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d.docs.live.net/f8993ecf60e65b7f/ЦГЗ/ЦГЗ/2022/ЗПТ/Звітність/2023/квітень/"/>
    </mc:Choice>
  </mc:AlternateContent>
  <xr:revisionPtr revIDLastSave="4" documentId="13_ncr:1_{854C6CBB-7EA8-1B43-9FBF-841B39C13D90}" xr6:coauthVersionLast="47" xr6:coauthVersionMax="47" xr10:uidLastSave="{410DC33B-85DE-45DE-8B6F-EAC823493969}"/>
  <bookViews>
    <workbookView xWindow="-20610" yWindow="2685" windowWidth="20730" windowHeight="11160" xr2:uid="{7E2FF89A-0C00-1049-987F-DF2FE3314F31}"/>
  </bookViews>
  <sheets>
    <sheet name="Комунальні по МПД" sheetId="8" r:id="rId1"/>
    <sheet name="Комунальні по юр. особам" sheetId="9" r:id="rId2"/>
    <sheet name="Комунальні по областям" sheetId="4" r:id="rId3"/>
    <sheet name="Комунальні по Україні" sheetId="5" r:id="rId4"/>
    <sheet name="Дозування" sheetId="6" r:id="rId5"/>
    <sheet name="Приватні" sheetId="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2" i="5" l="1"/>
  <c r="AE12" i="5"/>
  <c r="K10" i="5"/>
  <c r="K12" i="5"/>
  <c r="AH150" i="4"/>
  <c r="AM19" i="4"/>
  <c r="AN19" i="4"/>
  <c r="AL19" i="4"/>
  <c r="AH19" i="4"/>
  <c r="K22" i="4"/>
  <c r="K16" i="4"/>
  <c r="K12" i="4"/>
  <c r="AV77" i="4"/>
  <c r="AW77" i="4"/>
  <c r="AX77" i="4"/>
  <c r="AY77" i="4"/>
  <c r="AZ77" i="4"/>
  <c r="BA77" i="4"/>
  <c r="BB77" i="4"/>
  <c r="BC77" i="4"/>
  <c r="AV76" i="4"/>
  <c r="AW76" i="4"/>
  <c r="AX76" i="4"/>
  <c r="AY76" i="4"/>
  <c r="AZ76" i="4"/>
  <c r="BA76" i="4"/>
  <c r="BB76" i="4"/>
  <c r="BC76" i="4"/>
  <c r="AV75" i="4"/>
  <c r="AW75" i="4"/>
  <c r="AX75" i="4"/>
  <c r="AY75" i="4"/>
  <c r="AZ75" i="4"/>
  <c r="BA75" i="4"/>
  <c r="BB75" i="4"/>
  <c r="BC75" i="4"/>
  <c r="AV74" i="4"/>
  <c r="AW74" i="4"/>
  <c r="AX74" i="4"/>
  <c r="AY74" i="4"/>
  <c r="AZ74" i="4"/>
  <c r="BA74" i="4"/>
  <c r="BB74" i="4"/>
  <c r="BC74" i="4"/>
  <c r="AU74" i="4"/>
  <c r="AU75" i="4"/>
  <c r="AU76" i="4"/>
  <c r="AU77" i="4"/>
  <c r="AV73" i="4"/>
  <c r="AW73" i="4"/>
  <c r="AX73" i="4"/>
  <c r="AY73" i="4"/>
  <c r="AZ73" i="4"/>
  <c r="BA73" i="4"/>
  <c r="BB73" i="4"/>
  <c r="BC73" i="4"/>
  <c r="AU73" i="4"/>
  <c r="AV10" i="4"/>
  <c r="AW10" i="4"/>
  <c r="AX10" i="4"/>
  <c r="AY10" i="4"/>
  <c r="AZ10" i="4"/>
  <c r="BA10" i="4"/>
  <c r="BB10" i="4"/>
  <c r="BC10" i="4"/>
  <c r="AU8" i="4"/>
  <c r="AU9" i="4"/>
  <c r="AU10" i="4"/>
  <c r="AU11" i="4"/>
  <c r="AV7" i="4"/>
  <c r="AW7" i="4"/>
  <c r="AX7" i="4"/>
  <c r="AY7" i="4"/>
  <c r="AZ7" i="4"/>
  <c r="BA7" i="4"/>
  <c r="BB7" i="4"/>
  <c r="BC7" i="4"/>
  <c r="AU7" i="4"/>
  <c r="AL7" i="5"/>
  <c r="W7" i="5"/>
  <c r="K7" i="5" s="1"/>
  <c r="G7" i="5"/>
  <c r="E150" i="4"/>
  <c r="AT7" i="4" l="1"/>
  <c r="AI217" i="9" l="1"/>
  <c r="AH217" i="9"/>
  <c r="AG217" i="9"/>
  <c r="AG214" i="9"/>
  <c r="AG199" i="9"/>
  <c r="AH202" i="9"/>
  <c r="AI202" i="9"/>
  <c r="AG202" i="9"/>
  <c r="AH199" i="9"/>
  <c r="AB217" i="9"/>
  <c r="AC217" i="9"/>
  <c r="AD217" i="9"/>
  <c r="AE217" i="9"/>
  <c r="AF217" i="9"/>
  <c r="AA215" i="9"/>
  <c r="AA216" i="9"/>
  <c r="AA217" i="9"/>
  <c r="AB214" i="9"/>
  <c r="AC214" i="9"/>
  <c r="AD214" i="9"/>
  <c r="AE214" i="9"/>
  <c r="AF214" i="9"/>
  <c r="AA214" i="9"/>
  <c r="F1023" i="6"/>
  <c r="F1022" i="6"/>
  <c r="F1021" i="6"/>
  <c r="F1020" i="6"/>
  <c r="F1019" i="6"/>
  <c r="F1018" i="6"/>
  <c r="F1017" i="6"/>
  <c r="F1016" i="6"/>
  <c r="F1015" i="6"/>
  <c r="F1014" i="6"/>
  <c r="F1013" i="6"/>
  <c r="F1012" i="6"/>
  <c r="F1011" i="6"/>
  <c r="F1010" i="6"/>
  <c r="F1009" i="6"/>
  <c r="F1008" i="6"/>
  <c r="F1007" i="6"/>
  <c r="F1006" i="6"/>
  <c r="F1005" i="6"/>
  <c r="F1004" i="6"/>
  <c r="F1003" i="6"/>
  <c r="F1002" i="6"/>
  <c r="F1001" i="6"/>
  <c r="F1000" i="6"/>
  <c r="F999" i="6"/>
  <c r="F998" i="6"/>
  <c r="F997" i="6"/>
  <c r="F996" i="6"/>
  <c r="F995" i="6"/>
  <c r="F994" i="6"/>
  <c r="F993" i="6"/>
  <c r="F992" i="6"/>
  <c r="F991" i="6"/>
  <c r="F990" i="6"/>
  <c r="F989" i="6"/>
  <c r="F988" i="6"/>
  <c r="F987" i="6"/>
  <c r="F986" i="6"/>
  <c r="F985" i="6"/>
  <c r="F984" i="6"/>
  <c r="F983" i="6"/>
  <c r="F982" i="6"/>
  <c r="F981" i="6"/>
  <c r="F980" i="6"/>
  <c r="F979" i="6"/>
  <c r="F978" i="6"/>
  <c r="F977" i="6"/>
  <c r="F976" i="6"/>
  <c r="F975" i="6"/>
  <c r="F974" i="6"/>
  <c r="F973" i="6"/>
  <c r="F972" i="6"/>
  <c r="F971" i="6"/>
  <c r="F970" i="6"/>
  <c r="F969" i="6"/>
  <c r="F968" i="6"/>
  <c r="F967" i="6"/>
  <c r="F966" i="6"/>
  <c r="F965" i="6"/>
  <c r="F964" i="6"/>
  <c r="F963" i="6"/>
  <c r="F961" i="6"/>
  <c r="F960" i="6"/>
  <c r="F959" i="6"/>
  <c r="F958" i="6"/>
  <c r="F956" i="6"/>
  <c r="F955" i="6"/>
  <c r="F954" i="6"/>
  <c r="F953" i="6"/>
  <c r="F952" i="6"/>
  <c r="F951" i="6"/>
  <c r="F950" i="6"/>
  <c r="F949" i="6"/>
  <c r="F948" i="6"/>
  <c r="F947" i="6"/>
  <c r="F946" i="6"/>
  <c r="F945" i="6"/>
  <c r="F944" i="6"/>
  <c r="F943" i="6"/>
  <c r="F942" i="6"/>
  <c r="F941" i="6"/>
  <c r="F940" i="6"/>
  <c r="F939" i="6"/>
  <c r="F938" i="6"/>
  <c r="F937" i="6"/>
  <c r="F936" i="6"/>
  <c r="F935" i="6"/>
  <c r="F934" i="6"/>
  <c r="F933" i="6"/>
  <c r="F932" i="6"/>
  <c r="F931" i="6"/>
  <c r="F930" i="6"/>
  <c r="F929" i="6"/>
  <c r="F928" i="6"/>
  <c r="F927" i="6"/>
  <c r="F926" i="6"/>
  <c r="F925" i="6"/>
  <c r="F924" i="6"/>
  <c r="F923" i="6"/>
  <c r="F922" i="6"/>
  <c r="F921" i="6"/>
  <c r="F920" i="6"/>
  <c r="F919" i="6"/>
  <c r="F918" i="6"/>
  <c r="F917" i="6"/>
  <c r="F916" i="6"/>
  <c r="F915" i="6"/>
  <c r="F914" i="6"/>
  <c r="F913" i="6"/>
  <c r="F912" i="6"/>
  <c r="F911" i="6"/>
  <c r="F910" i="6"/>
  <c r="F909" i="6"/>
  <c r="F908" i="6"/>
  <c r="F907" i="6"/>
  <c r="F906" i="6"/>
  <c r="F905" i="6"/>
  <c r="F904" i="6"/>
  <c r="F903" i="6"/>
  <c r="F902" i="6"/>
  <c r="F901" i="6"/>
  <c r="F900" i="6"/>
  <c r="F899" i="6"/>
  <c r="F898" i="6"/>
  <c r="F897" i="6"/>
  <c r="F896" i="6"/>
  <c r="F895" i="6"/>
  <c r="F894" i="6"/>
  <c r="F893" i="6"/>
  <c r="F892" i="6"/>
  <c r="F891" i="6"/>
  <c r="F890" i="6"/>
  <c r="F889" i="6"/>
  <c r="F888" i="6"/>
  <c r="F887" i="6"/>
  <c r="F886" i="6"/>
  <c r="F885" i="6"/>
  <c r="F884" i="6"/>
  <c r="F883" i="6"/>
  <c r="F882" i="6"/>
  <c r="F881" i="6"/>
  <c r="F880" i="6"/>
  <c r="F879" i="6"/>
  <c r="F878" i="6"/>
  <c r="F877" i="6"/>
  <c r="F876" i="6"/>
  <c r="F875" i="6"/>
  <c r="F874" i="6"/>
  <c r="F873" i="6"/>
  <c r="F872" i="6"/>
  <c r="F871" i="6"/>
  <c r="F870" i="6"/>
  <c r="F869" i="6"/>
  <c r="F868" i="6"/>
  <c r="F867" i="6"/>
  <c r="F866" i="6"/>
  <c r="F865" i="6"/>
  <c r="F864" i="6"/>
  <c r="F863" i="6"/>
  <c r="F862" i="6"/>
  <c r="F861" i="6"/>
  <c r="F860" i="6"/>
  <c r="F859" i="6"/>
  <c r="F858" i="6"/>
  <c r="F857" i="6"/>
  <c r="F856" i="6"/>
  <c r="F855" i="6"/>
  <c r="F854" i="6"/>
  <c r="F853" i="6"/>
  <c r="F852" i="6"/>
  <c r="F851" i="6"/>
  <c r="F850" i="6"/>
  <c r="F849" i="6"/>
  <c r="F848" i="6"/>
  <c r="F847" i="6"/>
  <c r="F846" i="6"/>
  <c r="F845" i="6"/>
  <c r="F844" i="6"/>
  <c r="F843" i="6"/>
  <c r="F842" i="6"/>
  <c r="F841" i="6"/>
  <c r="F840" i="6"/>
  <c r="F839" i="6"/>
  <c r="F838" i="6"/>
  <c r="F837" i="6"/>
  <c r="F836" i="6"/>
  <c r="F835" i="6"/>
  <c r="F834" i="6"/>
  <c r="F833" i="6"/>
  <c r="F832" i="6"/>
  <c r="F831" i="6"/>
  <c r="F830" i="6"/>
  <c r="F829" i="6"/>
  <c r="F828" i="6"/>
  <c r="F827" i="6"/>
  <c r="F826" i="6"/>
  <c r="F825" i="6"/>
  <c r="F824" i="6"/>
  <c r="F823" i="6"/>
  <c r="F822" i="6"/>
  <c r="F821" i="6"/>
  <c r="F820" i="6"/>
  <c r="F819" i="6"/>
  <c r="F818" i="6"/>
  <c r="F817" i="6"/>
  <c r="F816" i="6"/>
  <c r="F815" i="6"/>
  <c r="F814" i="6"/>
  <c r="F813" i="6"/>
  <c r="F812" i="6"/>
  <c r="F811" i="6"/>
  <c r="F810" i="6"/>
  <c r="F809" i="6"/>
  <c r="F808" i="6"/>
  <c r="F807" i="6"/>
  <c r="F806" i="6"/>
  <c r="F805" i="6"/>
  <c r="F804" i="6"/>
  <c r="F803" i="6"/>
  <c r="F802" i="6"/>
  <c r="F801" i="6"/>
  <c r="F800" i="6"/>
  <c r="F799" i="6"/>
  <c r="F798" i="6"/>
  <c r="F797" i="6"/>
  <c r="F796" i="6"/>
  <c r="F795" i="6"/>
  <c r="F794" i="6"/>
  <c r="F793" i="6"/>
  <c r="F792" i="6"/>
  <c r="F791" i="6"/>
  <c r="F790" i="6"/>
  <c r="F789" i="6"/>
  <c r="F788" i="6"/>
  <c r="F787" i="6"/>
  <c r="F786" i="6"/>
  <c r="F785" i="6"/>
  <c r="F784" i="6"/>
  <c r="F783" i="6"/>
  <c r="F782" i="6"/>
  <c r="F781" i="6"/>
  <c r="F780" i="6"/>
  <c r="F779" i="6"/>
  <c r="F778" i="6"/>
  <c r="F777" i="6"/>
  <c r="F775" i="6"/>
  <c r="F774" i="6"/>
  <c r="F773" i="6"/>
  <c r="F772" i="6"/>
  <c r="F771" i="6"/>
  <c r="F770" i="6"/>
  <c r="F769" i="6"/>
  <c r="F768" i="6"/>
  <c r="F767" i="6"/>
  <c r="F766" i="6"/>
  <c r="F765" i="6"/>
  <c r="F764" i="6"/>
  <c r="F763" i="6"/>
  <c r="F762" i="6"/>
  <c r="F761" i="6"/>
  <c r="F760" i="6"/>
  <c r="F759" i="6"/>
  <c r="F758" i="6"/>
  <c r="F757" i="6"/>
  <c r="F756" i="6"/>
  <c r="F755" i="6"/>
  <c r="F754" i="6"/>
  <c r="F753" i="6"/>
  <c r="F752" i="6"/>
  <c r="F751" i="6"/>
  <c r="F750" i="6"/>
  <c r="F749" i="6"/>
  <c r="F748" i="6"/>
  <c r="F747" i="6"/>
  <c r="F746" i="6"/>
  <c r="F745" i="6"/>
  <c r="F744" i="6"/>
  <c r="F743" i="6"/>
  <c r="F742" i="6"/>
  <c r="F741" i="6"/>
  <c r="F740" i="6"/>
  <c r="F739" i="6"/>
  <c r="F738" i="6"/>
  <c r="F737" i="6"/>
  <c r="F736" i="6"/>
  <c r="F735" i="6"/>
  <c r="F734" i="6"/>
  <c r="F733" i="6"/>
  <c r="F732" i="6"/>
  <c r="F731" i="6"/>
  <c r="F730" i="6"/>
  <c r="F729" i="6"/>
  <c r="F728" i="6"/>
  <c r="F727" i="6"/>
  <c r="F726" i="6"/>
  <c r="F725" i="6"/>
  <c r="F724" i="6"/>
  <c r="F723" i="6"/>
  <c r="F722" i="6"/>
  <c r="F721" i="6"/>
  <c r="F720" i="6"/>
  <c r="F719" i="6"/>
  <c r="F718" i="6"/>
  <c r="F717" i="6"/>
  <c r="F716" i="6"/>
  <c r="F715" i="6"/>
  <c r="F714" i="6"/>
  <c r="F713" i="6"/>
  <c r="F712" i="6"/>
  <c r="F711" i="6"/>
  <c r="F710" i="6"/>
  <c r="F709" i="6"/>
  <c r="F708" i="6"/>
  <c r="F707" i="6"/>
  <c r="F706" i="6"/>
  <c r="F705" i="6"/>
  <c r="F704" i="6"/>
  <c r="F703" i="6"/>
  <c r="F702" i="6"/>
  <c r="F701" i="6"/>
  <c r="F700" i="6"/>
  <c r="F699" i="6"/>
  <c r="F698" i="6"/>
  <c r="F697" i="6"/>
  <c r="F696" i="6"/>
  <c r="F695" i="6"/>
  <c r="F694" i="6"/>
  <c r="F693" i="6"/>
  <c r="F692" i="6"/>
  <c r="F691" i="6"/>
  <c r="F690" i="6"/>
  <c r="F689" i="6"/>
  <c r="F688" i="6"/>
  <c r="F687" i="6"/>
  <c r="F686" i="6"/>
  <c r="F685" i="6"/>
  <c r="F684" i="6"/>
  <c r="F682" i="6"/>
  <c r="F679" i="6"/>
  <c r="F678" i="6"/>
  <c r="F677" i="6"/>
  <c r="F676" i="6"/>
  <c r="F675" i="6"/>
  <c r="F674" i="6"/>
  <c r="F673" i="6"/>
  <c r="F672" i="6"/>
  <c r="F671" i="6"/>
  <c r="F670" i="6"/>
  <c r="F669" i="6"/>
  <c r="F668" i="6"/>
  <c r="F667" i="6"/>
  <c r="F666" i="6"/>
  <c r="F665" i="6"/>
  <c r="F664" i="6"/>
  <c r="F663" i="6"/>
  <c r="F662" i="6"/>
  <c r="F661" i="6"/>
  <c r="F660" i="6"/>
  <c r="F659" i="6"/>
  <c r="F658" i="6"/>
  <c r="F657" i="6"/>
  <c r="F656" i="6"/>
  <c r="F655" i="6"/>
  <c r="F654" i="6"/>
  <c r="F653" i="6"/>
  <c r="F652" i="6"/>
  <c r="F651" i="6"/>
  <c r="F650" i="6"/>
  <c r="F649" i="6"/>
  <c r="F648" i="6"/>
  <c r="F647" i="6"/>
  <c r="F646" i="6"/>
  <c r="F645" i="6"/>
  <c r="F644" i="6"/>
  <c r="F643" i="6"/>
  <c r="F642" i="6"/>
  <c r="F641" i="6"/>
  <c r="F640" i="6"/>
  <c r="F639" i="6"/>
  <c r="F638" i="6"/>
  <c r="F637" i="6"/>
  <c r="F636" i="6"/>
  <c r="F635" i="6"/>
  <c r="F634" i="6"/>
  <c r="F633" i="6"/>
  <c r="F630" i="6"/>
  <c r="F629" i="6"/>
  <c r="F628" i="6"/>
  <c r="F627" i="6"/>
  <c r="F626" i="6"/>
  <c r="F625" i="6"/>
  <c r="F624" i="6"/>
  <c r="F623" i="6"/>
  <c r="F622" i="6"/>
  <c r="F621" i="6"/>
  <c r="F620" i="6"/>
  <c r="F619" i="6"/>
  <c r="F618" i="6"/>
  <c r="F617" i="6"/>
  <c r="F616" i="6"/>
  <c r="F615" i="6"/>
  <c r="F614" i="6"/>
  <c r="F613" i="6"/>
  <c r="F612" i="6"/>
  <c r="F611" i="6"/>
  <c r="F610" i="6"/>
  <c r="F609" i="6"/>
  <c r="F608" i="6"/>
  <c r="F607" i="6"/>
  <c r="F606" i="6"/>
  <c r="F605" i="6"/>
  <c r="F604" i="6"/>
  <c r="F603" i="6"/>
  <c r="F602" i="6"/>
  <c r="F601" i="6"/>
  <c r="F600" i="6"/>
  <c r="F599" i="6"/>
  <c r="F598" i="6"/>
  <c r="F597" i="6"/>
  <c r="F596" i="6"/>
  <c r="F595" i="6"/>
  <c r="F594" i="6"/>
  <c r="F593" i="6"/>
  <c r="F592" i="6"/>
  <c r="F591" i="6"/>
  <c r="F590" i="6"/>
  <c r="F589" i="6"/>
  <c r="F588" i="6"/>
  <c r="F587" i="6"/>
  <c r="F586" i="6"/>
  <c r="F585" i="6"/>
  <c r="F584" i="6"/>
  <c r="F583" i="6"/>
  <c r="F582" i="6"/>
  <c r="F581" i="6"/>
  <c r="F580" i="6"/>
  <c r="F579" i="6"/>
  <c r="F578" i="6"/>
  <c r="F577" i="6"/>
  <c r="F576" i="6"/>
  <c r="F575" i="6"/>
  <c r="F574" i="6"/>
  <c r="F573" i="6"/>
  <c r="F572" i="6"/>
  <c r="F571" i="6"/>
  <c r="F570" i="6"/>
  <c r="F569" i="6"/>
  <c r="F568" i="6"/>
  <c r="F567" i="6"/>
  <c r="F566" i="6"/>
  <c r="F565" i="6"/>
  <c r="F564" i="6"/>
  <c r="F563" i="6"/>
  <c r="F562" i="6"/>
  <c r="F561" i="6"/>
  <c r="F560" i="6"/>
  <c r="F559" i="6"/>
  <c r="F558" i="6"/>
  <c r="F557" i="6"/>
  <c r="F556" i="6"/>
  <c r="F555" i="6"/>
  <c r="F554" i="6"/>
  <c r="F553" i="6"/>
  <c r="F552" i="6"/>
  <c r="F551" i="6"/>
  <c r="F550" i="6"/>
  <c r="F549" i="6"/>
  <c r="F548" i="6"/>
  <c r="F547" i="6"/>
  <c r="F546" i="6"/>
  <c r="F545" i="6"/>
  <c r="F544" i="6"/>
  <c r="F543" i="6"/>
  <c r="F542" i="6"/>
  <c r="F541" i="6"/>
  <c r="F540" i="6"/>
  <c r="F539" i="6"/>
  <c r="F538" i="6"/>
  <c r="F537" i="6"/>
  <c r="F536" i="6"/>
  <c r="F535" i="6"/>
  <c r="F534" i="6"/>
  <c r="F533" i="6"/>
  <c r="F532" i="6"/>
  <c r="F531" i="6"/>
  <c r="F530" i="6"/>
  <c r="F529" i="6"/>
  <c r="F528" i="6"/>
  <c r="F527" i="6"/>
  <c r="F526" i="6"/>
  <c r="F525" i="6"/>
  <c r="F524" i="6"/>
  <c r="F523" i="6"/>
  <c r="F522" i="6"/>
  <c r="F521" i="6"/>
  <c r="F520" i="6"/>
  <c r="F519" i="6"/>
  <c r="F517" i="6"/>
  <c r="F514" i="6"/>
  <c r="F513" i="6"/>
  <c r="F512" i="6"/>
  <c r="F511" i="6"/>
  <c r="F510" i="6"/>
  <c r="F509" i="6"/>
  <c r="F508" i="6"/>
  <c r="F507" i="6"/>
  <c r="F506" i="6"/>
  <c r="F505" i="6"/>
  <c r="F504" i="6"/>
  <c r="F503" i="6"/>
  <c r="F502" i="6"/>
  <c r="F501" i="6"/>
  <c r="F500" i="6"/>
  <c r="F499" i="6"/>
  <c r="F498" i="6"/>
  <c r="F497" i="6"/>
  <c r="F496" i="6"/>
  <c r="F495" i="6"/>
  <c r="F494" i="6"/>
  <c r="F493" i="6"/>
  <c r="F492" i="6"/>
  <c r="F491" i="6"/>
  <c r="F490" i="6"/>
  <c r="F489" i="6"/>
  <c r="F488" i="6"/>
  <c r="F487" i="6"/>
  <c r="F486" i="6"/>
  <c r="F485" i="6"/>
  <c r="F484" i="6"/>
  <c r="F483" i="6"/>
  <c r="F482" i="6"/>
  <c r="F481" i="6"/>
  <c r="F480" i="6"/>
  <c r="F479" i="6"/>
  <c r="F478" i="6"/>
  <c r="F477" i="6"/>
  <c r="F476" i="6"/>
  <c r="F475" i="6"/>
  <c r="F474" i="6"/>
  <c r="F473" i="6"/>
  <c r="F472" i="6"/>
  <c r="F471" i="6"/>
  <c r="F470" i="6"/>
  <c r="F469" i="6"/>
  <c r="F468" i="6"/>
  <c r="F467" i="6"/>
  <c r="F466" i="6"/>
  <c r="F465" i="6"/>
  <c r="F464" i="6"/>
  <c r="F463" i="6"/>
  <c r="F462" i="6"/>
  <c r="F461" i="6"/>
  <c r="F460" i="6"/>
  <c r="F459" i="6"/>
  <c r="F458" i="6"/>
  <c r="F457" i="6"/>
  <c r="F456" i="6"/>
  <c r="F455" i="6"/>
  <c r="F454" i="6"/>
  <c r="F453" i="6"/>
  <c r="F452" i="6"/>
  <c r="F451" i="6"/>
  <c r="F450" i="6"/>
  <c r="F449" i="6"/>
  <c r="F448" i="6"/>
  <c r="F447" i="6"/>
  <c r="F446" i="6"/>
  <c r="F445" i="6"/>
  <c r="F444" i="6"/>
  <c r="F443" i="6"/>
  <c r="F442" i="6"/>
  <c r="F441" i="6"/>
  <c r="F440" i="6"/>
  <c r="F439" i="6"/>
  <c r="F438" i="6"/>
  <c r="F437" i="6"/>
  <c r="F436" i="6"/>
  <c r="F435" i="6"/>
  <c r="F434" i="6"/>
  <c r="F433" i="6"/>
  <c r="F432" i="6"/>
  <c r="F431" i="6"/>
  <c r="F430" i="6"/>
  <c r="F429" i="6"/>
  <c r="F428" i="6"/>
  <c r="F427" i="6"/>
  <c r="F426" i="6"/>
  <c r="F425" i="6"/>
  <c r="F424" i="6"/>
  <c r="F423" i="6"/>
  <c r="F422" i="6"/>
  <c r="F421" i="6"/>
  <c r="F420" i="6"/>
  <c r="F419" i="6"/>
  <c r="F418" i="6"/>
  <c r="F417" i="6"/>
  <c r="F416" i="6"/>
  <c r="F415" i="6"/>
  <c r="F414" i="6"/>
  <c r="F413" i="6"/>
  <c r="F412" i="6"/>
  <c r="F411" i="6"/>
  <c r="F410" i="6"/>
  <c r="F409" i="6"/>
  <c r="F408" i="6"/>
  <c r="F407" i="6"/>
  <c r="F406" i="6"/>
  <c r="F405" i="6"/>
  <c r="F404" i="6"/>
  <c r="F403" i="6"/>
  <c r="F402" i="6"/>
  <c r="F401" i="6"/>
  <c r="F400" i="6"/>
  <c r="F399" i="6"/>
  <c r="F398" i="6"/>
  <c r="F397" i="6"/>
  <c r="F396" i="6"/>
  <c r="F394" i="6"/>
  <c r="F393" i="6"/>
  <c r="F392" i="6"/>
  <c r="F391" i="6"/>
  <c r="F390" i="6"/>
  <c r="F389" i="6"/>
  <c r="F388" i="6"/>
  <c r="F387" i="6"/>
  <c r="F386" i="6"/>
  <c r="F385" i="6"/>
  <c r="F384" i="6"/>
  <c r="F383" i="6"/>
  <c r="F382" i="6"/>
  <c r="F381" i="6"/>
  <c r="F380" i="6"/>
  <c r="F379" i="6"/>
  <c r="F378" i="6"/>
  <c r="F377" i="6"/>
  <c r="F376" i="6"/>
  <c r="F375" i="6"/>
  <c r="F374" i="6"/>
  <c r="F373" i="6"/>
  <c r="F372" i="6"/>
  <c r="F371" i="6"/>
  <c r="F370" i="6"/>
  <c r="F369" i="6"/>
  <c r="F368" i="6"/>
  <c r="F367" i="6"/>
  <c r="F366" i="6"/>
  <c r="F365" i="6"/>
  <c r="F364" i="6"/>
  <c r="F363" i="6"/>
  <c r="F362" i="6"/>
  <c r="F361" i="6"/>
  <c r="F360" i="6"/>
  <c r="F358" i="6"/>
  <c r="F356" i="6"/>
  <c r="F355" i="6"/>
  <c r="F354" i="6"/>
  <c r="F353" i="6"/>
  <c r="F352" i="6"/>
  <c r="F351" i="6"/>
  <c r="F350" i="6"/>
  <c r="F349" i="6"/>
  <c r="F348" i="6"/>
  <c r="F347" i="6"/>
  <c r="F346" i="6"/>
  <c r="F345" i="6"/>
  <c r="F344" i="6"/>
  <c r="F343" i="6"/>
  <c r="F342" i="6"/>
  <c r="F341" i="6"/>
  <c r="F340" i="6"/>
  <c r="F339" i="6"/>
  <c r="F338" i="6"/>
  <c r="F337" i="6"/>
  <c r="F336" i="6"/>
  <c r="F335" i="6"/>
  <c r="F334" i="6"/>
  <c r="F333" i="6"/>
  <c r="F332" i="6"/>
  <c r="F331" i="6"/>
  <c r="F330" i="6"/>
  <c r="F329" i="6"/>
  <c r="F328" i="6"/>
  <c r="F327" i="6"/>
  <c r="F326" i="6"/>
  <c r="F325" i="6"/>
  <c r="F324" i="6"/>
  <c r="F323" i="6"/>
  <c r="F322" i="6"/>
  <c r="F321" i="6"/>
  <c r="F320" i="6"/>
  <c r="F319" i="6"/>
  <c r="F318" i="6"/>
  <c r="F317" i="6"/>
  <c r="F316" i="6"/>
  <c r="F315" i="6"/>
  <c r="F314" i="6"/>
  <c r="F313" i="6"/>
  <c r="F312" i="6"/>
  <c r="F310" i="6"/>
  <c r="F309" i="6"/>
  <c r="F308" i="6"/>
  <c r="F307" i="6"/>
  <c r="F306" i="6"/>
  <c r="F305" i="6"/>
  <c r="F304" i="6"/>
  <c r="F303" i="6"/>
  <c r="F302" i="6"/>
  <c r="F301" i="6"/>
  <c r="F300" i="6"/>
  <c r="F299" i="6"/>
  <c r="F298" i="6"/>
  <c r="F297" i="6"/>
  <c r="F296" i="6"/>
  <c r="F295" i="6"/>
  <c r="F294" i="6"/>
  <c r="F293" i="6"/>
  <c r="F292" i="6"/>
  <c r="F290" i="6"/>
  <c r="F289" i="6"/>
  <c r="F288" i="6"/>
  <c r="F287" i="6"/>
  <c r="F286" i="6"/>
  <c r="F285" i="6"/>
  <c r="F284" i="6"/>
  <c r="F283" i="6"/>
  <c r="F282" i="6"/>
  <c r="F281" i="6"/>
  <c r="F280" i="6"/>
  <c r="F279" i="6"/>
  <c r="F278" i="6"/>
  <c r="F277" i="6"/>
  <c r="F276" i="6"/>
  <c r="F275" i="6"/>
  <c r="F274" i="6"/>
  <c r="F273" i="6"/>
  <c r="F272" i="6"/>
  <c r="F271" i="6"/>
  <c r="F270" i="6"/>
  <c r="F269" i="6"/>
  <c r="F268" i="6"/>
  <c r="F267" i="6"/>
  <c r="F266" i="6"/>
  <c r="F265" i="6"/>
  <c r="F264" i="6"/>
  <c r="F263" i="6"/>
  <c r="F262" i="6"/>
  <c r="F261" i="6"/>
  <c r="F260" i="6"/>
  <c r="F259" i="6"/>
  <c r="F258" i="6"/>
  <c r="F257" i="6"/>
  <c r="F256" i="6"/>
  <c r="F255" i="6"/>
  <c r="F254" i="6"/>
  <c r="F253" i="6"/>
  <c r="F252" i="6"/>
  <c r="F251" i="6"/>
  <c r="F250" i="6"/>
  <c r="F249" i="6"/>
  <c r="F248" i="6"/>
  <c r="F247" i="6"/>
  <c r="F246" i="6"/>
  <c r="F245" i="6"/>
  <c r="F244" i="6"/>
  <c r="F243" i="6"/>
  <c r="F242" i="6"/>
  <c r="F241" i="6"/>
  <c r="F240" i="6"/>
  <c r="F239" i="6"/>
  <c r="F238" i="6"/>
  <c r="F237" i="6"/>
  <c r="F236" i="6"/>
  <c r="F235" i="6"/>
  <c r="F234" i="6"/>
  <c r="F233" i="6"/>
  <c r="F232" i="6"/>
  <c r="F231" i="6"/>
  <c r="F230" i="6"/>
  <c r="F229" i="6"/>
  <c r="F228" i="6"/>
  <c r="F227" i="6"/>
  <c r="F226" i="6"/>
  <c r="F225" i="6"/>
  <c r="F224" i="6"/>
  <c r="F223" i="6"/>
  <c r="F222" i="6"/>
  <c r="F221" i="6"/>
  <c r="F220" i="6"/>
  <c r="F219" i="6"/>
  <c r="F218" i="6"/>
  <c r="F217" i="6"/>
  <c r="F216" i="6"/>
  <c r="F215" i="6"/>
  <c r="F214" i="6"/>
  <c r="F213" i="6"/>
  <c r="F212" i="6"/>
  <c r="F211" i="6"/>
  <c r="F210" i="6"/>
  <c r="F209" i="6"/>
  <c r="F208" i="6"/>
  <c r="F207" i="6"/>
  <c r="F206" i="6"/>
  <c r="F205" i="6"/>
  <c r="F204" i="6"/>
  <c r="F203" i="6"/>
  <c r="F202" i="6"/>
  <c r="F201" i="6"/>
  <c r="F200" i="6"/>
  <c r="F199" i="6"/>
  <c r="F198" i="6"/>
  <c r="F197" i="6"/>
  <c r="F196" i="6"/>
  <c r="F195" i="6"/>
  <c r="F194" i="6"/>
  <c r="F193" i="6"/>
  <c r="F192" i="6"/>
  <c r="F191" i="6"/>
  <c r="F190" i="6"/>
  <c r="F189" i="6"/>
  <c r="F188" i="6"/>
  <c r="F187" i="6"/>
  <c r="F186" i="6"/>
  <c r="F185" i="6"/>
  <c r="F184" i="6"/>
  <c r="F183" i="6"/>
  <c r="F182" i="6"/>
  <c r="F181" i="6"/>
  <c r="F180" i="6"/>
  <c r="F179" i="6"/>
  <c r="F178" i="6"/>
  <c r="F177" i="6"/>
  <c r="F176" i="6"/>
  <c r="F175" i="6"/>
  <c r="F174" i="6"/>
  <c r="F173" i="6"/>
  <c r="F172" i="6"/>
  <c r="F171" i="6"/>
  <c r="F170" i="6"/>
  <c r="F169" i="6"/>
  <c r="F168" i="6"/>
  <c r="F167" i="6"/>
  <c r="F166" i="6"/>
  <c r="F165" i="6"/>
  <c r="F164" i="6"/>
  <c r="F163" i="6"/>
  <c r="F162" i="6"/>
  <c r="F161" i="6"/>
  <c r="F160" i="6"/>
  <c r="F159" i="6"/>
  <c r="F158" i="6"/>
  <c r="F157" i="6"/>
  <c r="F156" i="6"/>
  <c r="F155" i="6"/>
  <c r="F154" i="6"/>
  <c r="F153" i="6"/>
  <c r="F152" i="6"/>
  <c r="F151" i="6"/>
  <c r="F150" i="6"/>
  <c r="F149" i="6"/>
  <c r="F148" i="6"/>
  <c r="F147" i="6"/>
  <c r="F146" i="6"/>
  <c r="F145" i="6"/>
  <c r="F144" i="6"/>
  <c r="F143" i="6"/>
  <c r="F142" i="6"/>
  <c r="F141" i="6"/>
  <c r="F140" i="6"/>
  <c r="F139" i="6"/>
  <c r="F138" i="6"/>
  <c r="F137" i="6"/>
  <c r="F136" i="6"/>
  <c r="F135" i="6"/>
  <c r="F134" i="6"/>
  <c r="F133" i="6"/>
  <c r="F132" i="6"/>
  <c r="F131" i="6"/>
  <c r="F130" i="6"/>
  <c r="F129" i="6"/>
  <c r="F128" i="6"/>
  <c r="F127" i="6"/>
  <c r="F126" i="6"/>
  <c r="F125" i="6"/>
  <c r="F124" i="6"/>
  <c r="F123" i="6"/>
  <c r="F122" i="6"/>
  <c r="F121" i="6"/>
  <c r="F120" i="6"/>
  <c r="F119" i="6"/>
  <c r="F118" i="6"/>
  <c r="F117" i="6"/>
  <c r="F116" i="6"/>
  <c r="F115" i="6"/>
  <c r="F114" i="6"/>
  <c r="F113" i="6"/>
  <c r="F112" i="6"/>
  <c r="F111" i="6"/>
  <c r="F110" i="6"/>
  <c r="F109" i="6"/>
  <c r="F108" i="6"/>
  <c r="F107" i="6"/>
  <c r="F106" i="6"/>
  <c r="F105" i="6"/>
  <c r="F104" i="6"/>
  <c r="F103" i="6"/>
  <c r="F102" i="6"/>
  <c r="F101" i="6"/>
  <c r="F100" i="6"/>
  <c r="F99" i="6"/>
  <c r="F98" i="6"/>
  <c r="F97" i="6"/>
  <c r="F96" i="6"/>
  <c r="F95" i="6"/>
  <c r="F94" i="6"/>
  <c r="F93" i="6"/>
  <c r="F92" i="6"/>
  <c r="F91" i="6"/>
  <c r="F90" i="6"/>
  <c r="F89" i="6"/>
  <c r="F88" i="6"/>
  <c r="F87" i="6"/>
  <c r="F86" i="6"/>
  <c r="F85" i="6"/>
  <c r="F84" i="6"/>
  <c r="F83" i="6"/>
  <c r="F82" i="6"/>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AJ779" i="8"/>
  <c r="AJ787" i="8"/>
  <c r="AJ782" i="8"/>
  <c r="AJ406" i="9"/>
  <c r="AJ402" i="9"/>
  <c r="AJ399" i="9"/>
  <c r="AJ342" i="8"/>
  <c r="AJ339" i="8"/>
  <c r="AJ337" i="8"/>
  <c r="AJ332" i="8"/>
  <c r="AJ327" i="8"/>
  <c r="AJ322" i="8"/>
  <c r="AJ317" i="8"/>
  <c r="AJ314" i="8"/>
  <c r="AJ312" i="8"/>
  <c r="AJ309" i="8"/>
  <c r="AJ299" i="8"/>
  <c r="AJ300" i="8"/>
  <c r="AJ301" i="8"/>
  <c r="AJ302" i="8"/>
  <c r="AJ303" i="8"/>
  <c r="AJ304" i="8"/>
  <c r="AJ305" i="8"/>
  <c r="AJ306" i="8"/>
  <c r="AJ307" i="8"/>
  <c r="AJ308" i="8"/>
  <c r="AJ102" i="9"/>
  <c r="AJ11" i="8"/>
  <c r="AJ12" i="8"/>
  <c r="AJ9" i="8"/>
  <c r="AX203" i="9"/>
  <c r="AY203" i="9"/>
  <c r="AZ203" i="9"/>
  <c r="BA203" i="9"/>
  <c r="BB203" i="9"/>
  <c r="BC203" i="9"/>
  <c r="BD203" i="9"/>
  <c r="BE203" i="9"/>
  <c r="AX202" i="9"/>
  <c r="AY202" i="9"/>
  <c r="AZ202" i="9"/>
  <c r="BA202" i="9"/>
  <c r="AV202" i="9" s="1"/>
  <c r="BB202" i="9"/>
  <c r="BC202" i="9"/>
  <c r="BD202" i="9"/>
  <c r="BE202" i="9"/>
  <c r="AX201" i="9"/>
  <c r="AY201" i="9"/>
  <c r="AZ201" i="9"/>
  <c r="BA201" i="9"/>
  <c r="AV201" i="9" s="1"/>
  <c r="BB201" i="9"/>
  <c r="BC201" i="9"/>
  <c r="BD201" i="9"/>
  <c r="BE201" i="9"/>
  <c r="AX200" i="9"/>
  <c r="AY200" i="9"/>
  <c r="AZ200" i="9"/>
  <c r="BA200" i="9"/>
  <c r="AV200" i="9" s="1"/>
  <c r="BB200" i="9"/>
  <c r="BC200" i="9"/>
  <c r="BD200" i="9"/>
  <c r="BE200" i="9"/>
  <c r="AW200" i="9"/>
  <c r="AW201" i="9"/>
  <c r="AW202" i="9"/>
  <c r="AW203" i="9"/>
  <c r="AX199" i="9"/>
  <c r="AY199" i="9"/>
  <c r="AZ199" i="9"/>
  <c r="AV199" i="9" s="1"/>
  <c r="BA199" i="9"/>
  <c r="BB199" i="9"/>
  <c r="BC199" i="9"/>
  <c r="BD199" i="9"/>
  <c r="BE199" i="9"/>
  <c r="AW199" i="9"/>
  <c r="AX218" i="9"/>
  <c r="AY218" i="9"/>
  <c r="AZ218" i="9"/>
  <c r="BA218" i="9"/>
  <c r="BB218" i="9"/>
  <c r="BC218" i="9"/>
  <c r="BD218" i="9"/>
  <c r="BE218" i="9"/>
  <c r="AX217" i="9"/>
  <c r="AY217" i="9"/>
  <c r="AV217" i="9" s="1"/>
  <c r="AZ217" i="9"/>
  <c r="BA217" i="9"/>
  <c r="BB217" i="9"/>
  <c r="BC217" i="9"/>
  <c r="BD217" i="9"/>
  <c r="BE217" i="9"/>
  <c r="AX216" i="9"/>
  <c r="AY216" i="9"/>
  <c r="AZ216" i="9"/>
  <c r="BA216" i="9"/>
  <c r="AV216" i="9" s="1"/>
  <c r="BB216" i="9"/>
  <c r="BC216" i="9"/>
  <c r="BD216" i="9"/>
  <c r="BE216" i="9"/>
  <c r="AX215" i="9"/>
  <c r="AY215" i="9"/>
  <c r="AZ215" i="9"/>
  <c r="BA215" i="9"/>
  <c r="AV215" i="9" s="1"/>
  <c r="BB215" i="9"/>
  <c r="BC215" i="9"/>
  <c r="BD215" i="9"/>
  <c r="BE215" i="9"/>
  <c r="AW215" i="9"/>
  <c r="AW216" i="9"/>
  <c r="AW217" i="9"/>
  <c r="AW218" i="9"/>
  <c r="AX214" i="9"/>
  <c r="AY214" i="9"/>
  <c r="AZ214" i="9"/>
  <c r="BA214" i="9"/>
  <c r="AV214" i="9" s="1"/>
  <c r="BB214" i="9"/>
  <c r="BC214" i="9"/>
  <c r="BD214" i="9"/>
  <c r="BE214" i="9"/>
  <c r="AW214" i="9"/>
  <c r="AV9" i="9"/>
  <c r="AV10" i="9"/>
  <c r="AV11" i="9"/>
  <c r="AV12" i="9"/>
  <c r="AV13" i="9"/>
  <c r="AV14" i="9"/>
  <c r="AV15" i="9"/>
  <c r="AV16" i="9"/>
  <c r="AV17" i="9"/>
  <c r="AV18" i="9"/>
  <c r="AV19" i="9"/>
  <c r="AV20" i="9"/>
  <c r="AV21" i="9"/>
  <c r="AV22" i="9"/>
  <c r="AV23" i="9"/>
  <c r="AV24" i="9"/>
  <c r="AV25" i="9"/>
  <c r="AV26" i="9"/>
  <c r="AV27" i="9"/>
  <c r="AV28" i="9"/>
  <c r="AV29" i="9"/>
  <c r="AV30" i="9"/>
  <c r="AV31" i="9"/>
  <c r="AV32" i="9"/>
  <c r="AV33" i="9"/>
  <c r="AV34" i="9"/>
  <c r="AV35" i="9"/>
  <c r="AV36" i="9"/>
  <c r="AV37" i="9"/>
  <c r="AV38" i="9"/>
  <c r="AV39" i="9"/>
  <c r="AV40" i="9"/>
  <c r="AV41" i="9"/>
  <c r="AV42" i="9"/>
  <c r="AV43" i="9"/>
  <c r="AV44" i="9"/>
  <c r="AV45" i="9"/>
  <c r="AV46" i="9"/>
  <c r="AV47" i="9"/>
  <c r="AV48" i="9"/>
  <c r="AV49" i="9"/>
  <c r="AV50" i="9"/>
  <c r="AV51" i="9"/>
  <c r="AV52" i="9"/>
  <c r="AV53" i="9"/>
  <c r="AV54" i="9"/>
  <c r="AV55" i="9"/>
  <c r="AV56" i="9"/>
  <c r="AV57" i="9"/>
  <c r="AV58" i="9"/>
  <c r="AV59" i="9"/>
  <c r="AV60" i="9"/>
  <c r="AV61" i="9"/>
  <c r="AV62" i="9"/>
  <c r="AV63" i="9"/>
  <c r="AV64" i="9"/>
  <c r="AV65" i="9"/>
  <c r="AV66" i="9"/>
  <c r="AV67" i="9"/>
  <c r="AV68" i="9"/>
  <c r="AV69" i="9"/>
  <c r="AV70" i="9"/>
  <c r="AV71" i="9"/>
  <c r="AV72" i="9"/>
  <c r="AV73" i="9"/>
  <c r="AV74" i="9"/>
  <c r="AV75" i="9"/>
  <c r="AV76" i="9"/>
  <c r="AV77" i="9"/>
  <c r="AV78" i="9"/>
  <c r="AV79" i="9"/>
  <c r="AV80" i="9"/>
  <c r="AV81" i="9"/>
  <c r="AV82" i="9"/>
  <c r="AV83" i="9"/>
  <c r="AV84" i="9"/>
  <c r="AV85" i="9"/>
  <c r="AV86" i="9"/>
  <c r="AV87" i="9"/>
  <c r="AV88" i="9"/>
  <c r="AV89" i="9"/>
  <c r="AV90" i="9"/>
  <c r="AV91" i="9"/>
  <c r="AV92" i="9"/>
  <c r="AV93" i="9"/>
  <c r="AV94" i="9"/>
  <c r="AV95" i="9"/>
  <c r="AV96" i="9"/>
  <c r="AV97" i="9"/>
  <c r="AV98" i="9"/>
  <c r="AV99" i="9"/>
  <c r="AV100" i="9"/>
  <c r="AV101" i="9"/>
  <c r="AV102" i="9"/>
  <c r="AV103" i="9"/>
  <c r="AV104" i="9"/>
  <c r="AV105" i="9"/>
  <c r="AV106" i="9"/>
  <c r="AV107" i="9"/>
  <c r="AV108" i="9"/>
  <c r="AV109" i="9"/>
  <c r="AV110" i="9"/>
  <c r="AV111" i="9"/>
  <c r="AV112" i="9"/>
  <c r="AV113" i="9"/>
  <c r="AV114" i="9"/>
  <c r="AV115" i="9"/>
  <c r="AV116" i="9"/>
  <c r="AV117" i="9"/>
  <c r="AV118" i="9"/>
  <c r="AV119" i="9"/>
  <c r="AV120" i="9"/>
  <c r="AV121" i="9"/>
  <c r="AV122" i="9"/>
  <c r="AV123" i="9"/>
  <c r="AV124" i="9"/>
  <c r="AV125" i="9"/>
  <c r="AV126" i="9"/>
  <c r="AV127" i="9"/>
  <c r="AV128" i="9"/>
  <c r="AV129" i="9"/>
  <c r="AV130" i="9"/>
  <c r="AV131" i="9"/>
  <c r="AV132" i="9"/>
  <c r="AV133" i="9"/>
  <c r="AV134" i="9"/>
  <c r="AV135" i="9"/>
  <c r="AV136" i="9"/>
  <c r="AV137" i="9"/>
  <c r="AV138" i="9"/>
  <c r="AV139" i="9"/>
  <c r="AV140" i="9"/>
  <c r="AV141" i="9"/>
  <c r="AV142" i="9"/>
  <c r="AV143" i="9"/>
  <c r="AV144" i="9"/>
  <c r="AV145" i="9"/>
  <c r="AV146" i="9"/>
  <c r="AV147" i="9"/>
  <c r="AV148" i="9"/>
  <c r="AV149" i="9"/>
  <c r="AV150" i="9"/>
  <c r="AV151" i="9"/>
  <c r="AV152" i="9"/>
  <c r="AV153" i="9"/>
  <c r="AV154" i="9"/>
  <c r="AV155" i="9"/>
  <c r="AV156" i="9"/>
  <c r="AV157" i="9"/>
  <c r="AV158" i="9"/>
  <c r="AV159" i="9"/>
  <c r="AV160" i="9"/>
  <c r="AV161" i="9"/>
  <c r="AV162" i="9"/>
  <c r="AV163" i="9"/>
  <c r="AV164" i="9"/>
  <c r="AV165" i="9"/>
  <c r="AV166" i="9"/>
  <c r="AV167" i="9"/>
  <c r="AV168" i="9"/>
  <c r="AV169" i="9"/>
  <c r="AV170" i="9"/>
  <c r="AV171" i="9"/>
  <c r="AV172" i="9"/>
  <c r="AV173" i="9"/>
  <c r="AV174" i="9"/>
  <c r="AV175" i="9"/>
  <c r="AV176" i="9"/>
  <c r="AV177" i="9"/>
  <c r="AV178" i="9"/>
  <c r="AV179" i="9"/>
  <c r="AV180" i="9"/>
  <c r="AV181" i="9"/>
  <c r="AV182" i="9"/>
  <c r="AV183" i="9"/>
  <c r="AV184" i="9"/>
  <c r="AV185" i="9"/>
  <c r="AV186" i="9"/>
  <c r="AV187" i="9"/>
  <c r="AV188" i="9"/>
  <c r="AV189" i="9"/>
  <c r="AV190" i="9"/>
  <c r="AV191" i="9"/>
  <c r="AV192" i="9"/>
  <c r="AV193" i="9"/>
  <c r="AV194" i="9"/>
  <c r="AV195" i="9"/>
  <c r="AV196" i="9"/>
  <c r="AV197" i="9"/>
  <c r="AV198" i="9"/>
  <c r="AV204" i="9"/>
  <c r="AV205" i="9"/>
  <c r="AV206" i="9"/>
  <c r="AV207" i="9"/>
  <c r="AV208" i="9"/>
  <c r="AV209" i="9"/>
  <c r="AV210" i="9"/>
  <c r="AV211" i="9"/>
  <c r="AV212" i="9"/>
  <c r="AV213" i="9"/>
  <c r="AV219" i="9"/>
  <c r="AV220" i="9"/>
  <c r="AV221" i="9"/>
  <c r="AV222" i="9"/>
  <c r="AV223" i="9"/>
  <c r="AV224" i="9"/>
  <c r="AV225" i="9"/>
  <c r="AV226" i="9"/>
  <c r="AV227" i="9"/>
  <c r="AV228" i="9"/>
  <c r="AV229" i="9"/>
  <c r="AV230" i="9"/>
  <c r="AV231" i="9"/>
  <c r="AV232" i="9"/>
  <c r="AV233" i="9"/>
  <c r="AV234" i="9"/>
  <c r="AV235" i="9"/>
  <c r="AV236" i="9"/>
  <c r="AV237" i="9"/>
  <c r="AV238" i="9"/>
  <c r="AV239" i="9"/>
  <c r="AV240" i="9"/>
  <c r="AV241" i="9"/>
  <c r="AV242" i="9"/>
  <c r="AV243" i="9"/>
  <c r="AV244" i="9"/>
  <c r="AV245" i="9"/>
  <c r="AV246" i="9"/>
  <c r="AV247" i="9"/>
  <c r="AV248" i="9"/>
  <c r="AV249" i="9"/>
  <c r="AV250" i="9"/>
  <c r="AV251" i="9"/>
  <c r="AV252" i="9"/>
  <c r="AV253" i="9"/>
  <c r="AV254" i="9"/>
  <c r="AV255" i="9"/>
  <c r="AV256" i="9"/>
  <c r="AV257" i="9"/>
  <c r="AV258" i="9"/>
  <c r="AV259" i="9"/>
  <c r="AV260" i="9"/>
  <c r="AV261" i="9"/>
  <c r="AV262" i="9"/>
  <c r="AV263" i="9"/>
  <c r="AV264" i="9"/>
  <c r="AV265" i="9"/>
  <c r="AV266" i="9"/>
  <c r="AV267" i="9"/>
  <c r="AV268" i="9"/>
  <c r="AV269" i="9"/>
  <c r="AV270" i="9"/>
  <c r="AV271" i="9"/>
  <c r="AV272" i="9"/>
  <c r="AV273" i="9"/>
  <c r="AV274" i="9"/>
  <c r="AV275" i="9"/>
  <c r="AV276" i="9"/>
  <c r="AV277" i="9"/>
  <c r="AV278" i="9"/>
  <c r="AV279" i="9"/>
  <c r="AV280" i="9"/>
  <c r="AV281" i="9"/>
  <c r="AV282" i="9"/>
  <c r="AV283" i="9"/>
  <c r="AV284" i="9"/>
  <c r="AV285" i="9"/>
  <c r="AV286" i="9"/>
  <c r="AV287" i="9"/>
  <c r="AV288" i="9"/>
  <c r="AV289" i="9"/>
  <c r="AV290" i="9"/>
  <c r="AV291" i="9"/>
  <c r="AV292" i="9"/>
  <c r="AV293" i="9"/>
  <c r="AV294" i="9"/>
  <c r="AV295" i="9"/>
  <c r="AV296" i="9"/>
  <c r="AV297" i="9"/>
  <c r="AV298" i="9"/>
  <c r="AV299" i="9"/>
  <c r="AV300" i="9"/>
  <c r="AV301" i="9"/>
  <c r="AV302" i="9"/>
  <c r="AV303" i="9"/>
  <c r="AV304" i="9"/>
  <c r="AV305" i="9"/>
  <c r="AV306" i="9"/>
  <c r="AV307" i="9"/>
  <c r="AV308" i="9"/>
  <c r="AV309" i="9"/>
  <c r="AV310" i="9"/>
  <c r="AV311" i="9"/>
  <c r="AV312" i="9"/>
  <c r="AV313" i="9"/>
  <c r="AV314" i="9"/>
  <c r="AV315" i="9"/>
  <c r="AV316" i="9"/>
  <c r="AV317" i="9"/>
  <c r="AV318" i="9"/>
  <c r="AV319" i="9"/>
  <c r="AV320" i="9"/>
  <c r="AV321" i="9"/>
  <c r="AV322" i="9"/>
  <c r="AV323" i="9"/>
  <c r="AV324" i="9"/>
  <c r="AV325" i="9"/>
  <c r="AV326" i="9"/>
  <c r="AV327" i="9"/>
  <c r="AV328" i="9"/>
  <c r="AV329" i="9"/>
  <c r="AV330" i="9"/>
  <c r="AV331" i="9"/>
  <c r="AV332" i="9"/>
  <c r="AV333" i="9"/>
  <c r="AV334" i="9"/>
  <c r="AV335" i="9"/>
  <c r="AV336" i="9"/>
  <c r="AV337" i="9"/>
  <c r="AV338" i="9"/>
  <c r="AV339" i="9"/>
  <c r="AV340" i="9"/>
  <c r="AV341" i="9"/>
  <c r="AV342" i="9"/>
  <c r="AV343" i="9"/>
  <c r="AV344" i="9"/>
  <c r="AV345" i="9"/>
  <c r="AV346" i="9"/>
  <c r="AV347" i="9"/>
  <c r="AV348" i="9"/>
  <c r="AV349" i="9"/>
  <c r="AV350" i="9"/>
  <c r="AV351" i="9"/>
  <c r="AV352" i="9"/>
  <c r="AV353" i="9"/>
  <c r="AV354" i="9"/>
  <c r="AV355" i="9"/>
  <c r="AV356" i="9"/>
  <c r="AV357" i="9"/>
  <c r="AV358" i="9"/>
  <c r="AV359" i="9"/>
  <c r="AV360" i="9"/>
  <c r="AV361" i="9"/>
  <c r="AV362" i="9"/>
  <c r="AV363" i="9"/>
  <c r="AV364" i="9"/>
  <c r="AV365" i="9"/>
  <c r="AV366" i="9"/>
  <c r="AV367" i="9"/>
  <c r="AV368" i="9"/>
  <c r="AV369" i="9"/>
  <c r="AV370" i="9"/>
  <c r="AV371" i="9"/>
  <c r="AV372" i="9"/>
  <c r="AV373" i="9"/>
  <c r="AV374" i="9"/>
  <c r="AV375" i="9"/>
  <c r="AV376" i="9"/>
  <c r="AV377" i="9"/>
  <c r="AV378" i="9"/>
  <c r="AV379" i="9"/>
  <c r="AV380" i="9"/>
  <c r="AV381" i="9"/>
  <c r="AV382" i="9"/>
  <c r="AV383" i="9"/>
  <c r="AV384" i="9"/>
  <c r="AV385" i="9"/>
  <c r="AV386" i="9"/>
  <c r="AV387" i="9"/>
  <c r="AV388" i="9"/>
  <c r="AV389" i="9"/>
  <c r="AV390" i="9"/>
  <c r="AV391" i="9"/>
  <c r="AV392" i="9"/>
  <c r="AV393" i="9"/>
  <c r="AV394" i="9"/>
  <c r="AV395" i="9"/>
  <c r="AV396" i="9"/>
  <c r="AV397" i="9"/>
  <c r="AV398" i="9"/>
  <c r="AV399" i="9"/>
  <c r="AV400" i="9"/>
  <c r="AV401" i="9"/>
  <c r="AV402" i="9"/>
  <c r="AV403" i="9"/>
  <c r="AV404" i="9"/>
  <c r="AV405" i="9"/>
  <c r="AV406" i="9"/>
  <c r="AV407" i="9"/>
  <c r="AV408" i="9"/>
  <c r="AV409" i="9"/>
  <c r="AV410" i="9"/>
  <c r="AV411" i="9"/>
  <c r="AV412" i="9"/>
  <c r="AV413" i="9"/>
  <c r="AV414" i="9"/>
  <c r="AV415" i="9"/>
  <c r="AV416" i="9"/>
  <c r="AV417" i="9"/>
  <c r="AV418" i="9"/>
  <c r="AV419" i="9"/>
  <c r="AV420" i="9"/>
  <c r="AV421" i="9"/>
  <c r="AV422" i="9"/>
  <c r="AV423" i="9"/>
  <c r="AV424" i="9"/>
  <c r="AV425" i="9"/>
  <c r="AV426" i="9"/>
  <c r="AV427" i="9"/>
  <c r="AV428" i="9"/>
  <c r="AV429" i="9"/>
  <c r="AV430" i="9"/>
  <c r="AV431" i="9"/>
  <c r="AV432" i="9"/>
  <c r="AV433" i="9"/>
  <c r="AV434" i="9"/>
  <c r="AV435" i="9"/>
  <c r="AV436" i="9"/>
  <c r="AV437" i="9"/>
  <c r="AV438" i="9"/>
  <c r="AV439" i="9"/>
  <c r="AV440" i="9"/>
  <c r="AV441" i="9"/>
  <c r="AV442" i="9"/>
  <c r="AV443" i="9"/>
  <c r="AV444" i="9"/>
  <c r="AV445" i="9"/>
  <c r="AV446" i="9"/>
  <c r="AV447" i="9"/>
  <c r="AV448" i="9"/>
  <c r="AV449" i="9"/>
  <c r="AV450" i="9"/>
  <c r="AV451" i="9"/>
  <c r="AV452" i="9"/>
  <c r="AV453" i="9"/>
  <c r="AV454" i="9"/>
  <c r="AV455" i="9"/>
  <c r="AV456" i="9"/>
  <c r="AV457" i="9"/>
  <c r="AV458" i="9"/>
  <c r="AV459" i="9"/>
  <c r="AV460" i="9"/>
  <c r="AV461" i="9"/>
  <c r="AV462" i="9"/>
  <c r="AV463" i="9"/>
  <c r="AV464" i="9"/>
  <c r="AV465" i="9"/>
  <c r="AV466" i="9"/>
  <c r="AV467" i="9"/>
  <c r="AV468" i="9"/>
  <c r="AV469" i="9"/>
  <c r="AV470" i="9"/>
  <c r="AV471" i="9"/>
  <c r="AV472" i="9"/>
  <c r="AV473" i="9"/>
  <c r="AV474" i="9"/>
  <c r="AV475" i="9"/>
  <c r="AV476" i="9"/>
  <c r="AV477" i="9"/>
  <c r="AV478" i="9"/>
  <c r="AV479" i="9"/>
  <c r="AV480" i="9"/>
  <c r="AV481" i="9"/>
  <c r="AV482" i="9"/>
  <c r="AV483" i="9"/>
  <c r="AV484" i="9"/>
  <c r="AV485" i="9"/>
  <c r="AV486" i="9"/>
  <c r="AV487" i="9"/>
  <c r="AV488" i="9"/>
  <c r="AV489" i="9"/>
  <c r="AV490" i="9"/>
  <c r="AV491" i="9"/>
  <c r="AV492" i="9"/>
  <c r="AV493" i="9"/>
  <c r="AV494" i="9"/>
  <c r="AV495" i="9"/>
  <c r="AV496" i="9"/>
  <c r="AV497" i="9"/>
  <c r="AV498" i="9"/>
  <c r="AV499" i="9"/>
  <c r="AV500" i="9"/>
  <c r="AV501" i="9"/>
  <c r="AV502" i="9"/>
  <c r="AV503" i="9"/>
  <c r="AV504" i="9"/>
  <c r="AV505" i="9"/>
  <c r="AV506" i="9"/>
  <c r="AV507" i="9"/>
  <c r="AV508" i="9"/>
  <c r="AV509" i="9"/>
  <c r="AV510" i="9"/>
  <c r="AV511" i="9"/>
  <c r="AV512" i="9"/>
  <c r="AV513" i="9"/>
  <c r="AV514" i="9"/>
  <c r="AV515" i="9"/>
  <c r="AV516" i="9"/>
  <c r="AV517" i="9"/>
  <c r="AV518" i="9"/>
  <c r="AV519" i="9"/>
  <c r="AV520" i="9"/>
  <c r="AV521" i="9"/>
  <c r="AV522" i="9"/>
  <c r="AV523" i="9"/>
  <c r="AV524" i="9"/>
  <c r="AV525" i="9"/>
  <c r="AV526" i="9"/>
  <c r="AV527" i="9"/>
  <c r="AV528" i="9"/>
  <c r="AV529" i="9"/>
  <c r="AV530" i="9"/>
  <c r="AV531" i="9"/>
  <c r="AV532" i="9"/>
  <c r="AV533" i="9"/>
  <c r="AV534" i="9"/>
  <c r="AV535" i="9"/>
  <c r="AV536" i="9"/>
  <c r="AV537" i="9"/>
  <c r="AV538" i="9"/>
  <c r="AV539" i="9"/>
  <c r="AV540" i="9"/>
  <c r="AV541" i="9"/>
  <c r="AV542" i="9"/>
  <c r="AV543" i="9"/>
  <c r="AV544" i="9"/>
  <c r="AV545" i="9"/>
  <c r="AV546" i="9"/>
  <c r="AV547" i="9"/>
  <c r="AV548" i="9"/>
  <c r="AV549" i="9"/>
  <c r="AV550" i="9"/>
  <c r="AV551" i="9"/>
  <c r="AV552" i="9"/>
  <c r="AV553" i="9"/>
  <c r="AV554" i="9"/>
  <c r="AV555" i="9"/>
  <c r="AV556" i="9"/>
  <c r="AV557" i="9"/>
  <c r="AV558" i="9"/>
  <c r="AV559" i="9"/>
  <c r="AV560" i="9"/>
  <c r="AV561" i="9"/>
  <c r="AV562" i="9"/>
  <c r="AV563" i="9"/>
  <c r="AV564" i="9"/>
  <c r="AV565" i="9"/>
  <c r="AV566" i="9"/>
  <c r="AV567" i="9"/>
  <c r="AV568" i="9"/>
  <c r="AV569" i="9"/>
  <c r="AV570" i="9"/>
  <c r="AV571" i="9"/>
  <c r="AV572" i="9"/>
  <c r="AV573" i="9"/>
  <c r="AV574" i="9"/>
  <c r="AV575" i="9"/>
  <c r="AV576" i="9"/>
  <c r="AV577" i="9"/>
  <c r="AV578" i="9"/>
  <c r="AV579" i="9"/>
  <c r="AV580" i="9"/>
  <c r="AV581" i="9"/>
  <c r="AV582" i="9"/>
  <c r="AV583" i="9"/>
  <c r="AV584" i="9"/>
  <c r="AV585" i="9"/>
  <c r="AV586" i="9"/>
  <c r="AV587" i="9"/>
  <c r="AV588" i="9"/>
  <c r="AV589" i="9"/>
  <c r="AV590" i="9"/>
  <c r="AV591" i="9"/>
  <c r="AV592" i="9"/>
  <c r="AV593" i="9"/>
  <c r="AV594" i="9"/>
  <c r="AV595" i="9"/>
  <c r="AV596" i="9"/>
  <c r="AV597" i="9"/>
  <c r="AV598" i="9"/>
  <c r="AV599" i="9"/>
  <c r="AV600" i="9"/>
  <c r="AV601" i="9"/>
  <c r="AV602" i="9"/>
  <c r="AV603" i="9"/>
  <c r="AV604" i="9"/>
  <c r="AV605" i="9"/>
  <c r="AV606" i="9"/>
  <c r="AV607" i="9"/>
  <c r="AV608" i="9"/>
  <c r="AV609" i="9"/>
  <c r="AV610" i="9"/>
  <c r="AV611" i="9"/>
  <c r="AV612" i="9"/>
  <c r="AV613" i="9"/>
  <c r="AV614" i="9"/>
  <c r="AV615" i="9"/>
  <c r="AV616" i="9"/>
  <c r="AV617" i="9"/>
  <c r="AV618" i="9"/>
  <c r="AV619" i="9"/>
  <c r="AV620" i="9"/>
  <c r="AV621" i="9"/>
  <c r="AV622" i="9"/>
  <c r="AV623" i="9"/>
  <c r="AV624" i="9"/>
  <c r="AV625" i="9"/>
  <c r="AV626" i="9"/>
  <c r="AV627" i="9"/>
  <c r="AV628" i="9"/>
  <c r="AV629" i="9"/>
  <c r="AV630" i="9"/>
  <c r="AV631" i="9"/>
  <c r="AV632" i="9"/>
  <c r="AV633" i="9"/>
  <c r="AV634" i="9"/>
  <c r="AV635" i="9"/>
  <c r="AV636" i="9"/>
  <c r="AV637" i="9"/>
  <c r="AV638" i="9"/>
  <c r="AV639" i="9"/>
  <c r="AV640" i="9"/>
  <c r="AV641" i="9"/>
  <c r="AV642" i="9"/>
  <c r="AV643" i="9"/>
  <c r="AV644" i="9"/>
  <c r="AV645" i="9"/>
  <c r="AV646" i="9"/>
  <c r="AV647" i="9"/>
  <c r="AV648" i="9"/>
  <c r="AV649" i="9"/>
  <c r="AV650" i="9"/>
  <c r="AV651" i="9"/>
  <c r="AV652" i="9"/>
  <c r="AV653" i="9"/>
  <c r="AV654" i="9"/>
  <c r="AV655" i="9"/>
  <c r="AV656" i="9"/>
  <c r="AV657" i="9"/>
  <c r="AV658" i="9"/>
  <c r="AV659" i="9"/>
  <c r="AV660" i="9"/>
  <c r="AV661" i="9"/>
  <c r="AV662" i="9"/>
  <c r="AV663" i="9"/>
  <c r="AV664" i="9"/>
  <c r="AV665" i="9"/>
  <c r="AV666" i="9"/>
  <c r="AV667" i="9"/>
  <c r="AV668" i="9"/>
  <c r="AV669" i="9"/>
  <c r="AV670" i="9"/>
  <c r="AV671" i="9"/>
  <c r="AV672" i="9"/>
  <c r="AV673" i="9"/>
  <c r="AV674" i="9"/>
  <c r="AV675" i="9"/>
  <c r="AV676" i="9"/>
  <c r="AV677" i="9"/>
  <c r="AV678" i="9"/>
  <c r="AV679" i="9"/>
  <c r="AV680" i="9"/>
  <c r="AV681" i="9"/>
  <c r="AV682" i="9"/>
  <c r="AV683" i="9"/>
  <c r="AV684" i="9"/>
  <c r="AV685" i="9"/>
  <c r="AV686" i="9"/>
  <c r="AV687" i="9"/>
  <c r="AV688" i="9"/>
  <c r="AV689" i="9"/>
  <c r="AV690" i="9"/>
  <c r="AV691" i="9"/>
  <c r="AV692" i="9"/>
  <c r="AV693" i="9"/>
  <c r="AV694" i="9"/>
  <c r="AV695" i="9"/>
  <c r="AV696" i="9"/>
  <c r="AV697" i="9"/>
  <c r="AV698" i="9"/>
  <c r="AV699" i="9"/>
  <c r="AV700" i="9"/>
  <c r="AV701" i="9"/>
  <c r="AV702" i="9"/>
  <c r="AV703" i="9"/>
  <c r="AV704" i="9"/>
  <c r="AV705" i="9"/>
  <c r="AV706" i="9"/>
  <c r="AV707" i="9"/>
  <c r="AV708" i="9"/>
  <c r="AV709" i="9"/>
  <c r="AV710" i="9"/>
  <c r="AV711" i="9"/>
  <c r="AV712" i="9"/>
  <c r="AV713" i="9"/>
  <c r="AV714" i="9"/>
  <c r="AV715" i="9"/>
  <c r="AV716" i="9"/>
  <c r="AV717" i="9"/>
  <c r="AV718" i="9"/>
  <c r="AV719" i="9"/>
  <c r="AV720" i="9"/>
  <c r="AV721" i="9"/>
  <c r="AV722" i="9"/>
  <c r="AV723" i="9"/>
  <c r="AV724" i="9"/>
  <c r="AV725" i="9"/>
  <c r="AV726" i="9"/>
  <c r="AV727" i="9"/>
  <c r="AV728" i="9"/>
  <c r="AV729" i="9"/>
  <c r="AV730" i="9"/>
  <c r="AV731" i="9"/>
  <c r="AV732" i="9"/>
  <c r="AV733" i="9"/>
  <c r="AV734" i="9"/>
  <c r="AV735" i="9"/>
  <c r="AV736" i="9"/>
  <c r="AV737" i="9"/>
  <c r="AV738" i="9"/>
  <c r="AV739" i="9"/>
  <c r="AV740" i="9"/>
  <c r="AV741" i="9"/>
  <c r="AV742" i="9"/>
  <c r="AV743" i="9"/>
  <c r="AV744" i="9"/>
  <c r="AV745" i="9"/>
  <c r="AV746" i="9"/>
  <c r="AV747" i="9"/>
  <c r="AV748" i="9"/>
  <c r="AV749" i="9"/>
  <c r="AV750" i="9"/>
  <c r="AV751" i="9"/>
  <c r="AV752" i="9"/>
  <c r="AV753" i="9"/>
  <c r="AV754" i="9"/>
  <c r="AV755" i="9"/>
  <c r="AV756" i="9"/>
  <c r="AV757" i="9"/>
  <c r="AV758" i="9"/>
  <c r="AV759" i="9"/>
  <c r="AV760" i="9"/>
  <c r="AV761" i="9"/>
  <c r="AV762" i="9"/>
  <c r="AV763" i="9"/>
  <c r="AV764" i="9"/>
  <c r="AV765" i="9"/>
  <c r="AV766" i="9"/>
  <c r="AV767" i="9"/>
  <c r="AV768" i="9"/>
  <c r="AV769" i="9"/>
  <c r="AV770" i="9"/>
  <c r="AV771" i="9"/>
  <c r="AV772" i="9"/>
  <c r="AV773" i="9"/>
  <c r="AV774" i="9"/>
  <c r="AV775" i="9"/>
  <c r="AV776" i="9"/>
  <c r="AV777" i="9"/>
  <c r="AV778" i="9"/>
  <c r="AV779" i="9"/>
  <c r="AV780" i="9"/>
  <c r="AV781" i="9"/>
  <c r="AV782" i="9"/>
  <c r="AV783" i="9"/>
  <c r="AV784" i="9"/>
  <c r="AV785" i="9"/>
  <c r="AV786" i="9"/>
  <c r="AV787" i="9"/>
  <c r="AV788" i="9"/>
  <c r="AV789" i="9"/>
  <c r="AV790" i="9"/>
  <c r="AV791" i="9"/>
  <c r="AV792" i="9"/>
  <c r="AV793" i="9"/>
  <c r="AV794" i="9"/>
  <c r="AV795" i="9"/>
  <c r="AV796" i="9"/>
  <c r="AV797" i="9"/>
  <c r="AV798" i="9"/>
  <c r="AV799" i="9"/>
  <c r="AV800" i="9"/>
  <c r="AV801" i="9"/>
  <c r="AV802" i="9"/>
  <c r="AV803" i="9"/>
  <c r="AV804" i="9"/>
  <c r="AV805" i="9"/>
  <c r="AV806" i="9"/>
  <c r="AV807" i="9"/>
  <c r="AV808" i="9"/>
  <c r="AV809" i="9"/>
  <c r="AV810" i="9"/>
  <c r="AV811" i="9"/>
  <c r="AV812" i="9"/>
  <c r="AV813" i="9"/>
  <c r="AV814" i="9"/>
  <c r="AV815" i="9"/>
  <c r="AV816" i="9"/>
  <c r="AV817" i="9"/>
  <c r="AV818" i="9"/>
  <c r="AV819" i="9"/>
  <c r="AV820" i="9"/>
  <c r="AV821" i="9"/>
  <c r="AV822" i="9"/>
  <c r="AV823" i="9"/>
  <c r="AV824" i="9"/>
  <c r="AV825" i="9"/>
  <c r="AV826" i="9"/>
  <c r="AV827" i="9"/>
  <c r="AV828" i="9"/>
  <c r="AV829" i="9"/>
  <c r="AV830" i="9"/>
  <c r="AV831" i="9"/>
  <c r="AV832" i="9"/>
  <c r="AV833" i="9"/>
  <c r="AV834" i="9"/>
  <c r="AV835" i="9"/>
  <c r="AV836" i="9"/>
  <c r="AV837" i="9"/>
  <c r="AV838" i="9"/>
  <c r="AV839" i="9"/>
  <c r="AV840" i="9"/>
  <c r="AV841" i="9"/>
  <c r="AV842" i="9"/>
  <c r="AV843" i="9"/>
  <c r="AV844" i="9"/>
  <c r="AV845" i="9"/>
  <c r="AV846" i="9"/>
  <c r="AV847" i="9"/>
  <c r="AV848" i="9"/>
  <c r="AV849" i="9"/>
  <c r="AV850" i="9"/>
  <c r="AV851" i="9"/>
  <c r="AV852" i="9"/>
  <c r="AV853" i="9"/>
  <c r="AV854" i="9"/>
  <c r="AV855" i="9"/>
  <c r="AV856" i="9"/>
  <c r="AV857" i="9"/>
  <c r="AV858" i="9"/>
  <c r="AV859" i="9"/>
  <c r="AV860" i="9"/>
  <c r="AV861" i="9"/>
  <c r="AV862" i="9"/>
  <c r="AV863" i="9"/>
  <c r="AV864" i="9"/>
  <c r="AV865" i="9"/>
  <c r="AV866" i="9"/>
  <c r="AV867" i="9"/>
  <c r="AV868" i="9"/>
  <c r="AV869" i="9"/>
  <c r="AV870" i="9"/>
  <c r="AV871" i="9"/>
  <c r="AV872" i="9"/>
  <c r="AV873" i="9"/>
  <c r="AV874" i="9"/>
  <c r="AV875" i="9"/>
  <c r="AV876" i="9"/>
  <c r="AV877" i="9"/>
  <c r="AV878" i="9"/>
  <c r="AV879" i="9"/>
  <c r="AV880" i="9"/>
  <c r="AV881" i="9"/>
  <c r="AV882" i="9"/>
  <c r="AV883" i="9"/>
  <c r="AV884" i="9"/>
  <c r="AV885" i="9"/>
  <c r="AV886" i="9"/>
  <c r="AV887" i="9"/>
  <c r="AV888" i="9"/>
  <c r="AV889" i="9"/>
  <c r="AV890" i="9"/>
  <c r="AV891" i="9"/>
  <c r="AV892" i="9"/>
  <c r="AV893" i="9"/>
  <c r="AV894" i="9"/>
  <c r="AV895" i="9"/>
  <c r="AV896" i="9"/>
  <c r="AV897" i="9"/>
  <c r="AV898" i="9"/>
  <c r="AV899" i="9"/>
  <c r="AV900" i="9"/>
  <c r="AV901" i="9"/>
  <c r="AV902" i="9"/>
  <c r="AV903" i="9"/>
  <c r="AV904" i="9"/>
  <c r="AV905" i="9"/>
  <c r="AV906" i="9"/>
  <c r="AV907" i="9"/>
  <c r="AV908" i="9"/>
  <c r="AV909" i="9"/>
  <c r="AV910" i="9"/>
  <c r="AV911" i="9"/>
  <c r="AV912" i="9"/>
  <c r="AV913" i="9"/>
  <c r="AV914" i="9"/>
  <c r="AV915" i="9"/>
  <c r="AV916" i="9"/>
  <c r="AV917" i="9"/>
  <c r="AV918" i="9"/>
  <c r="AV919" i="9"/>
  <c r="AV920" i="9"/>
  <c r="AV921" i="9"/>
  <c r="AV922" i="9"/>
  <c r="AV923" i="9"/>
  <c r="AV924" i="9"/>
  <c r="AV925" i="9"/>
  <c r="AV926" i="9"/>
  <c r="AV927" i="9"/>
  <c r="AV928" i="9"/>
  <c r="AV929" i="9"/>
  <c r="AV930" i="9"/>
  <c r="AV931" i="9"/>
  <c r="AV932" i="9"/>
  <c r="AV933" i="9"/>
  <c r="AV934" i="9"/>
  <c r="AV935" i="9"/>
  <c r="AV936" i="9"/>
  <c r="AV937" i="9"/>
  <c r="AV938" i="9"/>
  <c r="AV939" i="9"/>
  <c r="AV940" i="9"/>
  <c r="AV941" i="9"/>
  <c r="AV942" i="9"/>
  <c r="AV943" i="9"/>
  <c r="AV944" i="9"/>
  <c r="AV945" i="9"/>
  <c r="AV946" i="9"/>
  <c r="AV947" i="9"/>
  <c r="AV948" i="9"/>
  <c r="AV949" i="9"/>
  <c r="AV950" i="9"/>
  <c r="AV951" i="9"/>
  <c r="AV952" i="9"/>
  <c r="AV953" i="9"/>
  <c r="AV954" i="9"/>
  <c r="AV955" i="9"/>
  <c r="AV956" i="9"/>
  <c r="AV957" i="9"/>
  <c r="AV958" i="9"/>
  <c r="AV959" i="9"/>
  <c r="AV960" i="9"/>
  <c r="AV961" i="9"/>
  <c r="AV962" i="9"/>
  <c r="AV963" i="9"/>
  <c r="AV10" i="8"/>
  <c r="AV11" i="8"/>
  <c r="AV12" i="8"/>
  <c r="AV13" i="8"/>
  <c r="AV14" i="8"/>
  <c r="AV15" i="8"/>
  <c r="AV16" i="8"/>
  <c r="AV17" i="8"/>
  <c r="AV18" i="8"/>
  <c r="AV19" i="8"/>
  <c r="AV20" i="8"/>
  <c r="AV21" i="8"/>
  <c r="AV22" i="8"/>
  <c r="AV23" i="8"/>
  <c r="AV24" i="8"/>
  <c r="AV25" i="8"/>
  <c r="AV26" i="8"/>
  <c r="AV27" i="8"/>
  <c r="AV28" i="8"/>
  <c r="AV29" i="8"/>
  <c r="AV30" i="8"/>
  <c r="AV31" i="8"/>
  <c r="AV32" i="8"/>
  <c r="AV33" i="8"/>
  <c r="AV34" i="8"/>
  <c r="AV35" i="8"/>
  <c r="AV36" i="8"/>
  <c r="AV37" i="8"/>
  <c r="AV38" i="8"/>
  <c r="AV39" i="8"/>
  <c r="AV40" i="8"/>
  <c r="AV41" i="8"/>
  <c r="AV42" i="8"/>
  <c r="AV43" i="8"/>
  <c r="AV44" i="8"/>
  <c r="AV45" i="8"/>
  <c r="AV46" i="8"/>
  <c r="AV47" i="8"/>
  <c r="AV48" i="8"/>
  <c r="AV49" i="8"/>
  <c r="AV50" i="8"/>
  <c r="AV51" i="8"/>
  <c r="AV52" i="8"/>
  <c r="AV53" i="8"/>
  <c r="AV54" i="8"/>
  <c r="AV55" i="8"/>
  <c r="AV56" i="8"/>
  <c r="AV57" i="8"/>
  <c r="AV58" i="8"/>
  <c r="AV59" i="8"/>
  <c r="AV60" i="8"/>
  <c r="AV61" i="8"/>
  <c r="AV62" i="8"/>
  <c r="AV63" i="8"/>
  <c r="AV64" i="8"/>
  <c r="AV65" i="8"/>
  <c r="AV66" i="8"/>
  <c r="AV67" i="8"/>
  <c r="AV68" i="8"/>
  <c r="AV69" i="8"/>
  <c r="AV70" i="8"/>
  <c r="AV71" i="8"/>
  <c r="AV72" i="8"/>
  <c r="AV73" i="8"/>
  <c r="AV74" i="8"/>
  <c r="AV75" i="8"/>
  <c r="AV76" i="8"/>
  <c r="AV77" i="8"/>
  <c r="AV78" i="8"/>
  <c r="AV79" i="8"/>
  <c r="AV80" i="8"/>
  <c r="AV81" i="8"/>
  <c r="AV82" i="8"/>
  <c r="AV83" i="8"/>
  <c r="AV84" i="8"/>
  <c r="AV85" i="8"/>
  <c r="AV86" i="8"/>
  <c r="AV87" i="8"/>
  <c r="AV88" i="8"/>
  <c r="AV89" i="8"/>
  <c r="AV90" i="8"/>
  <c r="AV91" i="8"/>
  <c r="AV92" i="8"/>
  <c r="AV93" i="8"/>
  <c r="AV94" i="8"/>
  <c r="AV95" i="8"/>
  <c r="AV96" i="8"/>
  <c r="AV97" i="8"/>
  <c r="AV98" i="8"/>
  <c r="AV99" i="8"/>
  <c r="AV100" i="8"/>
  <c r="AV101" i="8"/>
  <c r="AV102" i="8"/>
  <c r="AV103" i="8"/>
  <c r="AV104" i="8"/>
  <c r="AV105" i="8"/>
  <c r="AV106" i="8"/>
  <c r="AV107" i="8"/>
  <c r="AV108" i="8"/>
  <c r="AV109" i="8"/>
  <c r="AV110" i="8"/>
  <c r="AV111" i="8"/>
  <c r="AV112" i="8"/>
  <c r="AV113" i="8"/>
  <c r="AV114" i="8"/>
  <c r="AV115" i="8"/>
  <c r="AV116" i="8"/>
  <c r="AV117" i="8"/>
  <c r="AV118" i="8"/>
  <c r="AV119" i="8"/>
  <c r="AV120" i="8"/>
  <c r="AV121" i="8"/>
  <c r="AV122" i="8"/>
  <c r="AV123" i="8"/>
  <c r="AV124" i="8"/>
  <c r="AV125" i="8"/>
  <c r="AV126" i="8"/>
  <c r="AV127" i="8"/>
  <c r="AV128" i="8"/>
  <c r="AV129" i="8"/>
  <c r="AV130" i="8"/>
  <c r="AV131" i="8"/>
  <c r="AV132" i="8"/>
  <c r="AV133" i="8"/>
  <c r="AV134" i="8"/>
  <c r="AV135" i="8"/>
  <c r="AV136" i="8"/>
  <c r="AV137" i="8"/>
  <c r="AV138" i="8"/>
  <c r="AV139" i="8"/>
  <c r="AV140" i="8"/>
  <c r="AV141" i="8"/>
  <c r="AV142" i="8"/>
  <c r="AV143" i="8"/>
  <c r="AV144" i="8"/>
  <c r="AV145" i="8"/>
  <c r="AV146" i="8"/>
  <c r="AV147" i="8"/>
  <c r="AV148" i="8"/>
  <c r="AV149" i="8"/>
  <c r="AV150" i="8"/>
  <c r="AV151" i="8"/>
  <c r="AV152" i="8"/>
  <c r="AV153" i="8"/>
  <c r="AV154" i="8"/>
  <c r="AV155" i="8"/>
  <c r="AV156" i="8"/>
  <c r="AV157" i="8"/>
  <c r="AV158" i="8"/>
  <c r="AV159" i="8"/>
  <c r="AV160" i="8"/>
  <c r="AV161" i="8"/>
  <c r="AV162" i="8"/>
  <c r="AV163" i="8"/>
  <c r="AV164" i="8"/>
  <c r="AV165" i="8"/>
  <c r="AV166" i="8"/>
  <c r="AV167" i="8"/>
  <c r="AV168" i="8"/>
  <c r="AV169" i="8"/>
  <c r="AV170" i="8"/>
  <c r="AV171" i="8"/>
  <c r="AV172" i="8"/>
  <c r="AV173" i="8"/>
  <c r="AV174" i="8"/>
  <c r="AV175" i="8"/>
  <c r="AV176" i="8"/>
  <c r="AV177" i="8"/>
  <c r="AV178" i="8"/>
  <c r="AV179" i="8"/>
  <c r="AV180" i="8"/>
  <c r="AV181" i="8"/>
  <c r="AV182" i="8"/>
  <c r="AV183" i="8"/>
  <c r="AV184" i="8"/>
  <c r="AV185" i="8"/>
  <c r="AV186" i="8"/>
  <c r="AV187" i="8"/>
  <c r="AV188" i="8"/>
  <c r="AV189" i="8"/>
  <c r="AV190" i="8"/>
  <c r="AV191" i="8"/>
  <c r="AV192" i="8"/>
  <c r="AV193" i="8"/>
  <c r="AV194" i="8"/>
  <c r="AV195" i="8"/>
  <c r="AV196" i="8"/>
  <c r="AV197" i="8"/>
  <c r="AV198" i="8"/>
  <c r="AV199" i="8"/>
  <c r="AV200" i="8"/>
  <c r="AV201" i="8"/>
  <c r="AV202" i="8"/>
  <c r="AV203" i="8"/>
  <c r="AV204" i="8"/>
  <c r="AV205" i="8"/>
  <c r="AV206" i="8"/>
  <c r="AV207" i="8"/>
  <c r="AV208" i="8"/>
  <c r="AV209" i="8"/>
  <c r="AV210" i="8"/>
  <c r="AV211" i="8"/>
  <c r="AV212" i="8"/>
  <c r="AV213" i="8"/>
  <c r="AV214" i="8"/>
  <c r="AV215" i="8"/>
  <c r="AV216" i="8"/>
  <c r="AV217" i="8"/>
  <c r="AV218" i="8"/>
  <c r="AV219" i="8"/>
  <c r="AV220" i="8"/>
  <c r="AV221" i="8"/>
  <c r="AV222" i="8"/>
  <c r="AV223" i="8"/>
  <c r="AV224" i="8"/>
  <c r="AV225" i="8"/>
  <c r="AV226" i="8"/>
  <c r="AV227" i="8"/>
  <c r="AV228" i="8"/>
  <c r="AV229" i="8"/>
  <c r="AV230" i="8"/>
  <c r="AV231" i="8"/>
  <c r="AV232" i="8"/>
  <c r="AV233" i="8"/>
  <c r="AV234" i="8"/>
  <c r="AV235" i="8"/>
  <c r="AV236" i="8"/>
  <c r="AV237" i="8"/>
  <c r="AV238" i="8"/>
  <c r="AV239" i="8"/>
  <c r="AV240" i="8"/>
  <c r="AV241" i="8"/>
  <c r="AV242" i="8"/>
  <c r="AV243" i="8"/>
  <c r="AV244" i="8"/>
  <c r="AV245" i="8"/>
  <c r="AV246" i="8"/>
  <c r="AV247" i="8"/>
  <c r="AV248" i="8"/>
  <c r="AV249" i="8"/>
  <c r="AV250" i="8"/>
  <c r="AV251" i="8"/>
  <c r="AV252" i="8"/>
  <c r="AV253" i="8"/>
  <c r="AV254" i="8"/>
  <c r="AV255" i="8"/>
  <c r="AV256" i="8"/>
  <c r="AV257" i="8"/>
  <c r="AV258" i="8"/>
  <c r="AV259" i="8"/>
  <c r="AV260" i="8"/>
  <c r="AV261" i="8"/>
  <c r="AV262" i="8"/>
  <c r="AV263" i="8"/>
  <c r="AV264" i="8"/>
  <c r="AV265" i="8"/>
  <c r="AV266" i="8"/>
  <c r="AV267" i="8"/>
  <c r="AV268" i="8"/>
  <c r="AV269" i="8"/>
  <c r="AV270" i="8"/>
  <c r="AV271" i="8"/>
  <c r="AV272" i="8"/>
  <c r="AV273" i="8"/>
  <c r="AV274" i="8"/>
  <c r="AV275" i="8"/>
  <c r="AV276" i="8"/>
  <c r="AV277" i="8"/>
  <c r="AV278" i="8"/>
  <c r="AV279" i="8"/>
  <c r="AV280" i="8"/>
  <c r="AV281" i="8"/>
  <c r="AV282" i="8"/>
  <c r="AV283" i="8"/>
  <c r="AV284" i="8"/>
  <c r="AV285" i="8"/>
  <c r="AV286" i="8"/>
  <c r="AV287" i="8"/>
  <c r="AV288" i="8"/>
  <c r="AV289" i="8"/>
  <c r="AV290" i="8"/>
  <c r="AV291" i="8"/>
  <c r="AV292" i="8"/>
  <c r="AV293" i="8"/>
  <c r="AV294" i="8"/>
  <c r="AV295" i="8"/>
  <c r="AV296" i="8"/>
  <c r="AV297" i="8"/>
  <c r="AV298" i="8"/>
  <c r="AV299" i="8"/>
  <c r="AV300" i="8"/>
  <c r="AV301" i="8"/>
  <c r="AV302" i="8"/>
  <c r="AV303" i="8"/>
  <c r="AV304" i="8"/>
  <c r="AV305" i="8"/>
  <c r="AV306" i="8"/>
  <c r="AV307" i="8"/>
  <c r="AV308" i="8"/>
  <c r="AV309" i="8"/>
  <c r="AV310" i="8"/>
  <c r="AV311" i="8"/>
  <c r="AV312" i="8"/>
  <c r="AV313" i="8"/>
  <c r="AV314" i="8"/>
  <c r="AV315" i="8"/>
  <c r="AV316" i="8"/>
  <c r="AV317" i="8"/>
  <c r="AV318" i="8"/>
  <c r="AV319" i="8"/>
  <c r="AV320" i="8"/>
  <c r="AV321" i="8"/>
  <c r="AV322" i="8"/>
  <c r="AV323" i="8"/>
  <c r="AV324" i="8"/>
  <c r="AV325" i="8"/>
  <c r="AV326" i="8"/>
  <c r="AV327" i="8"/>
  <c r="AV328" i="8"/>
  <c r="AV329" i="8"/>
  <c r="AV330" i="8"/>
  <c r="AV331" i="8"/>
  <c r="AV332" i="8"/>
  <c r="AV333" i="8"/>
  <c r="AV334" i="8"/>
  <c r="AV335" i="8"/>
  <c r="AV336" i="8"/>
  <c r="AV337" i="8"/>
  <c r="AV338" i="8"/>
  <c r="AV339" i="8"/>
  <c r="AV340" i="8"/>
  <c r="AV341" i="8"/>
  <c r="AV342" i="8"/>
  <c r="AV343" i="8"/>
  <c r="AV344" i="8"/>
  <c r="AV345" i="8"/>
  <c r="AV346" i="8"/>
  <c r="AV347" i="8"/>
  <c r="AV348" i="8"/>
  <c r="AV349" i="8"/>
  <c r="AV350" i="8"/>
  <c r="AV351" i="8"/>
  <c r="AV352" i="8"/>
  <c r="AV353" i="8"/>
  <c r="AV354" i="8"/>
  <c r="AV355" i="8"/>
  <c r="AV356" i="8"/>
  <c r="AV357" i="8"/>
  <c r="AV358" i="8"/>
  <c r="AV359" i="8"/>
  <c r="AV360" i="8"/>
  <c r="AV361" i="8"/>
  <c r="AV362" i="8"/>
  <c r="AV363" i="8"/>
  <c r="AV364" i="8"/>
  <c r="AV365" i="8"/>
  <c r="AV366" i="8"/>
  <c r="AV367" i="8"/>
  <c r="AV368" i="8"/>
  <c r="AV369" i="8"/>
  <c r="AV370" i="8"/>
  <c r="AV371" i="8"/>
  <c r="AV372" i="8"/>
  <c r="AV373" i="8"/>
  <c r="AV374" i="8"/>
  <c r="AV375" i="8"/>
  <c r="AV376" i="8"/>
  <c r="AV377" i="8"/>
  <c r="AV378" i="8"/>
  <c r="AV379" i="8"/>
  <c r="AV380" i="8"/>
  <c r="AV381" i="8"/>
  <c r="AV382" i="8"/>
  <c r="AV383" i="8"/>
  <c r="AV384" i="8"/>
  <c r="AV385" i="8"/>
  <c r="AV386" i="8"/>
  <c r="AV387" i="8"/>
  <c r="AV388" i="8"/>
  <c r="AV389" i="8"/>
  <c r="AV390" i="8"/>
  <c r="AV391" i="8"/>
  <c r="AV392" i="8"/>
  <c r="AV393" i="8"/>
  <c r="AV394" i="8"/>
  <c r="AV395" i="8"/>
  <c r="AV396" i="8"/>
  <c r="AV397" i="8"/>
  <c r="AV398" i="8"/>
  <c r="AV399" i="8"/>
  <c r="AV400" i="8"/>
  <c r="AV401" i="8"/>
  <c r="AV402" i="8"/>
  <c r="AV403" i="8"/>
  <c r="AV404" i="8"/>
  <c r="AV405" i="8"/>
  <c r="AV406" i="8"/>
  <c r="AV407" i="8"/>
  <c r="AV408" i="8"/>
  <c r="AV409" i="8"/>
  <c r="AV410" i="8"/>
  <c r="AV411" i="8"/>
  <c r="AV412" i="8"/>
  <c r="AV413" i="8"/>
  <c r="AV414" i="8"/>
  <c r="AV415" i="8"/>
  <c r="AV416" i="8"/>
  <c r="AV417" i="8"/>
  <c r="AV418" i="8"/>
  <c r="AV419" i="8"/>
  <c r="AV420" i="8"/>
  <c r="AV421" i="8"/>
  <c r="AV422" i="8"/>
  <c r="AV423" i="8"/>
  <c r="AV424" i="8"/>
  <c r="AV425" i="8"/>
  <c r="AV426" i="8"/>
  <c r="AV427" i="8"/>
  <c r="AV428" i="8"/>
  <c r="AV429" i="8"/>
  <c r="AV430" i="8"/>
  <c r="AV431" i="8"/>
  <c r="AV432" i="8"/>
  <c r="AV433" i="8"/>
  <c r="AV434" i="8"/>
  <c r="AV435" i="8"/>
  <c r="AV436" i="8"/>
  <c r="AV437" i="8"/>
  <c r="AV438" i="8"/>
  <c r="AV439" i="8"/>
  <c r="AV440" i="8"/>
  <c r="AV441" i="8"/>
  <c r="AV442" i="8"/>
  <c r="AV443" i="8"/>
  <c r="AV444" i="8"/>
  <c r="AV445" i="8"/>
  <c r="AV446" i="8"/>
  <c r="AV447" i="8"/>
  <c r="AV448" i="8"/>
  <c r="AV449" i="8"/>
  <c r="AV450" i="8"/>
  <c r="AV451" i="8"/>
  <c r="AV452" i="8"/>
  <c r="AV453" i="8"/>
  <c r="AV454" i="8"/>
  <c r="AV455" i="8"/>
  <c r="AV456" i="8"/>
  <c r="AV457" i="8"/>
  <c r="AV458" i="8"/>
  <c r="AV459" i="8"/>
  <c r="AV460" i="8"/>
  <c r="AV461" i="8"/>
  <c r="AV462" i="8"/>
  <c r="AV463" i="8"/>
  <c r="AV464" i="8"/>
  <c r="AV465" i="8"/>
  <c r="AV466" i="8"/>
  <c r="AV467" i="8"/>
  <c r="AV468" i="8"/>
  <c r="AV469" i="8"/>
  <c r="AV470" i="8"/>
  <c r="AV471" i="8"/>
  <c r="AV472" i="8"/>
  <c r="AV473" i="8"/>
  <c r="AV474" i="8"/>
  <c r="AV475" i="8"/>
  <c r="AV476" i="8"/>
  <c r="AV477" i="8"/>
  <c r="AV478" i="8"/>
  <c r="AV479" i="8"/>
  <c r="AV480" i="8"/>
  <c r="AV481" i="8"/>
  <c r="AV482" i="8"/>
  <c r="AV483" i="8"/>
  <c r="AV484" i="8"/>
  <c r="AV485" i="8"/>
  <c r="AV486" i="8"/>
  <c r="AV487" i="8"/>
  <c r="AV488" i="8"/>
  <c r="AV489" i="8"/>
  <c r="AV490" i="8"/>
  <c r="AV491" i="8"/>
  <c r="AV492" i="8"/>
  <c r="AV493" i="8"/>
  <c r="AV494" i="8"/>
  <c r="AV495" i="8"/>
  <c r="AV496" i="8"/>
  <c r="AV497" i="8"/>
  <c r="AV498" i="8"/>
  <c r="AV499" i="8"/>
  <c r="AV500" i="8"/>
  <c r="AV501" i="8"/>
  <c r="AV502" i="8"/>
  <c r="AV503" i="8"/>
  <c r="AV504" i="8"/>
  <c r="AV505" i="8"/>
  <c r="AV506" i="8"/>
  <c r="AV507" i="8"/>
  <c r="AV508" i="8"/>
  <c r="AV509" i="8"/>
  <c r="AV510" i="8"/>
  <c r="AV511" i="8"/>
  <c r="AV512" i="8"/>
  <c r="AV513" i="8"/>
  <c r="AV514" i="8"/>
  <c r="AV515" i="8"/>
  <c r="AV516" i="8"/>
  <c r="AV517" i="8"/>
  <c r="AV518" i="8"/>
  <c r="AV519" i="8"/>
  <c r="AV520" i="8"/>
  <c r="AV521" i="8"/>
  <c r="AV522" i="8"/>
  <c r="AV523" i="8"/>
  <c r="AV524" i="8"/>
  <c r="AV525" i="8"/>
  <c r="AV526" i="8"/>
  <c r="AV527" i="8"/>
  <c r="AV528" i="8"/>
  <c r="AV529" i="8"/>
  <c r="AV530" i="8"/>
  <c r="AV531" i="8"/>
  <c r="AV532" i="8"/>
  <c r="AV533" i="8"/>
  <c r="AV534" i="8"/>
  <c r="AV535" i="8"/>
  <c r="AV536" i="8"/>
  <c r="AV537" i="8"/>
  <c r="AV538" i="8"/>
  <c r="AV539" i="8"/>
  <c r="AV540" i="8"/>
  <c r="AV541" i="8"/>
  <c r="AV542" i="8"/>
  <c r="AV543" i="8"/>
  <c r="AV544" i="8"/>
  <c r="AV545" i="8"/>
  <c r="AV546" i="8"/>
  <c r="AV547" i="8"/>
  <c r="AV548" i="8"/>
  <c r="AV549" i="8"/>
  <c r="AV550" i="8"/>
  <c r="AV551" i="8"/>
  <c r="AV552" i="8"/>
  <c r="AV553" i="8"/>
  <c r="AV554" i="8"/>
  <c r="AV555" i="8"/>
  <c r="AV556" i="8"/>
  <c r="AV557" i="8"/>
  <c r="AV558" i="8"/>
  <c r="AV559" i="8"/>
  <c r="AV560" i="8"/>
  <c r="AV561" i="8"/>
  <c r="AV562" i="8"/>
  <c r="AV563" i="8"/>
  <c r="AV564" i="8"/>
  <c r="AV565" i="8"/>
  <c r="AV566" i="8"/>
  <c r="AV567" i="8"/>
  <c r="AV568" i="8"/>
  <c r="AV569" i="8"/>
  <c r="AV570" i="8"/>
  <c r="AV571" i="8"/>
  <c r="AV572" i="8"/>
  <c r="AV573" i="8"/>
  <c r="AV574" i="8"/>
  <c r="AV575" i="8"/>
  <c r="AV576" i="8"/>
  <c r="AV577" i="8"/>
  <c r="AV578" i="8"/>
  <c r="AV579" i="8"/>
  <c r="AV580" i="8"/>
  <c r="AV581" i="8"/>
  <c r="AV582" i="8"/>
  <c r="AV583" i="8"/>
  <c r="AV584" i="8"/>
  <c r="AV585" i="8"/>
  <c r="AV586" i="8"/>
  <c r="AV587" i="8"/>
  <c r="AV588" i="8"/>
  <c r="AV589" i="8"/>
  <c r="AV590" i="8"/>
  <c r="AV591" i="8"/>
  <c r="AV592" i="8"/>
  <c r="AV593" i="8"/>
  <c r="AV594" i="8"/>
  <c r="AV595" i="8"/>
  <c r="AV596" i="8"/>
  <c r="AV597" i="8"/>
  <c r="AV598" i="8"/>
  <c r="AV599" i="8"/>
  <c r="AV600" i="8"/>
  <c r="AV601" i="8"/>
  <c r="AV602" i="8"/>
  <c r="AV603" i="8"/>
  <c r="AV604" i="8"/>
  <c r="AV605" i="8"/>
  <c r="AV606" i="8"/>
  <c r="AV607" i="8"/>
  <c r="AV608" i="8"/>
  <c r="AV609" i="8"/>
  <c r="AV610" i="8"/>
  <c r="AV611" i="8"/>
  <c r="AV612" i="8"/>
  <c r="AV613" i="8"/>
  <c r="AV614" i="8"/>
  <c r="AV615" i="8"/>
  <c r="AV616" i="8"/>
  <c r="AV617" i="8"/>
  <c r="AV618" i="8"/>
  <c r="AV619" i="8"/>
  <c r="AV620" i="8"/>
  <c r="AV621" i="8"/>
  <c r="AV622" i="8"/>
  <c r="AV623" i="8"/>
  <c r="AV624" i="8"/>
  <c r="AV625" i="8"/>
  <c r="AV626" i="8"/>
  <c r="AV627" i="8"/>
  <c r="AV628" i="8"/>
  <c r="AV629" i="8"/>
  <c r="AV630" i="8"/>
  <c r="AV631" i="8"/>
  <c r="AV632" i="8"/>
  <c r="AV633" i="8"/>
  <c r="AV634" i="8"/>
  <c r="AV635" i="8"/>
  <c r="AV636" i="8"/>
  <c r="AV637" i="8"/>
  <c r="AV638" i="8"/>
  <c r="AV639" i="8"/>
  <c r="AV640" i="8"/>
  <c r="AV641" i="8"/>
  <c r="AV642" i="8"/>
  <c r="AV643" i="8"/>
  <c r="AV644" i="8"/>
  <c r="AV645" i="8"/>
  <c r="AV646" i="8"/>
  <c r="AV647" i="8"/>
  <c r="AV648" i="8"/>
  <c r="AV649" i="8"/>
  <c r="AV650" i="8"/>
  <c r="AV651" i="8"/>
  <c r="AV652" i="8"/>
  <c r="AV653" i="8"/>
  <c r="AV654" i="8"/>
  <c r="AV655" i="8"/>
  <c r="AV656" i="8"/>
  <c r="AV657" i="8"/>
  <c r="AV658" i="8"/>
  <c r="AV659" i="8"/>
  <c r="AV660" i="8"/>
  <c r="AV661" i="8"/>
  <c r="AV662" i="8"/>
  <c r="AV663" i="8"/>
  <c r="AV664" i="8"/>
  <c r="AV665" i="8"/>
  <c r="AV666" i="8"/>
  <c r="AV667" i="8"/>
  <c r="AV668" i="8"/>
  <c r="AV669" i="8"/>
  <c r="AV670" i="8"/>
  <c r="AV671" i="8"/>
  <c r="AV672" i="8"/>
  <c r="AV673" i="8"/>
  <c r="AV674" i="8"/>
  <c r="AV675" i="8"/>
  <c r="AV676" i="8"/>
  <c r="AV677" i="8"/>
  <c r="AV678" i="8"/>
  <c r="AV679" i="8"/>
  <c r="AV680" i="8"/>
  <c r="AV681" i="8"/>
  <c r="AV682" i="8"/>
  <c r="AV683" i="8"/>
  <c r="AV684" i="8"/>
  <c r="AV685" i="8"/>
  <c r="AV686" i="8"/>
  <c r="AV687" i="8"/>
  <c r="AV688" i="8"/>
  <c r="AV689" i="8"/>
  <c r="AV690" i="8"/>
  <c r="AV691" i="8"/>
  <c r="AV692" i="8"/>
  <c r="AV693" i="8"/>
  <c r="AV694" i="8"/>
  <c r="AV695" i="8"/>
  <c r="AV696" i="8"/>
  <c r="AV697" i="8"/>
  <c r="AV698" i="8"/>
  <c r="AV699" i="8"/>
  <c r="AV700" i="8"/>
  <c r="AV701" i="8"/>
  <c r="AV702" i="8"/>
  <c r="AV703" i="8"/>
  <c r="AV704" i="8"/>
  <c r="AV705" i="8"/>
  <c r="AV706" i="8"/>
  <c r="AV707" i="8"/>
  <c r="AV708" i="8"/>
  <c r="AV709" i="8"/>
  <c r="AV710" i="8"/>
  <c r="AV711" i="8"/>
  <c r="AV712" i="8"/>
  <c r="AV713" i="8"/>
  <c r="AV714" i="8"/>
  <c r="AV715" i="8"/>
  <c r="AV716" i="8"/>
  <c r="AV717" i="8"/>
  <c r="AV718" i="8"/>
  <c r="AV719" i="8"/>
  <c r="AV720" i="8"/>
  <c r="AV721" i="8"/>
  <c r="AV722" i="8"/>
  <c r="AV723" i="8"/>
  <c r="AV724" i="8"/>
  <c r="AV725" i="8"/>
  <c r="AV726" i="8"/>
  <c r="AV727" i="8"/>
  <c r="AV728" i="8"/>
  <c r="AV729" i="8"/>
  <c r="AV730" i="8"/>
  <c r="AV731" i="8"/>
  <c r="AV732" i="8"/>
  <c r="AV733" i="8"/>
  <c r="AV734" i="8"/>
  <c r="AV735" i="8"/>
  <c r="AV736" i="8"/>
  <c r="AV737" i="8"/>
  <c r="AV738" i="8"/>
  <c r="AV739" i="8"/>
  <c r="AV740" i="8"/>
  <c r="AV741" i="8"/>
  <c r="AV742" i="8"/>
  <c r="AV743" i="8"/>
  <c r="AV744" i="8"/>
  <c r="AV745" i="8"/>
  <c r="AV746" i="8"/>
  <c r="AV747" i="8"/>
  <c r="AV748" i="8"/>
  <c r="AV749" i="8"/>
  <c r="AV750" i="8"/>
  <c r="AV751" i="8"/>
  <c r="AV752" i="8"/>
  <c r="AV753" i="8"/>
  <c r="AV754" i="8"/>
  <c r="AV755" i="8"/>
  <c r="AV756" i="8"/>
  <c r="AV757" i="8"/>
  <c r="AV758" i="8"/>
  <c r="AV759" i="8"/>
  <c r="AV760" i="8"/>
  <c r="AV761" i="8"/>
  <c r="AV762" i="8"/>
  <c r="AV763" i="8"/>
  <c r="AV764" i="8"/>
  <c r="AV765" i="8"/>
  <c r="AV766" i="8"/>
  <c r="AV767" i="8"/>
  <c r="AV768" i="8"/>
  <c r="AV769" i="8"/>
  <c r="AV770" i="8"/>
  <c r="AV771" i="8"/>
  <c r="AV772" i="8"/>
  <c r="AV773" i="8"/>
  <c r="AV774" i="8"/>
  <c r="AV775" i="8"/>
  <c r="AV776" i="8"/>
  <c r="AV777" i="8"/>
  <c r="AV778" i="8"/>
  <c r="AV779" i="8"/>
  <c r="AV780" i="8"/>
  <c r="AV781" i="8"/>
  <c r="AV782" i="8"/>
  <c r="AV783" i="8"/>
  <c r="AV784" i="8"/>
  <c r="AV785" i="8"/>
  <c r="AV786" i="8"/>
  <c r="AV787" i="8"/>
  <c r="AV788" i="8"/>
  <c r="AV789" i="8"/>
  <c r="AV790" i="8"/>
  <c r="AV791" i="8"/>
  <c r="AV792" i="8"/>
  <c r="AV793" i="8"/>
  <c r="AV794" i="8"/>
  <c r="AV795" i="8"/>
  <c r="AV796" i="8"/>
  <c r="AV797" i="8"/>
  <c r="AV798" i="8"/>
  <c r="AV799" i="8"/>
  <c r="AV800" i="8"/>
  <c r="AV801" i="8"/>
  <c r="AV802" i="8"/>
  <c r="AV803" i="8"/>
  <c r="AV804" i="8"/>
  <c r="AV805" i="8"/>
  <c r="AV806" i="8"/>
  <c r="AV807" i="8"/>
  <c r="AV808" i="8"/>
  <c r="AV809" i="8"/>
  <c r="AV810" i="8"/>
  <c r="AV811" i="8"/>
  <c r="AV812" i="8"/>
  <c r="AV813" i="8"/>
  <c r="AV814" i="8"/>
  <c r="AV815" i="8"/>
  <c r="AV816" i="8"/>
  <c r="AV817" i="8"/>
  <c r="AV818" i="8"/>
  <c r="AV819" i="8"/>
  <c r="AV820" i="8"/>
  <c r="AV821" i="8"/>
  <c r="AV822" i="8"/>
  <c r="AV823" i="8"/>
  <c r="AV824" i="8"/>
  <c r="AV825" i="8"/>
  <c r="AV826" i="8"/>
  <c r="AV827" i="8"/>
  <c r="AV828" i="8"/>
  <c r="AV829" i="8"/>
  <c r="AV830" i="8"/>
  <c r="AV831" i="8"/>
  <c r="AV832" i="8"/>
  <c r="AV833" i="8"/>
  <c r="AV834" i="8"/>
  <c r="AV835" i="8"/>
  <c r="AV836" i="8"/>
  <c r="AV837" i="8"/>
  <c r="AV838" i="8"/>
  <c r="AV839" i="8"/>
  <c r="AV840" i="8"/>
  <c r="AV841" i="8"/>
  <c r="AV842" i="8"/>
  <c r="AV843" i="8"/>
  <c r="AV844" i="8"/>
  <c r="AV845" i="8"/>
  <c r="AV846" i="8"/>
  <c r="AV847" i="8"/>
  <c r="AV848" i="8"/>
  <c r="AV849" i="8"/>
  <c r="AV850" i="8"/>
  <c r="AV851" i="8"/>
  <c r="AV852" i="8"/>
  <c r="AV853" i="8"/>
  <c r="AV854" i="8"/>
  <c r="AV855" i="8"/>
  <c r="AV856" i="8"/>
  <c r="AV857" i="8"/>
  <c r="AV858" i="8"/>
  <c r="AV859" i="8"/>
  <c r="AV860" i="8"/>
  <c r="AV861" i="8"/>
  <c r="AV862" i="8"/>
  <c r="AV863" i="8"/>
  <c r="AV864" i="8"/>
  <c r="AV865" i="8"/>
  <c r="AV866" i="8"/>
  <c r="AV867" i="8"/>
  <c r="AV868" i="8"/>
  <c r="AV869" i="8"/>
  <c r="AV870" i="8"/>
  <c r="AV871" i="8"/>
  <c r="AV872" i="8"/>
  <c r="AV873" i="8"/>
  <c r="AV874" i="8"/>
  <c r="AV875" i="8"/>
  <c r="AV876" i="8"/>
  <c r="AV877" i="8"/>
  <c r="AV878" i="8"/>
  <c r="AV879" i="8"/>
  <c r="AV880" i="8"/>
  <c r="AV881" i="8"/>
  <c r="AV882" i="8"/>
  <c r="AV883" i="8"/>
  <c r="AV884" i="8"/>
  <c r="AV885" i="8"/>
  <c r="AV886" i="8"/>
  <c r="AV887" i="8"/>
  <c r="AV888" i="8"/>
  <c r="AV889" i="8"/>
  <c r="AV890" i="8"/>
  <c r="AV891" i="8"/>
  <c r="AV892" i="8"/>
  <c r="AV893" i="8"/>
  <c r="AV894" i="8"/>
  <c r="AV895" i="8"/>
  <c r="AV896" i="8"/>
  <c r="AV897" i="8"/>
  <c r="AV898" i="8"/>
  <c r="AV899" i="8"/>
  <c r="AV900" i="8"/>
  <c r="AV901" i="8"/>
  <c r="AV902" i="8"/>
  <c r="AV903" i="8"/>
  <c r="AV904" i="8"/>
  <c r="AV905" i="8"/>
  <c r="AV906" i="8"/>
  <c r="AV907" i="8"/>
  <c r="AV908" i="8"/>
  <c r="AV909" i="8"/>
  <c r="AV910" i="8"/>
  <c r="AV911" i="8"/>
  <c r="AV912" i="8"/>
  <c r="AV913" i="8"/>
  <c r="AV914" i="8"/>
  <c r="AV915" i="8"/>
  <c r="AV916" i="8"/>
  <c r="AV917" i="8"/>
  <c r="AV918" i="8"/>
  <c r="AV919" i="8"/>
  <c r="AV920" i="8"/>
  <c r="AV921" i="8"/>
  <c r="AV922" i="8"/>
  <c r="AV923" i="8"/>
  <c r="AV924" i="8"/>
  <c r="AV925" i="8"/>
  <c r="AV926" i="8"/>
  <c r="AV927" i="8"/>
  <c r="AV928" i="8"/>
  <c r="AV929" i="8"/>
  <c r="AV930" i="8"/>
  <c r="AV931" i="8"/>
  <c r="AV932" i="8"/>
  <c r="AV933" i="8"/>
  <c r="AV934" i="8"/>
  <c r="AV935" i="8"/>
  <c r="AV936" i="8"/>
  <c r="AV937" i="8"/>
  <c r="AV938" i="8"/>
  <c r="AV939" i="8"/>
  <c r="AV940" i="8"/>
  <c r="AV941" i="8"/>
  <c r="AV942" i="8"/>
  <c r="AV943" i="8"/>
  <c r="AV944" i="8"/>
  <c r="AV945" i="8"/>
  <c r="AV946" i="8"/>
  <c r="AV947" i="8"/>
  <c r="AV948" i="8"/>
  <c r="AV949" i="8"/>
  <c r="AV950" i="8"/>
  <c r="AV951" i="8"/>
  <c r="AV952" i="8"/>
  <c r="AV953" i="8"/>
  <c r="AV954" i="8"/>
  <c r="AV955" i="8"/>
  <c r="AV956" i="8"/>
  <c r="AV957" i="8"/>
  <c r="AV958" i="8"/>
  <c r="AV959" i="8"/>
  <c r="AV960" i="8"/>
  <c r="AV961" i="8"/>
  <c r="AV962" i="8"/>
  <c r="AV963" i="8"/>
  <c r="AV964" i="8"/>
  <c r="AV965" i="8"/>
  <c r="AV966" i="8"/>
  <c r="AV967" i="8"/>
  <c r="AV968" i="8"/>
  <c r="AV969" i="8"/>
  <c r="AV970" i="8"/>
  <c r="AV971" i="8"/>
  <c r="AV972" i="8"/>
  <c r="AV973" i="8"/>
  <c r="AV974" i="8"/>
  <c r="AV975" i="8"/>
  <c r="AV976" i="8"/>
  <c r="AV977" i="8"/>
  <c r="AV978" i="8"/>
  <c r="AV979" i="8"/>
  <c r="AV980" i="8"/>
  <c r="AV981" i="8"/>
  <c r="AV982" i="8"/>
  <c r="AV983" i="8"/>
  <c r="AV984" i="8"/>
  <c r="AV985" i="8"/>
  <c r="AV986" i="8"/>
  <c r="AV987" i="8"/>
  <c r="AV988" i="8"/>
  <c r="AV989" i="8"/>
  <c r="AV990" i="8"/>
  <c r="AV991" i="8"/>
  <c r="AV992" i="8"/>
  <c r="AV993" i="8"/>
  <c r="AV994" i="8"/>
  <c r="AV995" i="8"/>
  <c r="AV996" i="8"/>
  <c r="AV997" i="8"/>
  <c r="AV998" i="8"/>
  <c r="AV999" i="8"/>
  <c r="AV1000" i="8"/>
  <c r="AV1001" i="8"/>
  <c r="AV1002" i="8"/>
  <c r="AV1003" i="8"/>
  <c r="AV1004" i="8"/>
  <c r="AV1005" i="8"/>
  <c r="AV1006" i="8"/>
  <c r="AV1007" i="8"/>
  <c r="AV1008" i="8"/>
  <c r="AV1009" i="8"/>
  <c r="AV1010" i="8"/>
  <c r="AV1011" i="8"/>
  <c r="AV1012" i="8"/>
  <c r="AV1013" i="8"/>
  <c r="AV1014" i="8"/>
  <c r="AV1015" i="8"/>
  <c r="AV1016" i="8"/>
  <c r="AV1017" i="8"/>
  <c r="AV1018" i="8"/>
  <c r="AV1019" i="8"/>
  <c r="AV1020" i="8"/>
  <c r="AV1021" i="8"/>
  <c r="AV1022" i="8"/>
  <c r="AV1023" i="8"/>
  <c r="AV9" i="8"/>
  <c r="G9" i="8"/>
  <c r="M9" i="8"/>
  <c r="F136" i="4"/>
  <c r="H136" i="4"/>
  <c r="I136" i="4"/>
  <c r="J136" i="4"/>
  <c r="G134" i="4"/>
  <c r="G135" i="4"/>
  <c r="G136" i="4"/>
  <c r="G137" i="4"/>
  <c r="H133" i="4"/>
  <c r="I133" i="4"/>
  <c r="J133" i="4"/>
  <c r="G133" i="4"/>
  <c r="F134" i="4"/>
  <c r="F135" i="4"/>
  <c r="F137" i="4"/>
  <c r="F133" i="4"/>
  <c r="G36" i="4"/>
  <c r="F36" i="4"/>
  <c r="F96" i="4"/>
  <c r="G1022" i="8"/>
  <c r="G9" i="9"/>
  <c r="T12" i="5"/>
  <c r="BB136" i="7"/>
  <c r="BA136" i="7"/>
  <c r="AZ136" i="7"/>
  <c r="AY136" i="7"/>
  <c r="AX136" i="7"/>
  <c r="AW136" i="7"/>
  <c r="AV136" i="7"/>
  <c r="AU136" i="7"/>
  <c r="AT136" i="7"/>
  <c r="AR136" i="7"/>
  <c r="AQ136" i="7"/>
  <c r="AP136" i="7"/>
  <c r="AO136" i="7"/>
  <c r="AN136" i="7"/>
  <c r="AM136" i="7"/>
  <c r="AL136" i="7"/>
  <c r="AK136" i="7"/>
  <c r="AJ136" i="7"/>
  <c r="AI136" i="7"/>
  <c r="AH136" i="7"/>
  <c r="AF136" i="7"/>
  <c r="AE136" i="7"/>
  <c r="AD136" i="7"/>
  <c r="AC136" i="7"/>
  <c r="AB136" i="7"/>
  <c r="AA136" i="7"/>
  <c r="Z136" i="7"/>
  <c r="Y136" i="7"/>
  <c r="X136" i="7"/>
  <c r="W136" i="7"/>
  <c r="V136" i="7"/>
  <c r="U136" i="7"/>
  <c r="T136" i="7"/>
  <c r="S136" i="7"/>
  <c r="R136" i="7"/>
  <c r="Q136" i="7"/>
  <c r="P136" i="7"/>
  <c r="O136" i="7"/>
  <c r="N136" i="7"/>
  <c r="L136" i="7"/>
  <c r="K136" i="7"/>
  <c r="J136" i="7"/>
  <c r="I136" i="7"/>
  <c r="BB135" i="7"/>
  <c r="BA135" i="7"/>
  <c r="AZ135" i="7"/>
  <c r="AY135" i="7"/>
  <c r="AX135" i="7"/>
  <c r="AW135" i="7"/>
  <c r="AV135" i="7"/>
  <c r="AU135" i="7"/>
  <c r="AT135" i="7"/>
  <c r="AR135" i="7"/>
  <c r="AQ135" i="7"/>
  <c r="AP135" i="7"/>
  <c r="AO135" i="7"/>
  <c r="AN135" i="7"/>
  <c r="AM135" i="7"/>
  <c r="AL135" i="7"/>
  <c r="AK135" i="7"/>
  <c r="AJ135" i="7"/>
  <c r="AI135" i="7"/>
  <c r="AH135" i="7"/>
  <c r="AF135" i="7"/>
  <c r="AE135" i="7"/>
  <c r="AD135" i="7"/>
  <c r="AC135" i="7"/>
  <c r="AB135" i="7"/>
  <c r="AA135" i="7"/>
  <c r="Z135" i="7"/>
  <c r="Y135" i="7"/>
  <c r="X135" i="7"/>
  <c r="W135" i="7"/>
  <c r="V135" i="7"/>
  <c r="U135" i="7"/>
  <c r="T135" i="7"/>
  <c r="S135" i="7"/>
  <c r="R135" i="7"/>
  <c r="Q135" i="7"/>
  <c r="P135" i="7"/>
  <c r="O135" i="7"/>
  <c r="N135" i="7"/>
  <c r="L135" i="7"/>
  <c r="K135" i="7"/>
  <c r="J135" i="7"/>
  <c r="I135" i="7"/>
  <c r="BB134" i="7"/>
  <c r="BA134" i="7"/>
  <c r="AZ134" i="7"/>
  <c r="AY134" i="7"/>
  <c r="AX134" i="7"/>
  <c r="AW134" i="7"/>
  <c r="AV134" i="7"/>
  <c r="AU134" i="7"/>
  <c r="AT134" i="7"/>
  <c r="AR134" i="7"/>
  <c r="AQ134" i="7"/>
  <c r="AP134" i="7"/>
  <c r="AO134" i="7"/>
  <c r="AN134" i="7"/>
  <c r="AM134" i="7"/>
  <c r="AL134" i="7"/>
  <c r="AK134" i="7"/>
  <c r="AJ134" i="7"/>
  <c r="AI134" i="7"/>
  <c r="AH134" i="7"/>
  <c r="AE134" i="7"/>
  <c r="AD134" i="7"/>
  <c r="AC134" i="7"/>
  <c r="AB134" i="7"/>
  <c r="AA134" i="7"/>
  <c r="Z134" i="7"/>
  <c r="Y134" i="7"/>
  <c r="X134" i="7"/>
  <c r="W134" i="7"/>
  <c r="V134" i="7"/>
  <c r="U134" i="7"/>
  <c r="T134" i="7"/>
  <c r="S134" i="7"/>
  <c r="R134" i="7"/>
  <c r="Q134" i="7"/>
  <c r="P134" i="7"/>
  <c r="O134" i="7"/>
  <c r="N134" i="7"/>
  <c r="L134" i="7"/>
  <c r="K134" i="7"/>
  <c r="J134" i="7"/>
  <c r="I134" i="7"/>
  <c r="BB133" i="7"/>
  <c r="BA133" i="7"/>
  <c r="AZ133" i="7"/>
  <c r="AY133" i="7"/>
  <c r="AX133" i="7"/>
  <c r="AW133" i="7"/>
  <c r="AV133" i="7"/>
  <c r="AU133" i="7"/>
  <c r="AT133" i="7"/>
  <c r="AR133" i="7"/>
  <c r="AQ133" i="7"/>
  <c r="AP133" i="7"/>
  <c r="AO133" i="7"/>
  <c r="AN133" i="7"/>
  <c r="AM133" i="7"/>
  <c r="AL133" i="7"/>
  <c r="AK133" i="7"/>
  <c r="AJ133" i="7"/>
  <c r="AI133" i="7"/>
  <c r="AH133" i="7"/>
  <c r="AE133" i="7"/>
  <c r="AD133" i="7"/>
  <c r="AC133" i="7"/>
  <c r="AB133" i="7"/>
  <c r="AA133" i="7"/>
  <c r="Z133" i="7"/>
  <c r="Y133" i="7"/>
  <c r="X133" i="7"/>
  <c r="W133" i="7"/>
  <c r="V133" i="7"/>
  <c r="U133" i="7"/>
  <c r="T133" i="7"/>
  <c r="S133" i="7"/>
  <c r="R133" i="7"/>
  <c r="Q133" i="7"/>
  <c r="P133" i="7"/>
  <c r="O133" i="7"/>
  <c r="N133" i="7"/>
  <c r="L133" i="7"/>
  <c r="K133" i="7"/>
  <c r="J133" i="7"/>
  <c r="I133" i="7"/>
  <c r="BB132" i="7"/>
  <c r="BA132" i="7"/>
  <c r="AZ132" i="7"/>
  <c r="AY132" i="7"/>
  <c r="AX132" i="7"/>
  <c r="AW132" i="7"/>
  <c r="AV132" i="7"/>
  <c r="AU132" i="7"/>
  <c r="AT132" i="7"/>
  <c r="AR132" i="7"/>
  <c r="AQ132" i="7"/>
  <c r="AP132" i="7"/>
  <c r="AO132" i="7"/>
  <c r="AN132" i="7"/>
  <c r="AM132" i="7"/>
  <c r="AL132" i="7"/>
  <c r="AK132" i="7"/>
  <c r="AJ132" i="7"/>
  <c r="AI132" i="7"/>
  <c r="AH132" i="7"/>
  <c r="AF132" i="7"/>
  <c r="AE132" i="7"/>
  <c r="AD132" i="7"/>
  <c r="AC132" i="7"/>
  <c r="AB132" i="7"/>
  <c r="AA132" i="7"/>
  <c r="Z132" i="7"/>
  <c r="Y132" i="7"/>
  <c r="X132" i="7"/>
  <c r="W132" i="7"/>
  <c r="V132" i="7"/>
  <c r="U132" i="7"/>
  <c r="T132" i="7"/>
  <c r="S132" i="7"/>
  <c r="R132" i="7"/>
  <c r="Q132" i="7"/>
  <c r="P132" i="7"/>
  <c r="O132" i="7"/>
  <c r="N132" i="7"/>
  <c r="L132" i="7"/>
  <c r="K132" i="7"/>
  <c r="J132" i="7"/>
  <c r="I132" i="7"/>
  <c r="AS131" i="7"/>
  <c r="AG131" i="7"/>
  <c r="M131" i="7"/>
  <c r="F131" i="7" s="1"/>
  <c r="H131" i="7"/>
  <c r="AS130" i="7"/>
  <c r="AG130" i="7"/>
  <c r="M130" i="7"/>
  <c r="H130" i="7"/>
  <c r="F130" i="7"/>
  <c r="AS129" i="7"/>
  <c r="AG129" i="7"/>
  <c r="M129" i="7"/>
  <c r="G129" i="7" s="1"/>
  <c r="H129" i="7"/>
  <c r="F129" i="7"/>
  <c r="AS128" i="7"/>
  <c r="AG128" i="7"/>
  <c r="M128" i="7"/>
  <c r="G128" i="7" s="1"/>
  <c r="H128" i="7"/>
  <c r="AS127" i="7"/>
  <c r="AG127" i="7"/>
  <c r="M127" i="7"/>
  <c r="F127" i="7" s="1"/>
  <c r="H127" i="7"/>
  <c r="AS126" i="7"/>
  <c r="G126" i="7" s="1"/>
  <c r="AG126" i="7"/>
  <c r="M126" i="7"/>
  <c r="H126" i="7"/>
  <c r="F126" i="7"/>
  <c r="AS125" i="7"/>
  <c r="AG125" i="7"/>
  <c r="M125" i="7"/>
  <c r="F125" i="7" s="1"/>
  <c r="H125" i="7"/>
  <c r="AS124" i="7"/>
  <c r="AG124" i="7"/>
  <c r="M124" i="7"/>
  <c r="G124" i="7" s="1"/>
  <c r="H124" i="7"/>
  <c r="F124" i="7"/>
  <c r="AS123" i="7"/>
  <c r="AG123" i="7"/>
  <c r="M123" i="7"/>
  <c r="H123" i="7"/>
  <c r="G123" i="7"/>
  <c r="F123" i="7"/>
  <c r="AS122" i="7"/>
  <c r="AG122" i="7"/>
  <c r="M122" i="7"/>
  <c r="F122" i="7" s="1"/>
  <c r="H122" i="7"/>
  <c r="AS121" i="7"/>
  <c r="AG121" i="7"/>
  <c r="M121" i="7"/>
  <c r="F121" i="7" s="1"/>
  <c r="H121" i="7"/>
  <c r="AS120" i="7"/>
  <c r="AG120" i="7"/>
  <c r="M120" i="7"/>
  <c r="F120" i="7" s="1"/>
  <c r="H120" i="7"/>
  <c r="G120" i="7"/>
  <c r="AS119" i="7"/>
  <c r="G119" i="7" s="1"/>
  <c r="AG119" i="7"/>
  <c r="M119" i="7"/>
  <c r="H119" i="7"/>
  <c r="F119" i="7"/>
  <c r="AS118" i="7"/>
  <c r="AG118" i="7"/>
  <c r="M118" i="7"/>
  <c r="G118" i="7" s="1"/>
  <c r="H118" i="7"/>
  <c r="AS117" i="7"/>
  <c r="AG117" i="7"/>
  <c r="M117" i="7"/>
  <c r="F117" i="7" s="1"/>
  <c r="H117" i="7"/>
  <c r="AS116" i="7"/>
  <c r="AG116" i="7"/>
  <c r="M116" i="7"/>
  <c r="F116" i="7" s="1"/>
  <c r="H116" i="7"/>
  <c r="G116" i="7"/>
  <c r="AS115" i="7"/>
  <c r="G115" i="7" s="1"/>
  <c r="AG115" i="7"/>
  <c r="M115" i="7"/>
  <c r="H115" i="7"/>
  <c r="F115" i="7"/>
  <c r="AS114" i="7"/>
  <c r="AG114" i="7"/>
  <c r="M114" i="7"/>
  <c r="G114" i="7" s="1"/>
  <c r="H114" i="7"/>
  <c r="AS113" i="7"/>
  <c r="AG113" i="7"/>
  <c r="M113" i="7"/>
  <c r="F113" i="7" s="1"/>
  <c r="H113" i="7"/>
  <c r="AS112" i="7"/>
  <c r="AG112" i="7"/>
  <c r="M112" i="7"/>
  <c r="F112" i="7" s="1"/>
  <c r="H112" i="7"/>
  <c r="G112" i="7"/>
  <c r="AS111" i="7"/>
  <c r="G111" i="7" s="1"/>
  <c r="AG111" i="7"/>
  <c r="M111" i="7"/>
  <c r="H111" i="7"/>
  <c r="F111" i="7"/>
  <c r="AS110" i="7"/>
  <c r="AG110" i="7"/>
  <c r="M110" i="7"/>
  <c r="G110" i="7" s="1"/>
  <c r="H110" i="7"/>
  <c r="AS109" i="7"/>
  <c r="AG109" i="7"/>
  <c r="M109" i="7"/>
  <c r="F109" i="7" s="1"/>
  <c r="H109" i="7"/>
  <c r="AS108" i="7"/>
  <c r="AG108" i="7"/>
  <c r="M108" i="7"/>
  <c r="F108" i="7" s="1"/>
  <c r="H108" i="7"/>
  <c r="G108" i="7"/>
  <c r="AS107" i="7"/>
  <c r="G107" i="7" s="1"/>
  <c r="AG107" i="7"/>
  <c r="M107" i="7"/>
  <c r="H107" i="7"/>
  <c r="F107" i="7"/>
  <c r="AS106" i="7"/>
  <c r="AG106" i="7"/>
  <c r="M106" i="7"/>
  <c r="G106" i="7" s="1"/>
  <c r="H106" i="7"/>
  <c r="AS105" i="7"/>
  <c r="AG105" i="7"/>
  <c r="M105" i="7"/>
  <c r="F105" i="7" s="1"/>
  <c r="H105" i="7"/>
  <c r="AS104" i="7"/>
  <c r="AG104" i="7"/>
  <c r="M104" i="7"/>
  <c r="F104" i="7" s="1"/>
  <c r="H104" i="7"/>
  <c r="G104" i="7"/>
  <c r="AS103" i="7"/>
  <c r="G103" i="7" s="1"/>
  <c r="AG103" i="7"/>
  <c r="M103" i="7"/>
  <c r="H103" i="7"/>
  <c r="F103" i="7"/>
  <c r="AS102" i="7"/>
  <c r="AG102" i="7"/>
  <c r="M102" i="7"/>
  <c r="G102" i="7" s="1"/>
  <c r="H102" i="7"/>
  <c r="AS101" i="7"/>
  <c r="AG101" i="7"/>
  <c r="M101" i="7"/>
  <c r="F101" i="7" s="1"/>
  <c r="H101" i="7"/>
  <c r="AS100" i="7"/>
  <c r="AG100" i="7"/>
  <c r="M100" i="7"/>
  <c r="F100" i="7" s="1"/>
  <c r="H100" i="7"/>
  <c r="G100" i="7"/>
  <c r="AS99" i="7"/>
  <c r="G99" i="7" s="1"/>
  <c r="AG99" i="7"/>
  <c r="M99" i="7"/>
  <c r="H99" i="7"/>
  <c r="F99" i="7"/>
  <c r="AS98" i="7"/>
  <c r="AG98" i="7"/>
  <c r="M98" i="7"/>
  <c r="G98" i="7" s="1"/>
  <c r="H98" i="7"/>
  <c r="AS97" i="7"/>
  <c r="AG97" i="7"/>
  <c r="M97" i="7"/>
  <c r="G97" i="7" s="1"/>
  <c r="AS96" i="7"/>
  <c r="AG96" i="7"/>
  <c r="M96" i="7"/>
  <c r="H96" i="7"/>
  <c r="G96" i="7"/>
  <c r="F96" i="7"/>
  <c r="AS95" i="7"/>
  <c r="AG95" i="7"/>
  <c r="H95" i="7"/>
  <c r="F95" i="7"/>
  <c r="AS94" i="7"/>
  <c r="AG94" i="7"/>
  <c r="M94" i="7"/>
  <c r="G94" i="7" s="1"/>
  <c r="H94" i="7"/>
  <c r="F94" i="7"/>
  <c r="AS93" i="7"/>
  <c r="AG93" i="7"/>
  <c r="M93" i="7"/>
  <c r="H93" i="7"/>
  <c r="G93" i="7"/>
  <c r="F93" i="7"/>
  <c r="AS92" i="7"/>
  <c r="F92" i="7"/>
  <c r="AS91" i="7"/>
  <c r="AG91" i="7"/>
  <c r="M91" i="7"/>
  <c r="H91" i="7"/>
  <c r="G91" i="7"/>
  <c r="F91" i="7"/>
  <c r="AS90" i="7"/>
  <c r="M90" i="7"/>
  <c r="G90" i="7" s="1"/>
  <c r="AS89" i="7"/>
  <c r="AG89" i="7"/>
  <c r="M89" i="7"/>
  <c r="G89" i="7" s="1"/>
  <c r="H89" i="7"/>
  <c r="F89" i="7"/>
  <c r="AS88" i="7"/>
  <c r="AG88" i="7"/>
  <c r="M88" i="7"/>
  <c r="H88" i="7"/>
  <c r="G88" i="7"/>
  <c r="F88" i="7"/>
  <c r="AS87" i="7"/>
  <c r="M87" i="7"/>
  <c r="G87" i="7" s="1"/>
  <c r="H87" i="7"/>
  <c r="AS86" i="7"/>
  <c r="AG86" i="7"/>
  <c r="M86" i="7"/>
  <c r="F86" i="7" s="1"/>
  <c r="H86" i="7"/>
  <c r="AS85" i="7"/>
  <c r="M85" i="7"/>
  <c r="G85" i="7"/>
  <c r="F85" i="7"/>
  <c r="AS84" i="7"/>
  <c r="AG84" i="7"/>
  <c r="M84" i="7"/>
  <c r="G84" i="7" s="1"/>
  <c r="H84" i="7"/>
  <c r="AS83" i="7"/>
  <c r="AG83" i="7"/>
  <c r="M83" i="7"/>
  <c r="F83" i="7" s="1"/>
  <c r="H83" i="7"/>
  <c r="AS82" i="7"/>
  <c r="M82" i="7"/>
  <c r="H82" i="7"/>
  <c r="G82" i="7"/>
  <c r="F82" i="7"/>
  <c r="AS81" i="7"/>
  <c r="AG81" i="7"/>
  <c r="M81" i="7"/>
  <c r="G81" i="7" s="1"/>
  <c r="H81" i="7"/>
  <c r="F81" i="7"/>
  <c r="AS80" i="7"/>
  <c r="AG80" i="7"/>
  <c r="M80" i="7"/>
  <c r="G80" i="7" s="1"/>
  <c r="H80" i="7"/>
  <c r="AS79" i="7"/>
  <c r="AG79" i="7"/>
  <c r="M79" i="7"/>
  <c r="G79" i="7" s="1"/>
  <c r="H79" i="7"/>
  <c r="F79" i="7"/>
  <c r="AS78" i="7"/>
  <c r="AG78" i="7"/>
  <c r="M78" i="7"/>
  <c r="H78" i="7"/>
  <c r="G78" i="7"/>
  <c r="F78" i="7"/>
  <c r="AS77" i="7"/>
  <c r="M77" i="7"/>
  <c r="G77" i="7" s="1"/>
  <c r="AS76" i="7"/>
  <c r="AG76" i="7"/>
  <c r="M76" i="7"/>
  <c r="G76" i="7" s="1"/>
  <c r="H76" i="7"/>
  <c r="F76" i="7"/>
  <c r="AS75" i="7"/>
  <c r="G75" i="7" s="1"/>
  <c r="F75" i="7"/>
  <c r="AS74" i="7"/>
  <c r="AG74" i="7"/>
  <c r="M74" i="7"/>
  <c r="F74" i="7" s="1"/>
  <c r="H74" i="7"/>
  <c r="AS73" i="7"/>
  <c r="AG73" i="7"/>
  <c r="M73" i="7"/>
  <c r="F73" i="7" s="1"/>
  <c r="H73" i="7"/>
  <c r="G73" i="7"/>
  <c r="AS72" i="7"/>
  <c r="M72" i="7"/>
  <c r="G72" i="7" s="1"/>
  <c r="H72" i="7"/>
  <c r="F72" i="7"/>
  <c r="AS71" i="7"/>
  <c r="AG71" i="7"/>
  <c r="M71" i="7"/>
  <c r="G71" i="7" s="1"/>
  <c r="H71" i="7"/>
  <c r="AS70" i="7"/>
  <c r="AG70" i="7"/>
  <c r="M70" i="7"/>
  <c r="F70" i="7" s="1"/>
  <c r="G70" i="7"/>
  <c r="AS69" i="7"/>
  <c r="G69" i="7" s="1"/>
  <c r="AG69" i="7"/>
  <c r="M69" i="7"/>
  <c r="H69" i="7"/>
  <c r="F69" i="7"/>
  <c r="AS68" i="7"/>
  <c r="AG68" i="7"/>
  <c r="M68" i="7"/>
  <c r="G68" i="7" s="1"/>
  <c r="H68" i="7"/>
  <c r="AS67" i="7"/>
  <c r="AG67" i="7"/>
  <c r="M67" i="7"/>
  <c r="F67" i="7" s="1"/>
  <c r="H67" i="7"/>
  <c r="AS66" i="7"/>
  <c r="AG66" i="7"/>
  <c r="M66" i="7"/>
  <c r="F66" i="7" s="1"/>
  <c r="H66" i="7"/>
  <c r="G66" i="7"/>
  <c r="AS65" i="7"/>
  <c r="G65" i="7" s="1"/>
  <c r="AG65" i="7"/>
  <c r="M65" i="7"/>
  <c r="H65" i="7"/>
  <c r="F65" i="7"/>
  <c r="AS64" i="7"/>
  <c r="AG64" i="7"/>
  <c r="M64" i="7"/>
  <c r="G64" i="7" s="1"/>
  <c r="H64" i="7"/>
  <c r="AS63" i="7"/>
  <c r="AG63" i="7"/>
  <c r="M63" i="7"/>
  <c r="F63" i="7" s="1"/>
  <c r="H63" i="7"/>
  <c r="AS62" i="7"/>
  <c r="AG62" i="7"/>
  <c r="H62" i="7"/>
  <c r="G62" i="7"/>
  <c r="F62" i="7"/>
  <c r="AS61" i="7"/>
  <c r="AG61" i="7"/>
  <c r="M61" i="7"/>
  <c r="G61" i="7" s="1"/>
  <c r="H61" i="7"/>
  <c r="F61" i="7"/>
  <c r="AS60" i="7"/>
  <c r="AG60" i="7"/>
  <c r="M60" i="7"/>
  <c r="G60" i="7" s="1"/>
  <c r="H60" i="7"/>
  <c r="AS59" i="7"/>
  <c r="AG59" i="7"/>
  <c r="M59" i="7"/>
  <c r="G59" i="7" s="1"/>
  <c r="H59" i="7"/>
  <c r="F59" i="7"/>
  <c r="AS58" i="7"/>
  <c r="AG58" i="7"/>
  <c r="M58" i="7"/>
  <c r="H58" i="7"/>
  <c r="G58" i="7"/>
  <c r="F58" i="7"/>
  <c r="AS57" i="7"/>
  <c r="H57" i="7"/>
  <c r="F57" i="7"/>
  <c r="AS56" i="7"/>
  <c r="AG56" i="7"/>
  <c r="M56" i="7"/>
  <c r="F56" i="7" s="1"/>
  <c r="H56" i="7"/>
  <c r="G56" i="7"/>
  <c r="AS55" i="7"/>
  <c r="G55" i="7" s="1"/>
  <c r="AG55" i="7"/>
  <c r="M55" i="7"/>
  <c r="H55" i="7"/>
  <c r="F55" i="7"/>
  <c r="AS54" i="7"/>
  <c r="AG54" i="7"/>
  <c r="M54" i="7"/>
  <c r="G54" i="7" s="1"/>
  <c r="H54" i="7"/>
  <c r="AS53" i="7"/>
  <c r="AG53" i="7"/>
  <c r="M53" i="7"/>
  <c r="F53" i="7" s="1"/>
  <c r="H53" i="7"/>
  <c r="AS52" i="7"/>
  <c r="H52" i="7"/>
  <c r="F52" i="7"/>
  <c r="AS51" i="7"/>
  <c r="AG51" i="7"/>
  <c r="M51" i="7"/>
  <c r="G51" i="7" s="1"/>
  <c r="H51" i="7"/>
  <c r="AS50" i="7"/>
  <c r="M50" i="7"/>
  <c r="F50" i="7"/>
  <c r="AS49" i="7"/>
  <c r="AG49" i="7"/>
  <c r="M49" i="7"/>
  <c r="G49" i="7" s="1"/>
  <c r="H49" i="7"/>
  <c r="AS48" i="7"/>
  <c r="AG48" i="7"/>
  <c r="M48" i="7"/>
  <c r="F48" i="7" s="1"/>
  <c r="H48" i="7"/>
  <c r="AS47" i="7"/>
  <c r="M47" i="7"/>
  <c r="F47" i="7"/>
  <c r="AS46" i="7"/>
  <c r="AG46" i="7"/>
  <c r="M46" i="7"/>
  <c r="G46" i="7" s="1"/>
  <c r="H46" i="7"/>
  <c r="AS45" i="7"/>
  <c r="AG45" i="7"/>
  <c r="F45" i="7"/>
  <c r="AS44" i="7"/>
  <c r="AG44" i="7"/>
  <c r="M44" i="7"/>
  <c r="G44" i="7" s="1"/>
  <c r="H44" i="7"/>
  <c r="AS43" i="7"/>
  <c r="AG43" i="7"/>
  <c r="M43" i="7"/>
  <c r="F43" i="7" s="1"/>
  <c r="H43" i="7"/>
  <c r="AS42" i="7"/>
  <c r="AG42" i="7"/>
  <c r="M42" i="7"/>
  <c r="H42" i="7"/>
  <c r="F42" i="7"/>
  <c r="AS41" i="7"/>
  <c r="AG41" i="7"/>
  <c r="M41" i="7"/>
  <c r="G41" i="7" s="1"/>
  <c r="H41" i="7"/>
  <c r="F41" i="7"/>
  <c r="AS40" i="7"/>
  <c r="AG40" i="7"/>
  <c r="F40" i="7"/>
  <c r="AS39" i="7"/>
  <c r="G39" i="7" s="1"/>
  <c r="AG39" i="7"/>
  <c r="M39" i="7"/>
  <c r="H39" i="7"/>
  <c r="F39" i="7"/>
  <c r="AS38" i="7"/>
  <c r="AG38" i="7"/>
  <c r="M38" i="7"/>
  <c r="G38" i="7" s="1"/>
  <c r="H38" i="7"/>
  <c r="AS37" i="7"/>
  <c r="AG37" i="7"/>
  <c r="M37" i="7"/>
  <c r="F37" i="7" s="1"/>
  <c r="AS36" i="7"/>
  <c r="G36" i="7" s="1"/>
  <c r="AG36" i="7"/>
  <c r="M36" i="7"/>
  <c r="H36" i="7"/>
  <c r="F36" i="7"/>
  <c r="AS35" i="7"/>
  <c r="AG35" i="7"/>
  <c r="M35" i="7"/>
  <c r="F35" i="7" s="1"/>
  <c r="H35" i="7"/>
  <c r="AS34" i="7"/>
  <c r="AG34" i="7"/>
  <c r="M34" i="7"/>
  <c r="G34" i="7" s="1"/>
  <c r="H34" i="7"/>
  <c r="F34" i="7"/>
  <c r="AS33" i="7"/>
  <c r="AG33" i="7"/>
  <c r="M33" i="7"/>
  <c r="H33" i="7"/>
  <c r="G33" i="7"/>
  <c r="F33" i="7"/>
  <c r="AS32" i="7"/>
  <c r="AG32" i="7"/>
  <c r="M32" i="7"/>
  <c r="F32" i="7" s="1"/>
  <c r="H32" i="7"/>
  <c r="AS31" i="7"/>
  <c r="AG31" i="7"/>
  <c r="M31" i="7"/>
  <c r="F31" i="7" s="1"/>
  <c r="H31" i="7"/>
  <c r="AS30" i="7"/>
  <c r="M30" i="7"/>
  <c r="G30" i="7"/>
  <c r="F30" i="7"/>
  <c r="AS29" i="7"/>
  <c r="AG29" i="7"/>
  <c r="M29" i="7"/>
  <c r="G29" i="7" s="1"/>
  <c r="H29" i="7"/>
  <c r="AS28" i="7"/>
  <c r="AG28" i="7"/>
  <c r="M28" i="7"/>
  <c r="F28" i="7" s="1"/>
  <c r="H28" i="7"/>
  <c r="AS27" i="7"/>
  <c r="M27" i="7"/>
  <c r="G27" i="7"/>
  <c r="F27" i="7"/>
  <c r="AS26" i="7"/>
  <c r="AG26" i="7"/>
  <c r="M26" i="7"/>
  <c r="G26" i="7" s="1"/>
  <c r="H26" i="7"/>
  <c r="AS25" i="7"/>
  <c r="AG25" i="7"/>
  <c r="AG135" i="7" s="1"/>
  <c r="M25" i="7"/>
  <c r="F25" i="7" s="1"/>
  <c r="H25" i="7"/>
  <c r="AS24" i="7"/>
  <c r="AG24" i="7"/>
  <c r="M24" i="7"/>
  <c r="F24" i="7" s="1"/>
  <c r="H24" i="7"/>
  <c r="H134" i="7" s="1"/>
  <c r="G24" i="7"/>
  <c r="AS23" i="7"/>
  <c r="G23" i="7" s="1"/>
  <c r="AG23" i="7"/>
  <c r="M23" i="7"/>
  <c r="H23" i="7"/>
  <c r="F23" i="7"/>
  <c r="AS22" i="7"/>
  <c r="AG22" i="7"/>
  <c r="M22" i="7"/>
  <c r="G22" i="7" s="1"/>
  <c r="H22" i="7"/>
  <c r="AS21" i="7"/>
  <c r="AG21" i="7"/>
  <c r="M21" i="7"/>
  <c r="F21" i="7" s="1"/>
  <c r="H21" i="7"/>
  <c r="AS20" i="7"/>
  <c r="AG20" i="7"/>
  <c r="M20" i="7"/>
  <c r="F20" i="7" s="1"/>
  <c r="H20" i="7"/>
  <c r="G20" i="7"/>
  <c r="AS19" i="7"/>
  <c r="G19" i="7" s="1"/>
  <c r="AG19" i="7"/>
  <c r="M19" i="7"/>
  <c r="H19" i="7"/>
  <c r="F19" i="7"/>
  <c r="AS18" i="7"/>
  <c r="AG18" i="7"/>
  <c r="M18" i="7"/>
  <c r="G18" i="7" s="1"/>
  <c r="H18" i="7"/>
  <c r="AS17" i="7"/>
  <c r="AS132" i="7" s="1"/>
  <c r="AG17" i="7"/>
  <c r="M17" i="7"/>
  <c r="F17" i="7" s="1"/>
  <c r="H17" i="7"/>
  <c r="AS16" i="7"/>
  <c r="AG16" i="7"/>
  <c r="M16" i="7"/>
  <c r="G16" i="7"/>
  <c r="F16" i="7"/>
  <c r="AS15" i="7"/>
  <c r="F15" i="7"/>
  <c r="AG14" i="7"/>
  <c r="M14" i="7"/>
  <c r="F14" i="7" s="1"/>
  <c r="AS13" i="7"/>
  <c r="AG13" i="7"/>
  <c r="M13" i="7"/>
  <c r="G13" i="7" s="1"/>
  <c r="AS12" i="7"/>
  <c r="F12" i="7"/>
  <c r="AS11" i="7"/>
  <c r="AS136" i="7" s="1"/>
  <c r="AG11" i="7"/>
  <c r="AG136" i="7" s="1"/>
  <c r="M11" i="7"/>
  <c r="M136" i="7" s="1"/>
  <c r="F136" i="7" s="1"/>
  <c r="H11" i="7"/>
  <c r="H136" i="7" s="1"/>
  <c r="F11" i="7"/>
  <c r="AS10" i="7"/>
  <c r="AS135" i="7" s="1"/>
  <c r="AG10" i="7"/>
  <c r="M10" i="7"/>
  <c r="M135" i="7" s="1"/>
  <c r="F135" i="7" s="1"/>
  <c r="H10" i="7"/>
  <c r="H135" i="7" s="1"/>
  <c r="G10" i="7"/>
  <c r="F10" i="7"/>
  <c r="AS9" i="7"/>
  <c r="AS134" i="7" s="1"/>
  <c r="AG9" i="7"/>
  <c r="AG134" i="7" s="1"/>
  <c r="M9" i="7"/>
  <c r="M134" i="7" s="1"/>
  <c r="F134" i="7" s="1"/>
  <c r="H9" i="7"/>
  <c r="F9" i="7"/>
  <c r="AS8" i="7"/>
  <c r="AS133" i="7" s="1"/>
  <c r="AG8" i="7"/>
  <c r="AG133" i="7" s="1"/>
  <c r="M8" i="7"/>
  <c r="G8" i="7" s="1"/>
  <c r="H8" i="7"/>
  <c r="H133" i="7" s="1"/>
  <c r="AS7" i="7"/>
  <c r="AG7" i="7"/>
  <c r="AG132" i="7" s="1"/>
  <c r="M7" i="7"/>
  <c r="M132" i="7" s="1"/>
  <c r="F132" i="7" s="1"/>
  <c r="H7" i="7"/>
  <c r="H132" i="7" s="1"/>
  <c r="F7" i="7"/>
  <c r="AV9" i="5"/>
  <c r="AW9" i="5"/>
  <c r="AX9" i="5"/>
  <c r="AY9" i="5"/>
  <c r="AZ9" i="5"/>
  <c r="BA9" i="5"/>
  <c r="BB9" i="5"/>
  <c r="BC9" i="5"/>
  <c r="AU9" i="5"/>
  <c r="AH9" i="5"/>
  <c r="AJ9" i="5"/>
  <c r="AK9" i="5"/>
  <c r="AK12" i="5" s="1"/>
  <c r="AI9" i="5"/>
  <c r="AE8" i="5"/>
  <c r="K102" i="4"/>
  <c r="M100" i="4"/>
  <c r="N100" i="4"/>
  <c r="O100" i="4"/>
  <c r="P100" i="4"/>
  <c r="Q100" i="4"/>
  <c r="R100" i="4"/>
  <c r="S100" i="4"/>
  <c r="T100" i="4"/>
  <c r="U100" i="4"/>
  <c r="V100" i="4"/>
  <c r="W100" i="4"/>
  <c r="X100" i="4"/>
  <c r="L100" i="4"/>
  <c r="M809" i="9"/>
  <c r="M810" i="9"/>
  <c r="M811" i="9"/>
  <c r="M812" i="9"/>
  <c r="M813" i="9"/>
  <c r="M697" i="8"/>
  <c r="M289" i="8"/>
  <c r="M229" i="8"/>
  <c r="M230" i="8"/>
  <c r="M231" i="8"/>
  <c r="M232" i="8"/>
  <c r="M233" i="8"/>
  <c r="M234" i="8"/>
  <c r="M235" i="8"/>
  <c r="M236" i="8"/>
  <c r="M237" i="8"/>
  <c r="M238" i="8"/>
  <c r="M239" i="8"/>
  <c r="M240" i="8"/>
  <c r="M241" i="8"/>
  <c r="M242" i="8"/>
  <c r="M243" i="8"/>
  <c r="M244" i="8"/>
  <c r="M245" i="8"/>
  <c r="M246" i="8"/>
  <c r="M247" i="8"/>
  <c r="M248" i="8"/>
  <c r="M249" i="8"/>
  <c r="M250" i="8"/>
  <c r="M251" i="8"/>
  <c r="M252" i="8"/>
  <c r="M253" i="8"/>
  <c r="M254" i="8"/>
  <c r="M255" i="8"/>
  <c r="M256" i="8"/>
  <c r="M257" i="8"/>
  <c r="M258" i="8"/>
  <c r="K11" i="5"/>
  <c r="F8" i="5"/>
  <c r="K8" i="5"/>
  <c r="AT8" i="5"/>
  <c r="E11" i="5"/>
  <c r="F11" i="5"/>
  <c r="AT11" i="5"/>
  <c r="AJ12" i="5"/>
  <c r="AI12" i="5"/>
  <c r="AI145" i="4"/>
  <c r="AJ145" i="4"/>
  <c r="AK145" i="4"/>
  <c r="AO145" i="4"/>
  <c r="AP145" i="4"/>
  <c r="AQ145" i="4"/>
  <c r="AR145" i="4"/>
  <c r="AS145" i="4"/>
  <c r="C145" i="4"/>
  <c r="AV136" i="4"/>
  <c r="AW136" i="4"/>
  <c r="AX136" i="4"/>
  <c r="AY136" i="4"/>
  <c r="AZ136" i="4"/>
  <c r="BA136" i="4"/>
  <c r="BB136" i="4"/>
  <c r="BC136" i="4"/>
  <c r="AU136" i="4"/>
  <c r="AV133" i="4"/>
  <c r="AW133" i="4"/>
  <c r="AX133" i="4"/>
  <c r="AY133" i="4"/>
  <c r="AZ133" i="4"/>
  <c r="BA133" i="4"/>
  <c r="BB133" i="4"/>
  <c r="BC133" i="4"/>
  <c r="AU133" i="4"/>
  <c r="AP136" i="4"/>
  <c r="AQ136" i="4"/>
  <c r="AR136" i="4"/>
  <c r="AS136" i="4"/>
  <c r="AO136" i="4"/>
  <c r="AM133" i="4"/>
  <c r="AN133" i="4"/>
  <c r="AL133" i="4"/>
  <c r="AF133" i="4"/>
  <c r="AG133" i="4"/>
  <c r="AE133" i="4"/>
  <c r="M136" i="4"/>
  <c r="N136" i="4"/>
  <c r="O136" i="4"/>
  <c r="P136" i="4"/>
  <c r="Q136" i="4"/>
  <c r="R136" i="4"/>
  <c r="S136" i="4"/>
  <c r="T136" i="4"/>
  <c r="U136" i="4"/>
  <c r="V136" i="4"/>
  <c r="W136" i="4"/>
  <c r="X136" i="4"/>
  <c r="Y136" i="4"/>
  <c r="Z136" i="4"/>
  <c r="AA136" i="4"/>
  <c r="AB136" i="4"/>
  <c r="AC136" i="4"/>
  <c r="AD136" i="4"/>
  <c r="L136" i="4"/>
  <c r="AH142" i="4"/>
  <c r="K142" i="4"/>
  <c r="E142" i="4" s="1"/>
  <c r="M133" i="4"/>
  <c r="N133" i="4"/>
  <c r="O133" i="4"/>
  <c r="P133" i="4"/>
  <c r="Q133" i="4"/>
  <c r="R133" i="4"/>
  <c r="S133" i="4"/>
  <c r="T133" i="4"/>
  <c r="U133" i="4"/>
  <c r="V133" i="4"/>
  <c r="W133" i="4"/>
  <c r="X133" i="4"/>
  <c r="Y133" i="4"/>
  <c r="Z133" i="4"/>
  <c r="AA133" i="4"/>
  <c r="AB133" i="4"/>
  <c r="AC133" i="4"/>
  <c r="AD133" i="4"/>
  <c r="L133" i="4"/>
  <c r="C133" i="4"/>
  <c r="AV130" i="4"/>
  <c r="AW130" i="4"/>
  <c r="AX130" i="4"/>
  <c r="AY130" i="4"/>
  <c r="AZ130" i="4"/>
  <c r="BA130" i="4"/>
  <c r="BB130" i="4"/>
  <c r="BC130" i="4"/>
  <c r="AU130" i="4"/>
  <c r="AP130" i="4"/>
  <c r="AQ130" i="4"/>
  <c r="AR130" i="4"/>
  <c r="AS130" i="4"/>
  <c r="AO130" i="4"/>
  <c r="AF130" i="4"/>
  <c r="AG130" i="4"/>
  <c r="AE130" i="4"/>
  <c r="M130" i="4"/>
  <c r="N130" i="4"/>
  <c r="O130" i="4"/>
  <c r="P130" i="4"/>
  <c r="Q130" i="4"/>
  <c r="R130" i="4"/>
  <c r="S130" i="4"/>
  <c r="T130" i="4"/>
  <c r="U130" i="4"/>
  <c r="V130" i="4"/>
  <c r="W130" i="4"/>
  <c r="X130" i="4"/>
  <c r="Y130" i="4"/>
  <c r="Z130" i="4"/>
  <c r="AA130" i="4"/>
  <c r="AB130" i="4"/>
  <c r="AC130" i="4"/>
  <c r="AD130" i="4"/>
  <c r="L130" i="4"/>
  <c r="AT127" i="4"/>
  <c r="AH127" i="4"/>
  <c r="K127" i="4"/>
  <c r="F127" i="4"/>
  <c r="E127" i="4"/>
  <c r="H130" i="4"/>
  <c r="I130" i="4"/>
  <c r="J130" i="4"/>
  <c r="G130" i="4"/>
  <c r="C127" i="4"/>
  <c r="AJ259" i="9"/>
  <c r="AJ272" i="9"/>
  <c r="AJ269" i="9"/>
  <c r="AT143" i="4"/>
  <c r="AH143" i="4"/>
  <c r="K143" i="4"/>
  <c r="F143" i="4"/>
  <c r="E143" i="4"/>
  <c r="AT141" i="4"/>
  <c r="AH141" i="4"/>
  <c r="K141" i="4"/>
  <c r="F141" i="4"/>
  <c r="E141" i="4"/>
  <c r="AT140" i="4"/>
  <c r="AH140" i="4"/>
  <c r="K140" i="4"/>
  <c r="E140" i="4" s="1"/>
  <c r="F140" i="4"/>
  <c r="AT139" i="4"/>
  <c r="AH139" i="4"/>
  <c r="K139" i="4"/>
  <c r="E139" i="4"/>
  <c r="AT125" i="4"/>
  <c r="AH125" i="4"/>
  <c r="K125" i="4"/>
  <c r="F125" i="4"/>
  <c r="E125" i="4"/>
  <c r="AH124" i="4"/>
  <c r="K124" i="4"/>
  <c r="E124" i="4" s="1"/>
  <c r="AT123" i="4"/>
  <c r="AH123" i="4"/>
  <c r="K123" i="4"/>
  <c r="F123" i="4"/>
  <c r="E123" i="4"/>
  <c r="AT122" i="4"/>
  <c r="AH122" i="4"/>
  <c r="K122" i="4"/>
  <c r="E122" i="4" s="1"/>
  <c r="F122" i="4"/>
  <c r="AT121" i="4"/>
  <c r="AH121" i="4"/>
  <c r="K121" i="4"/>
  <c r="E121" i="4"/>
  <c r="AJ727" i="9"/>
  <c r="AH118" i="4"/>
  <c r="AV118" i="4"/>
  <c r="AW118" i="4"/>
  <c r="AX118" i="4"/>
  <c r="AY118" i="4"/>
  <c r="AZ118" i="4"/>
  <c r="BA118" i="4"/>
  <c r="BB118" i="4"/>
  <c r="BC118" i="4"/>
  <c r="AU118" i="4"/>
  <c r="BC115" i="4"/>
  <c r="AV115" i="4"/>
  <c r="AW115" i="4"/>
  <c r="AX115" i="4"/>
  <c r="AT115" i="4" s="1"/>
  <c r="AY115" i="4"/>
  <c r="AZ115" i="4"/>
  <c r="BA115" i="4"/>
  <c r="BB115" i="4"/>
  <c r="AU115" i="4"/>
  <c r="AP118" i="4"/>
  <c r="AQ118" i="4"/>
  <c r="AR118" i="4"/>
  <c r="AS118" i="4"/>
  <c r="AO118" i="4"/>
  <c r="AM115" i="4"/>
  <c r="AN115" i="4"/>
  <c r="AL115" i="4"/>
  <c r="AF118" i="4"/>
  <c r="AG118" i="4"/>
  <c r="AE118" i="4"/>
  <c r="AF115" i="4"/>
  <c r="AG115" i="4"/>
  <c r="AE115" i="4"/>
  <c r="H118" i="4"/>
  <c r="I118" i="4"/>
  <c r="J118" i="4"/>
  <c r="K118" i="4"/>
  <c r="L118" i="4"/>
  <c r="M118" i="4"/>
  <c r="N118" i="4"/>
  <c r="O118" i="4"/>
  <c r="P118" i="4"/>
  <c r="Q118" i="4"/>
  <c r="R118" i="4"/>
  <c r="S118" i="4"/>
  <c r="T118" i="4"/>
  <c r="U118" i="4"/>
  <c r="V118" i="4"/>
  <c r="W118" i="4"/>
  <c r="X118" i="4"/>
  <c r="Y118" i="4"/>
  <c r="Z118" i="4"/>
  <c r="AA118" i="4"/>
  <c r="AB118" i="4"/>
  <c r="AC118" i="4"/>
  <c r="AD118" i="4"/>
  <c r="G118" i="4"/>
  <c r="M115" i="4"/>
  <c r="N115" i="4"/>
  <c r="O115" i="4"/>
  <c r="P115" i="4"/>
  <c r="Q115" i="4"/>
  <c r="R115" i="4"/>
  <c r="S115" i="4"/>
  <c r="T115" i="4"/>
  <c r="U115" i="4"/>
  <c r="V115" i="4"/>
  <c r="W115" i="4"/>
  <c r="X115" i="4"/>
  <c r="Y115" i="4"/>
  <c r="Z115" i="4"/>
  <c r="AA115" i="4"/>
  <c r="AB115" i="4"/>
  <c r="AC115" i="4"/>
  <c r="AD115" i="4"/>
  <c r="L115" i="4"/>
  <c r="H115" i="4"/>
  <c r="I115" i="4"/>
  <c r="J115" i="4"/>
  <c r="G115" i="4"/>
  <c r="F115" i="4" s="1"/>
  <c r="C115" i="4"/>
  <c r="AT113" i="4"/>
  <c r="AH113" i="4"/>
  <c r="K113" i="4"/>
  <c r="F113" i="4"/>
  <c r="E113" i="4"/>
  <c r="AT112" i="4"/>
  <c r="AH112" i="4"/>
  <c r="K112" i="4"/>
  <c r="E112" i="4" s="1"/>
  <c r="F112" i="4"/>
  <c r="AT111" i="4"/>
  <c r="AH111" i="4"/>
  <c r="K111" i="4"/>
  <c r="F111" i="4"/>
  <c r="E111" i="4"/>
  <c r="AT110" i="4"/>
  <c r="E110" i="4" s="1"/>
  <c r="AH110" i="4"/>
  <c r="K110" i="4"/>
  <c r="F110" i="4"/>
  <c r="AT109" i="4"/>
  <c r="AH109" i="4"/>
  <c r="K109" i="4"/>
  <c r="E109" i="4" s="1"/>
  <c r="F109" i="4"/>
  <c r="AV106" i="4"/>
  <c r="AW106" i="4"/>
  <c r="AX106" i="4"/>
  <c r="AY106" i="4"/>
  <c r="AZ106" i="4"/>
  <c r="BA106" i="4"/>
  <c r="BB106" i="4"/>
  <c r="BC106" i="4"/>
  <c r="AU106" i="4"/>
  <c r="AU103" i="4"/>
  <c r="AP106" i="4"/>
  <c r="AQ106" i="4"/>
  <c r="AR106" i="4"/>
  <c r="AS106" i="4"/>
  <c r="AO106" i="4"/>
  <c r="AF106" i="4"/>
  <c r="AG106" i="4"/>
  <c r="AE106" i="4"/>
  <c r="AT9" i="5" l="1"/>
  <c r="AV203" i="9"/>
  <c r="AV218" i="9"/>
  <c r="F138" i="4"/>
  <c r="G21" i="7"/>
  <c r="G43" i="7"/>
  <c r="G53" i="7"/>
  <c r="G63" i="7"/>
  <c r="G67" i="7"/>
  <c r="G74" i="7"/>
  <c r="G86" i="7"/>
  <c r="F97" i="7"/>
  <c r="G101" i="7"/>
  <c r="G105" i="7"/>
  <c r="G109" i="7"/>
  <c r="G113" i="7"/>
  <c r="G117" i="7"/>
  <c r="G121" i="7"/>
  <c r="G131" i="7"/>
  <c r="F13" i="7"/>
  <c r="G17" i="7"/>
  <c r="G25" i="7"/>
  <c r="G135" i="7" s="1"/>
  <c r="G28" i="7"/>
  <c r="G133" i="7" s="1"/>
  <c r="G31" i="7"/>
  <c r="G48" i="7"/>
  <c r="G83" i="7"/>
  <c r="G7" i="7"/>
  <c r="G11" i="7"/>
  <c r="G9" i="7"/>
  <c r="F18" i="7"/>
  <c r="F22" i="7"/>
  <c r="F26" i="7"/>
  <c r="F29" i="7"/>
  <c r="F38" i="7"/>
  <c r="F44" i="7"/>
  <c r="F49" i="7"/>
  <c r="F54" i="7"/>
  <c r="F64" i="7"/>
  <c r="F68" i="7"/>
  <c r="F84" i="7"/>
  <c r="F87" i="7"/>
  <c r="F98" i="7"/>
  <c r="F102" i="7"/>
  <c r="F106" i="7"/>
  <c r="F110" i="7"/>
  <c r="F114" i="7"/>
  <c r="F118" i="7"/>
  <c r="M133" i="7"/>
  <c r="F133" i="7" s="1"/>
  <c r="F8" i="7"/>
  <c r="F46" i="7"/>
  <c r="F51" i="7"/>
  <c r="F60" i="7"/>
  <c r="F71" i="7"/>
  <c r="F77" i="7"/>
  <c r="F80" i="7"/>
  <c r="F90" i="7"/>
  <c r="F128" i="7"/>
  <c r="E8" i="5"/>
  <c r="AH136" i="4"/>
  <c r="D139" i="4"/>
  <c r="D121" i="4"/>
  <c r="AH115" i="4"/>
  <c r="K115" i="4"/>
  <c r="E115" i="4" s="1"/>
  <c r="D109" i="4"/>
  <c r="AF105" i="4"/>
  <c r="AG105" i="4"/>
  <c r="AH105" i="4"/>
  <c r="AI105" i="4"/>
  <c r="AJ105" i="4"/>
  <c r="AK105" i="4"/>
  <c r="AL105" i="4"/>
  <c r="AL108" i="4" s="1"/>
  <c r="AM105" i="4"/>
  <c r="AN105" i="4"/>
  <c r="AO105" i="4"/>
  <c r="AP105" i="4"/>
  <c r="AQ105" i="4"/>
  <c r="AR105" i="4"/>
  <c r="AS105" i="4"/>
  <c r="AT105" i="4"/>
  <c r="AU105" i="4"/>
  <c r="AV105" i="4"/>
  <c r="AW105" i="4"/>
  <c r="AX105" i="4"/>
  <c r="AY105" i="4"/>
  <c r="AZ105" i="4"/>
  <c r="BA105" i="4"/>
  <c r="BB105" i="4"/>
  <c r="BC105" i="4"/>
  <c r="AE105" i="4"/>
  <c r="AF103" i="4"/>
  <c r="AG103" i="4"/>
  <c r="AH103" i="4"/>
  <c r="AI103" i="4"/>
  <c r="AI108" i="4" s="1"/>
  <c r="AJ103" i="4"/>
  <c r="AJ108" i="4" s="1"/>
  <c r="AK103" i="4"/>
  <c r="AK108" i="4" s="1"/>
  <c r="AL103" i="4"/>
  <c r="AM103" i="4"/>
  <c r="AN103" i="4"/>
  <c r="AO103" i="4"/>
  <c r="AP103" i="4"/>
  <c r="AQ103" i="4"/>
  <c r="AQ108" i="4" s="1"/>
  <c r="AR103" i="4"/>
  <c r="AR108" i="4" s="1"/>
  <c r="AS103" i="4"/>
  <c r="AS108" i="4" s="1"/>
  <c r="AT103" i="4"/>
  <c r="AV103" i="4"/>
  <c r="AW103" i="4"/>
  <c r="AX103" i="4"/>
  <c r="AY103" i="4"/>
  <c r="AY108" i="4" s="1"/>
  <c r="AZ103" i="4"/>
  <c r="AZ108" i="4" s="1"/>
  <c r="BA103" i="4"/>
  <c r="BA108" i="4" s="1"/>
  <c r="BB103" i="4"/>
  <c r="BC103" i="4"/>
  <c r="AE103" i="4"/>
  <c r="M106" i="4"/>
  <c r="N106" i="4"/>
  <c r="O106" i="4"/>
  <c r="P106" i="4"/>
  <c r="K106" i="4" s="1"/>
  <c r="Q106" i="4"/>
  <c r="R106" i="4"/>
  <c r="S106" i="4"/>
  <c r="T106" i="4"/>
  <c r="U106" i="4"/>
  <c r="V106" i="4"/>
  <c r="W106" i="4"/>
  <c r="X106" i="4"/>
  <c r="Y106" i="4"/>
  <c r="Y108" i="4" s="1"/>
  <c r="Z106" i="4"/>
  <c r="AA106" i="4"/>
  <c r="AB106" i="4"/>
  <c r="AC106" i="4"/>
  <c r="AD106" i="4"/>
  <c r="L106" i="4"/>
  <c r="M105" i="4"/>
  <c r="N105" i="4"/>
  <c r="O105" i="4"/>
  <c r="P105" i="4"/>
  <c r="K105" i="4" s="1"/>
  <c r="Q105" i="4"/>
  <c r="R105" i="4"/>
  <c r="S105" i="4"/>
  <c r="T105" i="4"/>
  <c r="U105" i="4"/>
  <c r="V105" i="4"/>
  <c r="W105" i="4"/>
  <c r="X105" i="4"/>
  <c r="X108" i="4" s="1"/>
  <c r="Y105" i="4"/>
  <c r="Z105" i="4"/>
  <c r="AA105" i="4"/>
  <c r="AB105" i="4"/>
  <c r="AC105" i="4"/>
  <c r="AD105" i="4"/>
  <c r="O108" i="4"/>
  <c r="W108" i="4"/>
  <c r="L105" i="4"/>
  <c r="M103" i="4"/>
  <c r="N103" i="4"/>
  <c r="O103" i="4"/>
  <c r="P103" i="4"/>
  <c r="Q103" i="4"/>
  <c r="R103" i="4"/>
  <c r="S103" i="4"/>
  <c r="T103" i="4"/>
  <c r="U103" i="4"/>
  <c r="V103" i="4"/>
  <c r="W103" i="4"/>
  <c r="X103" i="4"/>
  <c r="Y103" i="4"/>
  <c r="Z103" i="4"/>
  <c r="AA103" i="4"/>
  <c r="AB103" i="4"/>
  <c r="AC103" i="4"/>
  <c r="AD103" i="4"/>
  <c r="L103" i="4"/>
  <c r="H106" i="4"/>
  <c r="I106" i="4"/>
  <c r="J106" i="4"/>
  <c r="G106" i="4"/>
  <c r="H103" i="4"/>
  <c r="I103" i="4"/>
  <c r="J103" i="4"/>
  <c r="G103" i="4"/>
  <c r="C103" i="4"/>
  <c r="K100" i="4"/>
  <c r="Y100" i="4"/>
  <c r="Z100" i="4"/>
  <c r="AA100" i="4"/>
  <c r="AA102" i="4" s="1"/>
  <c r="AB100" i="4"/>
  <c r="AC100" i="4"/>
  <c r="AD100" i="4"/>
  <c r="M647" i="9"/>
  <c r="AV100" i="4"/>
  <c r="AW100" i="4"/>
  <c r="AX100" i="4"/>
  <c r="AY100" i="4"/>
  <c r="AT100" i="4" s="1"/>
  <c r="AZ100" i="4"/>
  <c r="AZ102" i="4" s="1"/>
  <c r="BA100" i="4"/>
  <c r="BA102" i="4" s="1"/>
  <c r="BB100" i="4"/>
  <c r="BB102" i="4" s="1"/>
  <c r="BC100" i="4"/>
  <c r="BC102" i="4" s="1"/>
  <c r="AU100" i="4"/>
  <c r="AP100" i="4"/>
  <c r="AQ100" i="4"/>
  <c r="AR100" i="4"/>
  <c r="AR102" i="4" s="1"/>
  <c r="AS100" i="4"/>
  <c r="AO100" i="4"/>
  <c r="AH100" i="4" s="1"/>
  <c r="AH102" i="4" s="1"/>
  <c r="AF99" i="4"/>
  <c r="AG99" i="4"/>
  <c r="AE98" i="4"/>
  <c r="AE99" i="4"/>
  <c r="AF97" i="4"/>
  <c r="AG97" i="4"/>
  <c r="AE97" i="4"/>
  <c r="M97" i="4"/>
  <c r="N97" i="4"/>
  <c r="O97" i="4"/>
  <c r="P97" i="4"/>
  <c r="K97" i="4" s="1"/>
  <c r="E97" i="4" s="1"/>
  <c r="Q97" i="4"/>
  <c r="R97" i="4"/>
  <c r="S97" i="4"/>
  <c r="T97" i="4"/>
  <c r="U97" i="4"/>
  <c r="V97" i="4"/>
  <c r="W97" i="4"/>
  <c r="X97" i="4"/>
  <c r="Y97" i="4"/>
  <c r="Z97" i="4"/>
  <c r="AA97" i="4"/>
  <c r="AB97" i="4"/>
  <c r="AC97" i="4"/>
  <c r="AD97" i="4"/>
  <c r="L97" i="4"/>
  <c r="M99" i="4"/>
  <c r="N99" i="4"/>
  <c r="O99" i="4"/>
  <c r="P99" i="4"/>
  <c r="Q99" i="4"/>
  <c r="R99" i="4"/>
  <c r="S99" i="4"/>
  <c r="T99" i="4"/>
  <c r="U99" i="4"/>
  <c r="V99" i="4"/>
  <c r="W99" i="4"/>
  <c r="X99" i="4"/>
  <c r="Y99" i="4"/>
  <c r="Z99" i="4"/>
  <c r="AA99" i="4"/>
  <c r="AB99" i="4"/>
  <c r="AC99" i="4"/>
  <c r="AD99" i="4"/>
  <c r="L99" i="4"/>
  <c r="AF100" i="4"/>
  <c r="AG100" i="4"/>
  <c r="AE100" i="4"/>
  <c r="K101" i="4"/>
  <c r="H100" i="4"/>
  <c r="I100" i="4"/>
  <c r="J100" i="4"/>
  <c r="J102" i="4" s="1"/>
  <c r="M102" i="4"/>
  <c r="N102" i="4"/>
  <c r="O102" i="4"/>
  <c r="U102" i="4"/>
  <c r="V102" i="4"/>
  <c r="W102" i="4"/>
  <c r="AD102" i="4"/>
  <c r="G100" i="4"/>
  <c r="C91" i="4"/>
  <c r="AH93" i="4"/>
  <c r="AI93" i="4"/>
  <c r="AJ93" i="4"/>
  <c r="AK93" i="4"/>
  <c r="AL93" i="4"/>
  <c r="AM93" i="4"/>
  <c r="AN93" i="4"/>
  <c r="AO93" i="4"/>
  <c r="AP93" i="4"/>
  <c r="AQ93" i="4"/>
  <c r="AR93" i="4"/>
  <c r="AS93" i="4"/>
  <c r="AT93" i="4"/>
  <c r="AU93" i="4"/>
  <c r="AV93" i="4"/>
  <c r="AW93" i="4"/>
  <c r="AX93" i="4"/>
  <c r="AY93" i="4"/>
  <c r="AZ93" i="4"/>
  <c r="BA93" i="4"/>
  <c r="BB93" i="4"/>
  <c r="BC93" i="4"/>
  <c r="AI91" i="4"/>
  <c r="AJ91" i="4"/>
  <c r="AK91" i="4"/>
  <c r="AO91" i="4"/>
  <c r="AP91" i="4"/>
  <c r="AQ91" i="4"/>
  <c r="AR91" i="4"/>
  <c r="AS91" i="4"/>
  <c r="AK150" i="4"/>
  <c r="AJ150" i="4"/>
  <c r="AI150" i="4"/>
  <c r="BC144" i="4"/>
  <c r="BB144" i="4"/>
  <c r="BA144" i="4"/>
  <c r="AZ144" i="4"/>
  <c r="AY144" i="4"/>
  <c r="AX144" i="4"/>
  <c r="AW144" i="4"/>
  <c r="AV144" i="4"/>
  <c r="AU144" i="4"/>
  <c r="AT144" i="4"/>
  <c r="AS144" i="4"/>
  <c r="AR144" i="4"/>
  <c r="AQ144" i="4"/>
  <c r="AP144" i="4"/>
  <c r="AO144" i="4"/>
  <c r="AN144" i="4"/>
  <c r="AM144" i="4"/>
  <c r="AL144" i="4"/>
  <c r="AK144" i="4"/>
  <c r="AJ144" i="4"/>
  <c r="AI144" i="4"/>
  <c r="AH144" i="4"/>
  <c r="AF144" i="4"/>
  <c r="AE144" i="4"/>
  <c r="AD144" i="4"/>
  <c r="AC144" i="4"/>
  <c r="AB144" i="4"/>
  <c r="AA144" i="4"/>
  <c r="Z144" i="4"/>
  <c r="Y144" i="4"/>
  <c r="X144" i="4"/>
  <c r="W144" i="4"/>
  <c r="V144" i="4"/>
  <c r="U144" i="4"/>
  <c r="T144" i="4"/>
  <c r="S144" i="4"/>
  <c r="R144" i="4"/>
  <c r="Q144" i="4"/>
  <c r="P144" i="4"/>
  <c r="O144" i="4"/>
  <c r="N144" i="4"/>
  <c r="M144" i="4"/>
  <c r="L144" i="4"/>
  <c r="K144" i="4"/>
  <c r="J144" i="4"/>
  <c r="I144" i="4"/>
  <c r="H144" i="4"/>
  <c r="G144" i="4"/>
  <c r="F144" i="4"/>
  <c r="E144" i="4"/>
  <c r="BC138" i="4"/>
  <c r="BB138" i="4"/>
  <c r="BA138" i="4"/>
  <c r="AZ138" i="4"/>
  <c r="AY138" i="4"/>
  <c r="AX138" i="4"/>
  <c r="AW138" i="4"/>
  <c r="AV138" i="4"/>
  <c r="AU138" i="4"/>
  <c r="AS138" i="4"/>
  <c r="AR138" i="4"/>
  <c r="AQ138" i="4"/>
  <c r="AP138" i="4"/>
  <c r="AO138" i="4"/>
  <c r="AN138" i="4"/>
  <c r="AM138" i="4"/>
  <c r="AL138" i="4"/>
  <c r="AK138" i="4"/>
  <c r="AJ138" i="4"/>
  <c r="AI138" i="4"/>
  <c r="AF138" i="4"/>
  <c r="AE138" i="4"/>
  <c r="AD138" i="4"/>
  <c r="AC138" i="4"/>
  <c r="AB138" i="4"/>
  <c r="AA138" i="4"/>
  <c r="Z138" i="4"/>
  <c r="Y138" i="4"/>
  <c r="X138" i="4"/>
  <c r="W138" i="4"/>
  <c r="V138" i="4"/>
  <c r="U138" i="4"/>
  <c r="T138" i="4"/>
  <c r="S138" i="4"/>
  <c r="R138" i="4"/>
  <c r="Q138" i="4"/>
  <c r="P138" i="4"/>
  <c r="O138" i="4"/>
  <c r="N138" i="4"/>
  <c r="M138" i="4"/>
  <c r="L138" i="4"/>
  <c r="J138" i="4"/>
  <c r="I138" i="4"/>
  <c r="H138" i="4"/>
  <c r="G138" i="4"/>
  <c r="BC132" i="4"/>
  <c r="BB132" i="4"/>
  <c r="BA132" i="4"/>
  <c r="AZ132" i="4"/>
  <c r="AY132" i="4"/>
  <c r="AX132" i="4"/>
  <c r="AW132" i="4"/>
  <c r="AV132" i="4"/>
  <c r="AU132" i="4"/>
  <c r="AS132" i="4"/>
  <c r="AR132" i="4"/>
  <c r="AQ132" i="4"/>
  <c r="AP132" i="4"/>
  <c r="AO132" i="4"/>
  <c r="AN132" i="4"/>
  <c r="AM132" i="4"/>
  <c r="AL132" i="4"/>
  <c r="AK132" i="4"/>
  <c r="AJ132" i="4"/>
  <c r="AI132" i="4"/>
  <c r="AF132" i="4"/>
  <c r="AE132" i="4"/>
  <c r="AD132" i="4"/>
  <c r="AC132" i="4"/>
  <c r="AB132" i="4"/>
  <c r="AA132" i="4"/>
  <c r="Z132" i="4"/>
  <c r="Y132" i="4"/>
  <c r="X132" i="4"/>
  <c r="W132" i="4"/>
  <c r="V132" i="4"/>
  <c r="U132" i="4"/>
  <c r="T132" i="4"/>
  <c r="S132" i="4"/>
  <c r="R132" i="4"/>
  <c r="Q132" i="4"/>
  <c r="P132" i="4"/>
  <c r="O132" i="4"/>
  <c r="N132" i="4"/>
  <c r="M132" i="4"/>
  <c r="L132" i="4"/>
  <c r="J132" i="4"/>
  <c r="I132" i="4"/>
  <c r="H132" i="4"/>
  <c r="G132" i="4"/>
  <c r="BC126" i="4"/>
  <c r="BB126" i="4"/>
  <c r="BA126" i="4"/>
  <c r="AZ126" i="4"/>
  <c r="AY126" i="4"/>
  <c r="AX126" i="4"/>
  <c r="AW126" i="4"/>
  <c r="AV126" i="4"/>
  <c r="AU126" i="4"/>
  <c r="AT126" i="4"/>
  <c r="AS126" i="4"/>
  <c r="AR126" i="4"/>
  <c r="AQ126" i="4"/>
  <c r="AP126" i="4"/>
  <c r="AO126" i="4"/>
  <c r="AN126" i="4"/>
  <c r="AM126" i="4"/>
  <c r="AL126" i="4"/>
  <c r="AK126" i="4"/>
  <c r="AJ126" i="4"/>
  <c r="AI126" i="4"/>
  <c r="AH126" i="4"/>
  <c r="AF126" i="4"/>
  <c r="AE126" i="4"/>
  <c r="AD126" i="4"/>
  <c r="AC126" i="4"/>
  <c r="AB126" i="4"/>
  <c r="AA126" i="4"/>
  <c r="Z126" i="4"/>
  <c r="Y126" i="4"/>
  <c r="X126" i="4"/>
  <c r="W126" i="4"/>
  <c r="V126" i="4"/>
  <c r="U126" i="4"/>
  <c r="T126" i="4"/>
  <c r="S126" i="4"/>
  <c r="R126" i="4"/>
  <c r="Q126" i="4"/>
  <c r="P126" i="4"/>
  <c r="O126" i="4"/>
  <c r="N126" i="4"/>
  <c r="M126" i="4"/>
  <c r="L126" i="4"/>
  <c r="K126" i="4"/>
  <c r="J126" i="4"/>
  <c r="I126" i="4"/>
  <c r="H126" i="4"/>
  <c r="G126" i="4"/>
  <c r="F126" i="4"/>
  <c r="E126" i="4"/>
  <c r="BC120" i="4"/>
  <c r="BB120" i="4"/>
  <c r="BA120" i="4"/>
  <c r="AZ120" i="4"/>
  <c r="AY120" i="4"/>
  <c r="AX120" i="4"/>
  <c r="AW120" i="4"/>
  <c r="AV120" i="4"/>
  <c r="AU120" i="4"/>
  <c r="AS120" i="4"/>
  <c r="AR120" i="4"/>
  <c r="AQ120" i="4"/>
  <c r="AP120" i="4"/>
  <c r="AO120" i="4"/>
  <c r="AN120" i="4"/>
  <c r="AM120" i="4"/>
  <c r="AL120" i="4"/>
  <c r="AK120" i="4"/>
  <c r="AJ120" i="4"/>
  <c r="AI120" i="4"/>
  <c r="AF120" i="4"/>
  <c r="AE120" i="4"/>
  <c r="AD120" i="4"/>
  <c r="AC120" i="4"/>
  <c r="AB120" i="4"/>
  <c r="AA120" i="4"/>
  <c r="Z120" i="4"/>
  <c r="Y120" i="4"/>
  <c r="X120" i="4"/>
  <c r="W120" i="4"/>
  <c r="V120" i="4"/>
  <c r="U120" i="4"/>
  <c r="T120" i="4"/>
  <c r="S120" i="4"/>
  <c r="R120" i="4"/>
  <c r="Q120" i="4"/>
  <c r="P120" i="4"/>
  <c r="O120" i="4"/>
  <c r="N120" i="4"/>
  <c r="M120" i="4"/>
  <c r="L120" i="4"/>
  <c r="K120" i="4"/>
  <c r="J120" i="4"/>
  <c r="I120" i="4"/>
  <c r="H120" i="4"/>
  <c r="G120" i="4"/>
  <c r="BC114" i="4"/>
  <c r="BB114" i="4"/>
  <c r="BA114" i="4"/>
  <c r="AZ114" i="4"/>
  <c r="AY114" i="4"/>
  <c r="AX114" i="4"/>
  <c r="AW114" i="4"/>
  <c r="AV114" i="4"/>
  <c r="AU114" i="4"/>
  <c r="AT114" i="4"/>
  <c r="AS114" i="4"/>
  <c r="AR114" i="4"/>
  <c r="AQ114" i="4"/>
  <c r="AP114" i="4"/>
  <c r="AO114" i="4"/>
  <c r="AN114" i="4"/>
  <c r="AM114" i="4"/>
  <c r="AL114" i="4"/>
  <c r="AK114" i="4"/>
  <c r="AJ114" i="4"/>
  <c r="AI114" i="4"/>
  <c r="AH114" i="4"/>
  <c r="AF114" i="4"/>
  <c r="AE114" i="4"/>
  <c r="AD114" i="4"/>
  <c r="AC114" i="4"/>
  <c r="AB114" i="4"/>
  <c r="AA114" i="4"/>
  <c r="Z114" i="4"/>
  <c r="Y114" i="4"/>
  <c r="X114" i="4"/>
  <c r="W114" i="4"/>
  <c r="V114" i="4"/>
  <c r="U114" i="4"/>
  <c r="T114" i="4"/>
  <c r="S114" i="4"/>
  <c r="R114" i="4"/>
  <c r="Q114" i="4"/>
  <c r="P114" i="4"/>
  <c r="O114" i="4"/>
  <c r="N114" i="4"/>
  <c r="M114" i="4"/>
  <c r="L114" i="4"/>
  <c r="K114" i="4"/>
  <c r="J114" i="4"/>
  <c r="I114" i="4"/>
  <c r="H114" i="4"/>
  <c r="G114" i="4"/>
  <c r="F114" i="4"/>
  <c r="E114" i="4"/>
  <c r="BC108" i="4"/>
  <c r="BB108" i="4"/>
  <c r="AX108" i="4"/>
  <c r="AW108" i="4"/>
  <c r="AV108" i="4"/>
  <c r="AU108" i="4"/>
  <c r="AP108" i="4"/>
  <c r="AO108" i="4"/>
  <c r="AN108" i="4"/>
  <c r="AM108" i="4"/>
  <c r="AF108" i="4"/>
  <c r="AE108" i="4"/>
  <c r="AD108" i="4"/>
  <c r="AC108" i="4"/>
  <c r="V108" i="4"/>
  <c r="U108" i="4"/>
  <c r="M108" i="4"/>
  <c r="L108" i="4"/>
  <c r="J108" i="4"/>
  <c r="I108" i="4"/>
  <c r="H108" i="4"/>
  <c r="G108" i="4"/>
  <c r="AX102" i="4"/>
  <c r="AW102" i="4"/>
  <c r="AV102" i="4"/>
  <c r="AU102" i="4"/>
  <c r="AS102" i="4"/>
  <c r="AQ102" i="4"/>
  <c r="AP102" i="4"/>
  <c r="AO102" i="4"/>
  <c r="AN102" i="4"/>
  <c r="AM102" i="4"/>
  <c r="AL102" i="4"/>
  <c r="AK102" i="4"/>
  <c r="AJ102" i="4"/>
  <c r="AI102" i="4"/>
  <c r="AF102" i="4"/>
  <c r="AE102" i="4"/>
  <c r="AC102" i="4"/>
  <c r="P102" i="4"/>
  <c r="I102" i="4"/>
  <c r="H102" i="4"/>
  <c r="G102" i="4"/>
  <c r="AJ96" i="4"/>
  <c r="AI96" i="4"/>
  <c r="K90" i="4"/>
  <c r="AV88" i="4"/>
  <c r="AW88" i="4"/>
  <c r="AX88" i="4"/>
  <c r="AY88" i="4"/>
  <c r="AZ88" i="4"/>
  <c r="BA88" i="4"/>
  <c r="BB88" i="4"/>
  <c r="BB90" i="4" s="1"/>
  <c r="BC88" i="4"/>
  <c r="AU88" i="4"/>
  <c r="E85" i="4"/>
  <c r="D85" i="4"/>
  <c r="C85" i="4"/>
  <c r="K85" i="4"/>
  <c r="AH85" i="4"/>
  <c r="AT85" i="4"/>
  <c r="H85" i="4"/>
  <c r="I85" i="4"/>
  <c r="J85" i="4"/>
  <c r="L85" i="4"/>
  <c r="M85" i="4"/>
  <c r="M90" i="4" s="1"/>
  <c r="N85" i="4"/>
  <c r="O85" i="4"/>
  <c r="P85" i="4"/>
  <c r="Q85" i="4"/>
  <c r="R85" i="4"/>
  <c r="S85" i="4"/>
  <c r="T85" i="4"/>
  <c r="U85" i="4"/>
  <c r="U90" i="4" s="1"/>
  <c r="V85" i="4"/>
  <c r="V90" i="4" s="1"/>
  <c r="W85" i="4"/>
  <c r="X85" i="4"/>
  <c r="Y85" i="4"/>
  <c r="Z85" i="4"/>
  <c r="Z90" i="4" s="1"/>
  <c r="AA85" i="4"/>
  <c r="AB85" i="4"/>
  <c r="AC85" i="4"/>
  <c r="AC90" i="4" s="1"/>
  <c r="AD85" i="4"/>
  <c r="AE85" i="4"/>
  <c r="AE90" i="4" s="1"/>
  <c r="AF85" i="4"/>
  <c r="AG85" i="4"/>
  <c r="AI85" i="4"/>
  <c r="AJ85" i="4"/>
  <c r="AK85" i="4"/>
  <c r="AK90" i="4" s="1"/>
  <c r="AL85" i="4"/>
  <c r="AL90" i="4" s="1"/>
  <c r="AM85" i="4"/>
  <c r="AM90" i="4" s="1"/>
  <c r="AN85" i="4"/>
  <c r="AO85" i="4"/>
  <c r="AP85" i="4"/>
  <c r="AQ85" i="4"/>
  <c r="AR85" i="4"/>
  <c r="AS85" i="4"/>
  <c r="AU85" i="4"/>
  <c r="AU90" i="4" s="1"/>
  <c r="AV85" i="4"/>
  <c r="AW85" i="4"/>
  <c r="AX85" i="4"/>
  <c r="AY85" i="4"/>
  <c r="AZ85" i="4"/>
  <c r="BA85" i="4"/>
  <c r="BB85" i="4"/>
  <c r="BC85" i="4"/>
  <c r="G85" i="4"/>
  <c r="AP88" i="4"/>
  <c r="AP90" i="4" s="1"/>
  <c r="AQ88" i="4"/>
  <c r="AR88" i="4"/>
  <c r="AS88" i="4"/>
  <c r="AO88" i="4"/>
  <c r="AF88" i="4"/>
  <c r="AG88" i="4"/>
  <c r="AE88" i="4"/>
  <c r="K88" i="4"/>
  <c r="K89" i="4"/>
  <c r="H88" i="4"/>
  <c r="I88" i="4"/>
  <c r="J88" i="4"/>
  <c r="L88" i="4"/>
  <c r="M88" i="4"/>
  <c r="N88" i="4"/>
  <c r="O88" i="4"/>
  <c r="P88" i="4"/>
  <c r="Q88" i="4"/>
  <c r="R88" i="4"/>
  <c r="S88" i="4"/>
  <c r="S90" i="4" s="1"/>
  <c r="T88" i="4"/>
  <c r="T90" i="4" s="1"/>
  <c r="U88" i="4"/>
  <c r="V88" i="4"/>
  <c r="W88" i="4"/>
  <c r="W90" i="4" s="1"/>
  <c r="X88" i="4"/>
  <c r="Y88" i="4"/>
  <c r="Z88" i="4"/>
  <c r="AA88" i="4"/>
  <c r="AA90" i="4" s="1"/>
  <c r="AB88" i="4"/>
  <c r="AB90" i="4" s="1"/>
  <c r="AC88" i="4"/>
  <c r="AD88" i="4"/>
  <c r="G88" i="4"/>
  <c r="G90" i="4" s="1"/>
  <c r="AY90" i="4"/>
  <c r="AX90" i="4"/>
  <c r="AW90" i="4"/>
  <c r="AV90" i="4"/>
  <c r="AN90" i="4"/>
  <c r="AJ90" i="4"/>
  <c r="AI90" i="4"/>
  <c r="AF90" i="4"/>
  <c r="Y90" i="4"/>
  <c r="X90" i="4"/>
  <c r="R90" i="4"/>
  <c r="Q90" i="4"/>
  <c r="P90" i="4"/>
  <c r="J90" i="4"/>
  <c r="I90" i="4"/>
  <c r="H90" i="4"/>
  <c r="E84" i="4"/>
  <c r="BC84" i="4"/>
  <c r="BB84" i="4"/>
  <c r="BA84" i="4"/>
  <c r="AZ84" i="4"/>
  <c r="AY84" i="4"/>
  <c r="AX84" i="4"/>
  <c r="AW84" i="4"/>
  <c r="AV84" i="4"/>
  <c r="AU84" i="4"/>
  <c r="AT84" i="4"/>
  <c r="AS84" i="4"/>
  <c r="AR84" i="4"/>
  <c r="AQ84" i="4"/>
  <c r="AP84" i="4"/>
  <c r="AO84" i="4"/>
  <c r="AN84" i="4"/>
  <c r="AM84" i="4"/>
  <c r="AL84" i="4"/>
  <c r="AK84" i="4"/>
  <c r="AJ84" i="4"/>
  <c r="AI84" i="4"/>
  <c r="AH84" i="4"/>
  <c r="AF84" i="4"/>
  <c r="AE84" i="4"/>
  <c r="AD84" i="4"/>
  <c r="AC84" i="4"/>
  <c r="AB84" i="4"/>
  <c r="AA84" i="4"/>
  <c r="Z84" i="4"/>
  <c r="Y84" i="4"/>
  <c r="X84" i="4"/>
  <c r="W84" i="4"/>
  <c r="V84" i="4"/>
  <c r="U84" i="4"/>
  <c r="T84" i="4"/>
  <c r="S84" i="4"/>
  <c r="R84" i="4"/>
  <c r="Q84" i="4"/>
  <c r="P84" i="4"/>
  <c r="O84" i="4"/>
  <c r="N84" i="4"/>
  <c r="M84" i="4"/>
  <c r="L84" i="4"/>
  <c r="K84" i="4"/>
  <c r="J84" i="4"/>
  <c r="I84" i="4"/>
  <c r="H84" i="4"/>
  <c r="G84" i="4"/>
  <c r="F84" i="4"/>
  <c r="AO82" i="4"/>
  <c r="M482" i="9"/>
  <c r="AJ482" i="9"/>
  <c r="K82" i="4"/>
  <c r="L82" i="4"/>
  <c r="M82" i="4"/>
  <c r="N82" i="4"/>
  <c r="O82" i="4"/>
  <c r="P82" i="4"/>
  <c r="Q82" i="4"/>
  <c r="R82" i="4"/>
  <c r="S82" i="4"/>
  <c r="T82" i="4"/>
  <c r="U82" i="4"/>
  <c r="V82" i="4"/>
  <c r="W82" i="4"/>
  <c r="X82" i="4"/>
  <c r="Y82" i="4"/>
  <c r="Z82" i="4"/>
  <c r="AA82" i="4"/>
  <c r="AB82" i="4"/>
  <c r="AC82" i="4"/>
  <c r="AD82" i="4"/>
  <c r="G82" i="4"/>
  <c r="F82" i="4" s="1"/>
  <c r="AV82" i="4"/>
  <c r="AW82" i="4"/>
  <c r="AT82" i="4" s="1"/>
  <c r="E82" i="4" s="1"/>
  <c r="AX82" i="4"/>
  <c r="AY82" i="4"/>
  <c r="AZ82" i="4"/>
  <c r="BA82" i="4"/>
  <c r="BB82" i="4"/>
  <c r="BC82" i="4"/>
  <c r="AU82" i="4"/>
  <c r="AJ547" i="9"/>
  <c r="AJ542" i="9"/>
  <c r="AJ537" i="9"/>
  <c r="AJ532" i="9"/>
  <c r="AJ527" i="9"/>
  <c r="AJ522" i="9"/>
  <c r="AJ517" i="9"/>
  <c r="AJ512" i="9"/>
  <c r="AJ507" i="9"/>
  <c r="AJ502" i="9"/>
  <c r="AJ497" i="9"/>
  <c r="AJ487" i="9"/>
  <c r="AJ477" i="9"/>
  <c r="AP82" i="4"/>
  <c r="AQ82" i="4"/>
  <c r="AR82" i="4"/>
  <c r="AS82" i="4"/>
  <c r="AM79" i="4"/>
  <c r="AN79" i="4"/>
  <c r="AL79" i="4"/>
  <c r="AH79" i="4" s="1"/>
  <c r="AH81" i="4"/>
  <c r="AF82" i="4"/>
  <c r="AG82" i="4"/>
  <c r="AE82" i="4"/>
  <c r="AF79" i="4"/>
  <c r="AG79" i="4"/>
  <c r="AE79" i="4"/>
  <c r="M79" i="4"/>
  <c r="N79" i="4"/>
  <c r="O79" i="4"/>
  <c r="P79" i="4"/>
  <c r="K79" i="4" s="1"/>
  <c r="Q79" i="4"/>
  <c r="R79" i="4"/>
  <c r="S79" i="4"/>
  <c r="T79" i="4"/>
  <c r="U79" i="4"/>
  <c r="V79" i="4"/>
  <c r="W79" i="4"/>
  <c r="X79" i="4"/>
  <c r="Y79" i="4"/>
  <c r="Z79" i="4"/>
  <c r="AA79" i="4"/>
  <c r="AB79" i="4"/>
  <c r="AC79" i="4"/>
  <c r="AD79" i="4"/>
  <c r="L79" i="4"/>
  <c r="H82" i="4"/>
  <c r="I82" i="4"/>
  <c r="J82" i="4"/>
  <c r="H79" i="4"/>
  <c r="I79" i="4"/>
  <c r="F79" i="4" s="1"/>
  <c r="J79" i="4"/>
  <c r="G79" i="4"/>
  <c r="C79" i="4"/>
  <c r="AT149" i="4"/>
  <c r="K149" i="4"/>
  <c r="F149" i="4"/>
  <c r="E149" i="4"/>
  <c r="AT147" i="4"/>
  <c r="AH147" i="4"/>
  <c r="K147" i="4"/>
  <c r="F147" i="4"/>
  <c r="E147" i="4"/>
  <c r="AT146" i="4"/>
  <c r="K146" i="4"/>
  <c r="E146" i="4" s="1"/>
  <c r="F146" i="4"/>
  <c r="AT137" i="4"/>
  <c r="K137" i="4"/>
  <c r="E137" i="4"/>
  <c r="AT136" i="4"/>
  <c r="K136" i="4"/>
  <c r="AT135" i="4"/>
  <c r="AH135" i="4"/>
  <c r="K135" i="4"/>
  <c r="E135" i="4"/>
  <c r="AT134" i="4"/>
  <c r="K134" i="4"/>
  <c r="E134" i="4" s="1"/>
  <c r="AT133" i="4"/>
  <c r="AH133" i="4"/>
  <c r="AH138" i="4" s="1"/>
  <c r="K133" i="4"/>
  <c r="AT131" i="4"/>
  <c r="K131" i="4"/>
  <c r="F131" i="4"/>
  <c r="E131" i="4"/>
  <c r="AT130" i="4"/>
  <c r="AT132" i="4" s="1"/>
  <c r="AH130" i="4"/>
  <c r="AH132" i="4" s="1"/>
  <c r="K130" i="4"/>
  <c r="F130" i="4"/>
  <c r="F132" i="4" s="1"/>
  <c r="AT129" i="4"/>
  <c r="AH129" i="4"/>
  <c r="K129" i="4"/>
  <c r="F129" i="4"/>
  <c r="E129" i="4"/>
  <c r="AT128" i="4"/>
  <c r="K128" i="4"/>
  <c r="E128" i="4" s="1"/>
  <c r="F128" i="4"/>
  <c r="AT119" i="4"/>
  <c r="K119" i="4"/>
  <c r="F119" i="4"/>
  <c r="E119" i="4"/>
  <c r="AT118" i="4"/>
  <c r="E118" i="4" s="1"/>
  <c r="E120" i="4" s="1"/>
  <c r="AH120" i="4"/>
  <c r="F118" i="4"/>
  <c r="F120" i="4" s="1"/>
  <c r="AT117" i="4"/>
  <c r="AH117" i="4"/>
  <c r="K117" i="4"/>
  <c r="F117" i="4"/>
  <c r="E117" i="4"/>
  <c r="AT116" i="4"/>
  <c r="K116" i="4"/>
  <c r="E116" i="4" s="1"/>
  <c r="F116" i="4"/>
  <c r="AT107" i="4"/>
  <c r="K107" i="4"/>
  <c r="F107" i="4"/>
  <c r="E107" i="4"/>
  <c r="AT106" i="4"/>
  <c r="AH106" i="4"/>
  <c r="AH108" i="4" s="1"/>
  <c r="F106" i="4"/>
  <c r="F105" i="4"/>
  <c r="AT104" i="4"/>
  <c r="K104" i="4"/>
  <c r="E104" i="4" s="1"/>
  <c r="F104" i="4"/>
  <c r="F103" i="4"/>
  <c r="AT101" i="4"/>
  <c r="F101" i="4"/>
  <c r="F99" i="4"/>
  <c r="AT98" i="4"/>
  <c r="K98" i="4"/>
  <c r="E98" i="4" s="1"/>
  <c r="F98" i="4"/>
  <c r="AT97" i="4"/>
  <c r="F97" i="4"/>
  <c r="AT95" i="4"/>
  <c r="K95" i="4"/>
  <c r="F95" i="4"/>
  <c r="E95" i="4"/>
  <c r="AT92" i="4"/>
  <c r="K92" i="4"/>
  <c r="E92" i="4" s="1"/>
  <c r="F92" i="4"/>
  <c r="AT89" i="4"/>
  <c r="F89" i="4"/>
  <c r="E89" i="4"/>
  <c r="F88" i="4"/>
  <c r="AT87" i="4"/>
  <c r="AH87" i="4"/>
  <c r="K87" i="4"/>
  <c r="F87" i="4"/>
  <c r="E87" i="4"/>
  <c r="AT86" i="4"/>
  <c r="K86" i="4"/>
  <c r="E86" i="4" s="1"/>
  <c r="F86" i="4"/>
  <c r="F85" i="4"/>
  <c r="AT83" i="4"/>
  <c r="AT81" i="4"/>
  <c r="AT80" i="4"/>
  <c r="AT79" i="4"/>
  <c r="F83" i="4"/>
  <c r="F81" i="4"/>
  <c r="F80" i="4"/>
  <c r="K83" i="4"/>
  <c r="K81" i="4"/>
  <c r="K80" i="4"/>
  <c r="E83" i="4"/>
  <c r="E81" i="4"/>
  <c r="E80" i="4"/>
  <c r="G134" i="7" l="1"/>
  <c r="G136" i="7"/>
  <c r="G132" i="7"/>
  <c r="AT138" i="4"/>
  <c r="E133" i="4"/>
  <c r="E136" i="4"/>
  <c r="K138" i="4"/>
  <c r="D133" i="4"/>
  <c r="E130" i="4"/>
  <c r="K132" i="4"/>
  <c r="D127" i="4"/>
  <c r="E132" i="4"/>
  <c r="AT120" i="4"/>
  <c r="D115" i="4"/>
  <c r="E106" i="4"/>
  <c r="AT108" i="4"/>
  <c r="E105" i="4"/>
  <c r="T108" i="4"/>
  <c r="AB108" i="4"/>
  <c r="AA108" i="4"/>
  <c r="S108" i="4"/>
  <c r="P108" i="4"/>
  <c r="Q108" i="4"/>
  <c r="N108" i="4"/>
  <c r="Z108" i="4"/>
  <c r="R108" i="4"/>
  <c r="K103" i="4"/>
  <c r="F108" i="4"/>
  <c r="X102" i="4"/>
  <c r="AY102" i="4"/>
  <c r="E100" i="4"/>
  <c r="AT102" i="4"/>
  <c r="Z102" i="4"/>
  <c r="Y102" i="4"/>
  <c r="Q102" i="4"/>
  <c r="R102" i="4"/>
  <c r="L102" i="4"/>
  <c r="AB102" i="4"/>
  <c r="T102" i="4"/>
  <c r="K99" i="4"/>
  <c r="E99" i="4" s="1"/>
  <c r="S102" i="4"/>
  <c r="E101" i="4"/>
  <c r="F100" i="4"/>
  <c r="F102" i="4" s="1"/>
  <c r="AK96" i="4"/>
  <c r="BC90" i="4"/>
  <c r="BA90" i="4"/>
  <c r="AZ90" i="4"/>
  <c r="AT88" i="4"/>
  <c r="E88" i="4" s="1"/>
  <c r="E90" i="4" s="1"/>
  <c r="L90" i="4"/>
  <c r="AR90" i="4"/>
  <c r="AS90" i="4"/>
  <c r="AQ90" i="4"/>
  <c r="O90" i="4"/>
  <c r="AD90" i="4"/>
  <c r="N90" i="4"/>
  <c r="AH88" i="4"/>
  <c r="AH90" i="4" s="1"/>
  <c r="AO90" i="4"/>
  <c r="F90" i="4"/>
  <c r="AH82" i="4"/>
  <c r="E79" i="4"/>
  <c r="E138" i="4" l="1"/>
  <c r="D103" i="4"/>
  <c r="E103" i="4"/>
  <c r="E108" i="4" s="1"/>
  <c r="K108" i="4"/>
  <c r="E102" i="4"/>
  <c r="D97" i="4"/>
  <c r="AT90" i="4"/>
  <c r="D79" i="4"/>
  <c r="AH76" i="4"/>
  <c r="AH75" i="4"/>
  <c r="AI75" i="4"/>
  <c r="AJ75" i="4"/>
  <c r="AK75" i="4"/>
  <c r="AL73" i="4"/>
  <c r="AO76" i="4"/>
  <c r="F78" i="4"/>
  <c r="K75" i="4"/>
  <c r="F73" i="4"/>
  <c r="F75" i="4"/>
  <c r="AT75" i="4"/>
  <c r="BC78" i="4"/>
  <c r="AT76" i="4"/>
  <c r="E76" i="4" s="1"/>
  <c r="BA78" i="4"/>
  <c r="AH73" i="4"/>
  <c r="AP76" i="4"/>
  <c r="AQ76" i="4"/>
  <c r="AR76" i="4"/>
  <c r="AS76" i="4"/>
  <c r="AS78" i="4"/>
  <c r="AM73" i="4"/>
  <c r="AN73" i="4"/>
  <c r="AN78" i="4" s="1"/>
  <c r="AF76" i="4"/>
  <c r="AG76" i="4"/>
  <c r="AE76" i="4"/>
  <c r="AF75" i="4"/>
  <c r="AG75" i="4"/>
  <c r="AE75" i="4"/>
  <c r="AF73" i="4"/>
  <c r="AG73" i="4"/>
  <c r="AE73" i="4"/>
  <c r="M76" i="4"/>
  <c r="N76" i="4"/>
  <c r="O76" i="4"/>
  <c r="P76" i="4"/>
  <c r="K76" i="4" s="1"/>
  <c r="Q76" i="4"/>
  <c r="R76" i="4"/>
  <c r="R78" i="4" s="1"/>
  <c r="S76" i="4"/>
  <c r="T76" i="4"/>
  <c r="T78" i="4" s="1"/>
  <c r="U76" i="4"/>
  <c r="V76" i="4"/>
  <c r="W76" i="4"/>
  <c r="X76" i="4"/>
  <c r="X78" i="4" s="1"/>
  <c r="Y76" i="4"/>
  <c r="Z76" i="4"/>
  <c r="Z78" i="4" s="1"/>
  <c r="AA76" i="4"/>
  <c r="AB76" i="4"/>
  <c r="AC76" i="4"/>
  <c r="AD76" i="4"/>
  <c r="Q78" i="4"/>
  <c r="Y78" i="4"/>
  <c r="L76" i="4"/>
  <c r="M75" i="4"/>
  <c r="N75" i="4"/>
  <c r="O75" i="4"/>
  <c r="P75" i="4"/>
  <c r="Q75" i="4"/>
  <c r="R75" i="4"/>
  <c r="S75" i="4"/>
  <c r="T75" i="4"/>
  <c r="U75" i="4"/>
  <c r="V75" i="4"/>
  <c r="W75" i="4"/>
  <c r="X75" i="4"/>
  <c r="Y75" i="4"/>
  <c r="Z75" i="4"/>
  <c r="AA75" i="4"/>
  <c r="AB75" i="4"/>
  <c r="AC75" i="4"/>
  <c r="AD75" i="4"/>
  <c r="W78" i="4"/>
  <c r="L75" i="4"/>
  <c r="V78" i="4"/>
  <c r="Y73" i="4"/>
  <c r="Z73" i="4"/>
  <c r="AA73" i="4"/>
  <c r="AB73" i="4"/>
  <c r="AC73" i="4"/>
  <c r="AD73" i="4"/>
  <c r="M73" i="4"/>
  <c r="N73" i="4"/>
  <c r="O73" i="4"/>
  <c r="P73" i="4"/>
  <c r="Q73" i="4"/>
  <c r="R73" i="4"/>
  <c r="S73" i="4"/>
  <c r="T73" i="4"/>
  <c r="U73" i="4"/>
  <c r="V73" i="4"/>
  <c r="W73" i="4"/>
  <c r="X73" i="4"/>
  <c r="L73" i="4"/>
  <c r="F76" i="4"/>
  <c r="H76" i="4"/>
  <c r="I76" i="4"/>
  <c r="J76" i="4"/>
  <c r="G76" i="4"/>
  <c r="H75" i="4"/>
  <c r="I75" i="4"/>
  <c r="J75" i="4"/>
  <c r="G75" i="4"/>
  <c r="H73" i="4"/>
  <c r="I73" i="4"/>
  <c r="J73" i="4"/>
  <c r="I78" i="4"/>
  <c r="G73" i="4"/>
  <c r="C73" i="4"/>
  <c r="AV78" i="4"/>
  <c r="AQ78" i="4"/>
  <c r="AK78" i="4"/>
  <c r="AJ78" i="4"/>
  <c r="AI78" i="4"/>
  <c r="AT77" i="4"/>
  <c r="K77" i="4"/>
  <c r="F77" i="4"/>
  <c r="AP78" i="4"/>
  <c r="AT74" i="4"/>
  <c r="K74" i="4"/>
  <c r="F74" i="4"/>
  <c r="AW78" i="4"/>
  <c r="AU78" i="4"/>
  <c r="AM78" i="4"/>
  <c r="AL78" i="4"/>
  <c r="AF78" i="4"/>
  <c r="AD78" i="4"/>
  <c r="AC78" i="4"/>
  <c r="U78" i="4"/>
  <c r="O78" i="4"/>
  <c r="N78" i="4"/>
  <c r="M78" i="4"/>
  <c r="L78" i="4"/>
  <c r="H78" i="4"/>
  <c r="K72" i="4"/>
  <c r="E70" i="4"/>
  <c r="E72" i="4"/>
  <c r="K70" i="4"/>
  <c r="K67" i="4"/>
  <c r="F70" i="4"/>
  <c r="AT67" i="4"/>
  <c r="AT70" i="4"/>
  <c r="AW72" i="4"/>
  <c r="AV72" i="4"/>
  <c r="AU72" i="4"/>
  <c r="AT72" i="4"/>
  <c r="AP72" i="4"/>
  <c r="AO70" i="4"/>
  <c r="AC72" i="4"/>
  <c r="AD72" i="4"/>
  <c r="AE72" i="4"/>
  <c r="AF72" i="4"/>
  <c r="AV70" i="4"/>
  <c r="AW70" i="4"/>
  <c r="AX70" i="4"/>
  <c r="AY70" i="4"/>
  <c r="AZ70" i="4"/>
  <c r="BA70" i="4"/>
  <c r="BB70" i="4"/>
  <c r="BB72" i="4" s="1"/>
  <c r="BC70" i="4"/>
  <c r="AU70" i="4"/>
  <c r="AV67" i="4"/>
  <c r="AW67" i="4"/>
  <c r="AX67" i="4"/>
  <c r="AY67" i="4"/>
  <c r="AZ67" i="4"/>
  <c r="AZ72" i="4" s="1"/>
  <c r="BA67" i="4"/>
  <c r="BB67" i="4"/>
  <c r="BC67" i="4"/>
  <c r="AU67" i="4"/>
  <c r="AP70" i="4"/>
  <c r="AQ70" i="4"/>
  <c r="AR70" i="4"/>
  <c r="AS70" i="4"/>
  <c r="AM67" i="4"/>
  <c r="AN67" i="4"/>
  <c r="AN72" i="4" s="1"/>
  <c r="AL67" i="4"/>
  <c r="AF70" i="4"/>
  <c r="AG70" i="4"/>
  <c r="AE70" i="4"/>
  <c r="AF67" i="4"/>
  <c r="AG67" i="4"/>
  <c r="AE67" i="4"/>
  <c r="M70" i="4"/>
  <c r="N70" i="4"/>
  <c r="O70" i="4"/>
  <c r="P70" i="4"/>
  <c r="Q70" i="4"/>
  <c r="Q72" i="4" s="1"/>
  <c r="R70" i="4"/>
  <c r="S70" i="4"/>
  <c r="T70" i="4"/>
  <c r="U70" i="4"/>
  <c r="V70" i="4"/>
  <c r="W70" i="4"/>
  <c r="X70" i="4"/>
  <c r="X72" i="4" s="1"/>
  <c r="Y70" i="4"/>
  <c r="Z70" i="4"/>
  <c r="Z72" i="4" s="1"/>
  <c r="AA70" i="4"/>
  <c r="AB70" i="4"/>
  <c r="AC70" i="4"/>
  <c r="AD70" i="4"/>
  <c r="N72" i="4"/>
  <c r="T72" i="4"/>
  <c r="V72" i="4"/>
  <c r="L70" i="4"/>
  <c r="AD67" i="4"/>
  <c r="M67" i="4"/>
  <c r="N67" i="4"/>
  <c r="O67" i="4"/>
  <c r="P67" i="4"/>
  <c r="P72" i="4" s="1"/>
  <c r="Q67" i="4"/>
  <c r="R67" i="4"/>
  <c r="S67" i="4"/>
  <c r="T67" i="4"/>
  <c r="U67" i="4"/>
  <c r="V67" i="4"/>
  <c r="W67" i="4"/>
  <c r="X67" i="4"/>
  <c r="Y67" i="4"/>
  <c r="Z67" i="4"/>
  <c r="AA67" i="4"/>
  <c r="AA72" i="4" s="1"/>
  <c r="AB67" i="4"/>
  <c r="AC67" i="4"/>
  <c r="L67" i="4"/>
  <c r="H70" i="4"/>
  <c r="I70" i="4"/>
  <c r="J70" i="4"/>
  <c r="G70" i="4"/>
  <c r="H67" i="4"/>
  <c r="I67" i="4"/>
  <c r="J67" i="4"/>
  <c r="J72" i="4" s="1"/>
  <c r="G67" i="4"/>
  <c r="C67" i="4"/>
  <c r="AO72" i="4"/>
  <c r="AK72" i="4"/>
  <c r="AJ72" i="4"/>
  <c r="AI72" i="4"/>
  <c r="AT71" i="4"/>
  <c r="K71" i="4"/>
  <c r="E71" i="4" s="1"/>
  <c r="F71" i="4"/>
  <c r="AQ72" i="4"/>
  <c r="AT68" i="4"/>
  <c r="K68" i="4"/>
  <c r="F68" i="4"/>
  <c r="E68" i="4"/>
  <c r="BC72" i="4"/>
  <c r="AX72" i="4"/>
  <c r="AM72" i="4"/>
  <c r="AL72" i="4"/>
  <c r="W72" i="4"/>
  <c r="U72" i="4"/>
  <c r="O72" i="4"/>
  <c r="M72" i="4"/>
  <c r="I72" i="4"/>
  <c r="H72" i="4"/>
  <c r="C61" i="4"/>
  <c r="D61" i="4" s="1"/>
  <c r="AT66" i="4"/>
  <c r="AH66" i="4"/>
  <c r="F66" i="4"/>
  <c r="E66" i="4"/>
  <c r="K66" i="4"/>
  <c r="X66" i="4"/>
  <c r="AF66" i="4"/>
  <c r="AE66" i="4"/>
  <c r="AO66" i="4"/>
  <c r="AT64" i="4"/>
  <c r="P66" i="4"/>
  <c r="AH64" i="4"/>
  <c r="AU64" i="4"/>
  <c r="AV64" i="4"/>
  <c r="AW64" i="4"/>
  <c r="AX64" i="4"/>
  <c r="AY64" i="4"/>
  <c r="AZ64" i="4"/>
  <c r="BA64" i="4"/>
  <c r="BB64" i="4"/>
  <c r="BC64" i="4"/>
  <c r="BC66" i="4" s="1"/>
  <c r="AV61" i="4"/>
  <c r="AW61" i="4"/>
  <c r="AX61" i="4"/>
  <c r="AY61" i="4"/>
  <c r="AY66" i="4" s="1"/>
  <c r="AZ61" i="4"/>
  <c r="BA61" i="4"/>
  <c r="BB61" i="4"/>
  <c r="BC61" i="4"/>
  <c r="AU61" i="4"/>
  <c r="AD66" i="4"/>
  <c r="AP64" i="4"/>
  <c r="AQ64" i="4"/>
  <c r="AR64" i="4"/>
  <c r="AS64" i="4"/>
  <c r="AS66" i="4" s="1"/>
  <c r="AO64" i="4"/>
  <c r="AM61" i="4"/>
  <c r="AN61" i="4"/>
  <c r="AL61" i="4"/>
  <c r="AF64" i="4"/>
  <c r="AG64" i="4"/>
  <c r="AE64" i="4"/>
  <c r="AF61" i="4"/>
  <c r="AG61" i="4"/>
  <c r="AE61" i="4"/>
  <c r="T64" i="4"/>
  <c r="P64" i="4"/>
  <c r="M64" i="4"/>
  <c r="N64" i="4"/>
  <c r="O64" i="4"/>
  <c r="Q64" i="4"/>
  <c r="R64" i="4"/>
  <c r="S64" i="4"/>
  <c r="S66" i="4" s="1"/>
  <c r="U64" i="4"/>
  <c r="V64" i="4"/>
  <c r="W64" i="4"/>
  <c r="X64" i="4"/>
  <c r="Y64" i="4"/>
  <c r="Z64" i="4"/>
  <c r="AA64" i="4"/>
  <c r="AA66" i="4" s="1"/>
  <c r="AB64" i="4"/>
  <c r="AC64" i="4"/>
  <c r="AD64" i="4"/>
  <c r="O66" i="4"/>
  <c r="L64" i="4"/>
  <c r="G64" i="4"/>
  <c r="M61" i="4"/>
  <c r="N61" i="4"/>
  <c r="O61" i="4"/>
  <c r="P61" i="4"/>
  <c r="Q61" i="4"/>
  <c r="R61" i="4"/>
  <c r="S61" i="4"/>
  <c r="T61" i="4"/>
  <c r="U61" i="4"/>
  <c r="V61" i="4"/>
  <c r="W61" i="4"/>
  <c r="X61" i="4"/>
  <c r="Y61" i="4"/>
  <c r="Z61" i="4"/>
  <c r="AA61" i="4"/>
  <c r="AB61" i="4"/>
  <c r="AC61" i="4"/>
  <c r="AD61" i="4"/>
  <c r="W66" i="4"/>
  <c r="L61" i="4"/>
  <c r="F64" i="4"/>
  <c r="F61" i="4"/>
  <c r="H64" i="4"/>
  <c r="I64" i="4"/>
  <c r="J64" i="4"/>
  <c r="H61" i="4"/>
  <c r="I61" i="4"/>
  <c r="J61" i="4"/>
  <c r="G61" i="4"/>
  <c r="C55" i="4"/>
  <c r="K54" i="4"/>
  <c r="AR66" i="4"/>
  <c r="AQ66" i="4"/>
  <c r="AK66" i="4"/>
  <c r="AJ66" i="4"/>
  <c r="AI66" i="4"/>
  <c r="AT65" i="4"/>
  <c r="K65" i="4"/>
  <c r="E65" i="4" s="1"/>
  <c r="F65" i="4"/>
  <c r="AX66" i="4"/>
  <c r="AW66" i="4"/>
  <c r="AP66" i="4"/>
  <c r="R66" i="4"/>
  <c r="J66" i="4"/>
  <c r="I66" i="4"/>
  <c r="AT62" i="4"/>
  <c r="K62" i="4"/>
  <c r="F62" i="4"/>
  <c r="E62" i="4"/>
  <c r="AV66" i="4"/>
  <c r="AU66" i="4"/>
  <c r="AM66" i="4"/>
  <c r="AL66" i="4"/>
  <c r="AC66" i="4"/>
  <c r="V66" i="4"/>
  <c r="U66" i="4"/>
  <c r="N66" i="4"/>
  <c r="M66" i="4"/>
  <c r="H66" i="4"/>
  <c r="AK60" i="4"/>
  <c r="AJ60" i="4"/>
  <c r="AI60" i="4"/>
  <c r="AT59" i="4"/>
  <c r="K59" i="4"/>
  <c r="F59" i="4"/>
  <c r="E59" i="4"/>
  <c r="AT56" i="4"/>
  <c r="K56" i="4"/>
  <c r="F56" i="4"/>
  <c r="E56" i="4"/>
  <c r="AZ49" i="4"/>
  <c r="BA49" i="4"/>
  <c r="BB49" i="4"/>
  <c r="BC49" i="4"/>
  <c r="AZ52" i="4"/>
  <c r="AZ54" i="4" s="1"/>
  <c r="BA52" i="4"/>
  <c r="BA54" i="4" s="1"/>
  <c r="BB52" i="4"/>
  <c r="BB54" i="4" s="1"/>
  <c r="BC52" i="4"/>
  <c r="BC54" i="4" s="1"/>
  <c r="AT50" i="4"/>
  <c r="E50" i="4" s="1"/>
  <c r="AT53" i="4"/>
  <c r="AV52" i="4"/>
  <c r="AW52" i="4"/>
  <c r="AX52" i="4"/>
  <c r="AY52" i="4"/>
  <c r="AU52" i="4"/>
  <c r="AV49" i="4"/>
  <c r="AW49" i="4"/>
  <c r="AX49" i="4"/>
  <c r="AY49" i="4"/>
  <c r="AU49" i="4"/>
  <c r="AH49" i="4"/>
  <c r="AH52" i="4"/>
  <c r="AP52" i="4"/>
  <c r="AQ52" i="4"/>
  <c r="AR52" i="4"/>
  <c r="AS52" i="4"/>
  <c r="AS54" i="4" s="1"/>
  <c r="AO52" i="4"/>
  <c r="AO54" i="4" s="1"/>
  <c r="AM49" i="4"/>
  <c r="AN49" i="4"/>
  <c r="AN54" i="4" s="1"/>
  <c r="AL49" i="4"/>
  <c r="AL54" i="4" s="1"/>
  <c r="AF52" i="4"/>
  <c r="AF54" i="4" s="1"/>
  <c r="AG52" i="4"/>
  <c r="AE52" i="4"/>
  <c r="AF49" i="4"/>
  <c r="AG49" i="4"/>
  <c r="AE49" i="4"/>
  <c r="AE54" i="4" s="1"/>
  <c r="O52" i="4"/>
  <c r="X52" i="4"/>
  <c r="X54" i="4" s="1"/>
  <c r="M52" i="4"/>
  <c r="N52" i="4"/>
  <c r="P52" i="4"/>
  <c r="P54" i="4" s="1"/>
  <c r="Q52" i="4"/>
  <c r="R52" i="4"/>
  <c r="S52" i="4"/>
  <c r="T52" i="4"/>
  <c r="U52" i="4"/>
  <c r="V52" i="4"/>
  <c r="W52" i="4"/>
  <c r="Y52" i="4"/>
  <c r="Z52" i="4"/>
  <c r="AA52" i="4"/>
  <c r="AB52" i="4"/>
  <c r="AC52" i="4"/>
  <c r="AD52" i="4"/>
  <c r="L52" i="4"/>
  <c r="M49" i="4"/>
  <c r="N49" i="4"/>
  <c r="K49" i="4" s="1"/>
  <c r="O49" i="4"/>
  <c r="P49" i="4"/>
  <c r="Q49" i="4"/>
  <c r="R49" i="4"/>
  <c r="S49" i="4"/>
  <c r="T49" i="4"/>
  <c r="U49" i="4"/>
  <c r="V49" i="4"/>
  <c r="W49" i="4"/>
  <c r="W54" i="4" s="1"/>
  <c r="X49" i="4"/>
  <c r="Y49" i="4"/>
  <c r="Z49" i="4"/>
  <c r="AA49" i="4"/>
  <c r="AB49" i="4"/>
  <c r="AC49" i="4"/>
  <c r="AD49" i="4"/>
  <c r="AD54" i="4" s="1"/>
  <c r="N54" i="4"/>
  <c r="V54" i="4"/>
  <c r="L49" i="4"/>
  <c r="H52" i="4"/>
  <c r="I52" i="4"/>
  <c r="J52" i="4"/>
  <c r="J54" i="4"/>
  <c r="G52" i="4"/>
  <c r="H49" i="4"/>
  <c r="I49" i="4"/>
  <c r="J49" i="4"/>
  <c r="H54" i="4"/>
  <c r="G49" i="4"/>
  <c r="AY54" i="4"/>
  <c r="AR54" i="4"/>
  <c r="AQ54" i="4"/>
  <c r="AK54" i="4"/>
  <c r="AJ54" i="4"/>
  <c r="AI54" i="4"/>
  <c r="K53" i="4"/>
  <c r="F53" i="4"/>
  <c r="AX54" i="4"/>
  <c r="AW54" i="4"/>
  <c r="AP54" i="4"/>
  <c r="K50" i="4"/>
  <c r="F50" i="4"/>
  <c r="AV54" i="4"/>
  <c r="AM54" i="4"/>
  <c r="AC54" i="4"/>
  <c r="U54" i="4"/>
  <c r="O54" i="4"/>
  <c r="M54" i="4"/>
  <c r="F49" i="4"/>
  <c r="C49" i="4"/>
  <c r="E45" i="4"/>
  <c r="E46" i="4"/>
  <c r="AT46" i="4"/>
  <c r="AH43" i="4"/>
  <c r="AH46" i="4"/>
  <c r="AE48" i="4"/>
  <c r="AF48" i="4"/>
  <c r="AH48" i="4"/>
  <c r="AT43" i="4"/>
  <c r="AV46" i="4"/>
  <c r="AW46" i="4"/>
  <c r="AX46" i="4"/>
  <c r="AY46" i="4"/>
  <c r="AZ46" i="4"/>
  <c r="BA46" i="4"/>
  <c r="BB46" i="4"/>
  <c r="BC46" i="4"/>
  <c r="BC48" i="4" s="1"/>
  <c r="AU46" i="4"/>
  <c r="AV43" i="4"/>
  <c r="AW43" i="4"/>
  <c r="AX43" i="4"/>
  <c r="AY43" i="4"/>
  <c r="AZ43" i="4"/>
  <c r="BA43" i="4"/>
  <c r="BB43" i="4"/>
  <c r="BC43" i="4"/>
  <c r="AX48" i="4"/>
  <c r="AU43" i="4"/>
  <c r="AP46" i="4"/>
  <c r="AQ46" i="4"/>
  <c r="AR46" i="4"/>
  <c r="AS46" i="4"/>
  <c r="AS48" i="4" s="1"/>
  <c r="AR48" i="4"/>
  <c r="AO46" i="4"/>
  <c r="AM43" i="4"/>
  <c r="AN43" i="4"/>
  <c r="AL43" i="4"/>
  <c r="AH45" i="4"/>
  <c r="K45" i="4"/>
  <c r="AT45" i="4"/>
  <c r="D43" i="4"/>
  <c r="F45" i="4"/>
  <c r="AF46" i="4"/>
  <c r="AG46" i="4"/>
  <c r="AE46" i="4"/>
  <c r="AG43" i="4"/>
  <c r="AF43" i="4"/>
  <c r="AE43" i="4"/>
  <c r="F43" i="4"/>
  <c r="F46" i="4"/>
  <c r="K43" i="4"/>
  <c r="K46" i="4"/>
  <c r="M46" i="4"/>
  <c r="N46" i="4"/>
  <c r="O46" i="4"/>
  <c r="P46" i="4"/>
  <c r="Q46" i="4"/>
  <c r="R46" i="4"/>
  <c r="S46" i="4"/>
  <c r="T46" i="4"/>
  <c r="T48" i="4" s="1"/>
  <c r="U46" i="4"/>
  <c r="V46" i="4"/>
  <c r="W46" i="4"/>
  <c r="X46" i="4"/>
  <c r="Y46" i="4"/>
  <c r="Z46" i="4"/>
  <c r="AA46" i="4"/>
  <c r="AB46" i="4"/>
  <c r="AC46" i="4"/>
  <c r="AD46" i="4"/>
  <c r="AA48" i="4"/>
  <c r="AB48" i="4"/>
  <c r="L46" i="4"/>
  <c r="M43" i="4"/>
  <c r="N43" i="4"/>
  <c r="O43" i="4"/>
  <c r="P43" i="4"/>
  <c r="Q43" i="4"/>
  <c r="R43" i="4"/>
  <c r="S43" i="4"/>
  <c r="T43" i="4"/>
  <c r="U43" i="4"/>
  <c r="V43" i="4"/>
  <c r="W43" i="4"/>
  <c r="X43" i="4"/>
  <c r="Y43" i="4"/>
  <c r="Z43" i="4"/>
  <c r="AA43" i="4"/>
  <c r="AB43" i="4"/>
  <c r="AC43" i="4"/>
  <c r="AD43" i="4"/>
  <c r="L43" i="4"/>
  <c r="H46" i="4"/>
  <c r="I46" i="4"/>
  <c r="J46" i="4"/>
  <c r="G46" i="4"/>
  <c r="H43" i="4"/>
  <c r="I43" i="4"/>
  <c r="J43" i="4"/>
  <c r="G43" i="4"/>
  <c r="C43" i="4"/>
  <c r="M259" i="9"/>
  <c r="G259" i="9" s="1"/>
  <c r="AH37" i="4"/>
  <c r="AH42" i="4"/>
  <c r="AT42" i="4"/>
  <c r="AM37" i="4"/>
  <c r="AN37" i="4"/>
  <c r="AL37" i="4"/>
  <c r="AH36" i="4"/>
  <c r="AV40" i="4"/>
  <c r="AW40" i="4"/>
  <c r="AX40" i="4"/>
  <c r="AY40" i="4"/>
  <c r="AT40" i="4" s="1"/>
  <c r="AZ40" i="4"/>
  <c r="AZ42" i="4" s="1"/>
  <c r="BA40" i="4"/>
  <c r="BB40" i="4"/>
  <c r="BB42" i="4" s="1"/>
  <c r="BC40" i="4"/>
  <c r="AU40" i="4"/>
  <c r="AV37" i="4"/>
  <c r="AW37" i="4"/>
  <c r="AX37" i="4"/>
  <c r="AY37" i="4"/>
  <c r="AZ37" i="4"/>
  <c r="BA37" i="4"/>
  <c r="BB37" i="4"/>
  <c r="BC37" i="4"/>
  <c r="AY42" i="4"/>
  <c r="AU37" i="4"/>
  <c r="AP40" i="4"/>
  <c r="AQ40" i="4"/>
  <c r="AR40" i="4"/>
  <c r="AS40" i="4"/>
  <c r="AR42" i="4"/>
  <c r="AQ42" i="4"/>
  <c r="AS42" i="4"/>
  <c r="AO40" i="4"/>
  <c r="AF40" i="4"/>
  <c r="AG40" i="4"/>
  <c r="AE40" i="4"/>
  <c r="AH39" i="4"/>
  <c r="K39" i="4"/>
  <c r="F39" i="4"/>
  <c r="AT39" i="4"/>
  <c r="E39" i="4"/>
  <c r="AF37" i="4"/>
  <c r="AG37" i="4"/>
  <c r="AE37" i="4"/>
  <c r="F40" i="4"/>
  <c r="K40" i="4"/>
  <c r="M40" i="4"/>
  <c r="N40" i="4"/>
  <c r="O40" i="4"/>
  <c r="P40" i="4"/>
  <c r="Q40" i="4"/>
  <c r="R40" i="4"/>
  <c r="S40" i="4"/>
  <c r="T40" i="4"/>
  <c r="U40" i="4"/>
  <c r="V40" i="4"/>
  <c r="W40" i="4"/>
  <c r="X40" i="4"/>
  <c r="Y40" i="4"/>
  <c r="Z40" i="4"/>
  <c r="AA40" i="4"/>
  <c r="AB40" i="4"/>
  <c r="AC40" i="4"/>
  <c r="AD40" i="4"/>
  <c r="L40" i="4"/>
  <c r="M37" i="4"/>
  <c r="M42" i="4" s="1"/>
  <c r="N37" i="4"/>
  <c r="N42" i="4" s="1"/>
  <c r="O37" i="4"/>
  <c r="P37" i="4"/>
  <c r="Q37" i="4"/>
  <c r="R37" i="4"/>
  <c r="S37" i="4"/>
  <c r="T37" i="4"/>
  <c r="U37" i="4"/>
  <c r="U42" i="4" s="1"/>
  <c r="V37" i="4"/>
  <c r="V42" i="4" s="1"/>
  <c r="W37" i="4"/>
  <c r="X37" i="4"/>
  <c r="Y37" i="4"/>
  <c r="Z37" i="4"/>
  <c r="Z42" i="4" s="1"/>
  <c r="AA37" i="4"/>
  <c r="AB37" i="4"/>
  <c r="AC37" i="4"/>
  <c r="AC42" i="4" s="1"/>
  <c r="AD37" i="4"/>
  <c r="AD42" i="4" s="1"/>
  <c r="L37" i="4"/>
  <c r="H40" i="4"/>
  <c r="I40" i="4"/>
  <c r="J40" i="4"/>
  <c r="G40" i="4"/>
  <c r="J37" i="4"/>
  <c r="H37" i="4"/>
  <c r="I37" i="4"/>
  <c r="G37" i="4"/>
  <c r="C37" i="4"/>
  <c r="AQ48" i="4"/>
  <c r="AP48" i="4"/>
  <c r="AK48" i="4"/>
  <c r="AJ48" i="4"/>
  <c r="AI48" i="4"/>
  <c r="W48" i="4"/>
  <c r="O48" i="4"/>
  <c r="G48" i="4"/>
  <c r="AT47" i="4"/>
  <c r="K47" i="4"/>
  <c r="F47" i="4"/>
  <c r="E47" i="4"/>
  <c r="AW48" i="4"/>
  <c r="AO48" i="4"/>
  <c r="J48" i="4"/>
  <c r="H48" i="4"/>
  <c r="AT44" i="4"/>
  <c r="K44" i="4"/>
  <c r="E44" i="4" s="1"/>
  <c r="F44" i="4"/>
  <c r="AV48" i="4"/>
  <c r="AU48" i="4"/>
  <c r="AN48" i="4"/>
  <c r="AM48" i="4"/>
  <c r="AL48" i="4"/>
  <c r="AD48" i="4"/>
  <c r="AC48" i="4"/>
  <c r="V48" i="4"/>
  <c r="U48" i="4"/>
  <c r="N48" i="4"/>
  <c r="M48" i="4"/>
  <c r="L48" i="4"/>
  <c r="AW42" i="4"/>
  <c r="AO42" i="4"/>
  <c r="AN42" i="4"/>
  <c r="AK42" i="4"/>
  <c r="AJ42" i="4"/>
  <c r="AI42" i="4"/>
  <c r="AF42" i="4"/>
  <c r="AT41" i="4"/>
  <c r="K41" i="4"/>
  <c r="E41" i="4" s="1"/>
  <c r="F41" i="4"/>
  <c r="H42" i="4"/>
  <c r="AT38" i="4"/>
  <c r="K38" i="4"/>
  <c r="E38" i="4" s="1"/>
  <c r="F38" i="4"/>
  <c r="AV42" i="4"/>
  <c r="AU42" i="4"/>
  <c r="AM42" i="4"/>
  <c r="AL42" i="4"/>
  <c r="AE42" i="4"/>
  <c r="J42" i="4"/>
  <c r="F37" i="4"/>
  <c r="E36" i="4"/>
  <c r="E32" i="4"/>
  <c r="E33" i="4"/>
  <c r="E34" i="4"/>
  <c r="E35" i="4"/>
  <c r="E31" i="4"/>
  <c r="AJ36" i="4"/>
  <c r="AK36" i="4"/>
  <c r="AL36" i="4"/>
  <c r="AM36" i="4"/>
  <c r="AN36" i="4"/>
  <c r="AO36" i="4"/>
  <c r="AP36" i="4"/>
  <c r="AQ36" i="4"/>
  <c r="AR36" i="4"/>
  <c r="AS36" i="4"/>
  <c r="AT36" i="4"/>
  <c r="AU36" i="4"/>
  <c r="AV36" i="4"/>
  <c r="AW36" i="4"/>
  <c r="AX36" i="4"/>
  <c r="AY36" i="4"/>
  <c r="AZ36" i="4"/>
  <c r="BA36" i="4"/>
  <c r="BB36" i="4"/>
  <c r="BC36" i="4"/>
  <c r="AI36" i="4"/>
  <c r="AF36" i="4"/>
  <c r="AE36" i="4"/>
  <c r="S36" i="4"/>
  <c r="T36" i="4"/>
  <c r="U36" i="4"/>
  <c r="V36" i="4"/>
  <c r="W36" i="4"/>
  <c r="X36" i="4"/>
  <c r="Y36" i="4"/>
  <c r="Z36" i="4"/>
  <c r="AA36" i="4"/>
  <c r="AB36" i="4"/>
  <c r="AC36" i="4"/>
  <c r="AD36" i="4"/>
  <c r="H36" i="4"/>
  <c r="I36" i="4"/>
  <c r="J36" i="4"/>
  <c r="K36" i="4"/>
  <c r="L36" i="4"/>
  <c r="M36" i="4"/>
  <c r="N36" i="4"/>
  <c r="O36" i="4"/>
  <c r="P36" i="4"/>
  <c r="Q36" i="4"/>
  <c r="R36" i="4"/>
  <c r="D31" i="4"/>
  <c r="AV31" i="4"/>
  <c r="AW31" i="4"/>
  <c r="AX31" i="4"/>
  <c r="AY31" i="4"/>
  <c r="AZ31" i="4"/>
  <c r="BA31" i="4"/>
  <c r="BB31" i="4"/>
  <c r="AT31" i="4" s="1"/>
  <c r="BC31" i="4"/>
  <c r="AV34" i="4"/>
  <c r="AW34" i="4"/>
  <c r="AX34" i="4"/>
  <c r="AY34" i="4"/>
  <c r="AT34" i="4" s="1"/>
  <c r="AZ34" i="4"/>
  <c r="BA34" i="4"/>
  <c r="BB34" i="4"/>
  <c r="BC34" i="4"/>
  <c r="AU34" i="4"/>
  <c r="AU31" i="4"/>
  <c r="AT32" i="4"/>
  <c r="AT33" i="4"/>
  <c r="AT35" i="4"/>
  <c r="AH34" i="4"/>
  <c r="AP34" i="4"/>
  <c r="AQ34" i="4"/>
  <c r="AR34" i="4"/>
  <c r="AS34" i="4"/>
  <c r="AO34" i="4"/>
  <c r="AM31" i="4"/>
  <c r="AN31" i="4"/>
  <c r="AL31" i="4"/>
  <c r="AG34" i="4"/>
  <c r="AF34" i="4"/>
  <c r="AE34" i="4"/>
  <c r="AF31" i="4"/>
  <c r="AG31" i="4"/>
  <c r="AE31" i="4"/>
  <c r="F34" i="4"/>
  <c r="H34" i="4"/>
  <c r="I34" i="4"/>
  <c r="J34" i="4"/>
  <c r="G34" i="4"/>
  <c r="H31" i="4"/>
  <c r="I31" i="4"/>
  <c r="J31" i="4"/>
  <c r="G31" i="4"/>
  <c r="F31" i="4" s="1"/>
  <c r="M34" i="4"/>
  <c r="N34" i="4"/>
  <c r="O34" i="4"/>
  <c r="P34" i="4"/>
  <c r="K34" i="4" s="1"/>
  <c r="Q34" i="4"/>
  <c r="R34" i="4"/>
  <c r="S34" i="4"/>
  <c r="T34" i="4"/>
  <c r="U34" i="4"/>
  <c r="V34" i="4"/>
  <c r="W34" i="4"/>
  <c r="X34" i="4"/>
  <c r="Y34" i="4"/>
  <c r="Z34" i="4"/>
  <c r="AA34" i="4"/>
  <c r="AB34" i="4"/>
  <c r="AC34" i="4"/>
  <c r="AD34" i="4"/>
  <c r="L34" i="4"/>
  <c r="M31" i="4"/>
  <c r="N31" i="4"/>
  <c r="O31" i="4"/>
  <c r="P31" i="4"/>
  <c r="Q31" i="4"/>
  <c r="R31" i="4"/>
  <c r="S31" i="4"/>
  <c r="T31" i="4"/>
  <c r="U31" i="4"/>
  <c r="V31" i="4"/>
  <c r="W31" i="4"/>
  <c r="X31" i="4"/>
  <c r="Y31" i="4"/>
  <c r="Z31" i="4"/>
  <c r="AA31" i="4"/>
  <c r="AB31" i="4"/>
  <c r="AC31" i="4"/>
  <c r="AD31" i="4"/>
  <c r="L31" i="4"/>
  <c r="C25" i="4"/>
  <c r="K32" i="4"/>
  <c r="K33" i="4"/>
  <c r="K35" i="4"/>
  <c r="F32" i="4"/>
  <c r="F33" i="4"/>
  <c r="F35" i="4"/>
  <c r="C31" i="4"/>
  <c r="AV28" i="4"/>
  <c r="AV30" i="4" s="1"/>
  <c r="AW28" i="4"/>
  <c r="AX28" i="4"/>
  <c r="AY28" i="4"/>
  <c r="AZ28" i="4"/>
  <c r="BA28" i="4"/>
  <c r="BB28" i="4"/>
  <c r="BC28" i="4"/>
  <c r="AU28" i="4"/>
  <c r="AV25" i="4"/>
  <c r="AW25" i="4"/>
  <c r="AX25" i="4"/>
  <c r="AY25" i="4"/>
  <c r="AZ25" i="4"/>
  <c r="BA25" i="4"/>
  <c r="BA30" i="4" s="1"/>
  <c r="BB25" i="4"/>
  <c r="BB30" i="4" s="1"/>
  <c r="BC25" i="4"/>
  <c r="AU25" i="4"/>
  <c r="Y28" i="4"/>
  <c r="Y30" i="4" s="1"/>
  <c r="Z28" i="4"/>
  <c r="AA28" i="4"/>
  <c r="AB28" i="4"/>
  <c r="AC28" i="4"/>
  <c r="AD28" i="4"/>
  <c r="AD25" i="4"/>
  <c r="Z25" i="4"/>
  <c r="Y25" i="4"/>
  <c r="AA25" i="4"/>
  <c r="AA30" i="4" s="1"/>
  <c r="AB25" i="4"/>
  <c r="AC25" i="4"/>
  <c r="AV22" i="4"/>
  <c r="AW22" i="4"/>
  <c r="AX22" i="4"/>
  <c r="AY22" i="4"/>
  <c r="AZ22" i="4"/>
  <c r="BA22" i="4"/>
  <c r="BB22" i="4"/>
  <c r="BC22" i="4"/>
  <c r="AU22" i="4"/>
  <c r="M22" i="4"/>
  <c r="N22" i="4"/>
  <c r="O22" i="4"/>
  <c r="P22" i="4"/>
  <c r="Q22" i="4"/>
  <c r="R22" i="4"/>
  <c r="S22" i="4"/>
  <c r="V22" i="4"/>
  <c r="Y22" i="4"/>
  <c r="Y24" i="4" s="1"/>
  <c r="O24" i="4"/>
  <c r="S24" i="4"/>
  <c r="AK21" i="4"/>
  <c r="AJ21" i="4"/>
  <c r="AI21" i="4"/>
  <c r="AF21" i="4"/>
  <c r="AG21" i="4"/>
  <c r="AE21" i="4"/>
  <c r="Y21" i="4"/>
  <c r="K21" i="4"/>
  <c r="F21" i="4"/>
  <c r="AV19" i="4"/>
  <c r="AW19" i="4"/>
  <c r="AX19" i="4"/>
  <c r="AY19" i="4"/>
  <c r="AZ19" i="4"/>
  <c r="BA19" i="4"/>
  <c r="BB19" i="4"/>
  <c r="BC19" i="4"/>
  <c r="AU19" i="4"/>
  <c r="E21" i="4"/>
  <c r="M21" i="4"/>
  <c r="N21" i="4"/>
  <c r="O21" i="4"/>
  <c r="P21" i="4"/>
  <c r="Q21" i="4"/>
  <c r="R21" i="4"/>
  <c r="S21" i="4"/>
  <c r="T21" i="4"/>
  <c r="U21" i="4"/>
  <c r="V21" i="4"/>
  <c r="W21" i="4"/>
  <c r="X21" i="4"/>
  <c r="Z21" i="4"/>
  <c r="AA21" i="4"/>
  <c r="AB21" i="4"/>
  <c r="AC21" i="4"/>
  <c r="AD21" i="4"/>
  <c r="L21" i="4"/>
  <c r="X19" i="4"/>
  <c r="W19" i="4"/>
  <c r="M19" i="4"/>
  <c r="N19" i="4"/>
  <c r="O19" i="4"/>
  <c r="P19" i="4"/>
  <c r="Q19" i="4"/>
  <c r="R19" i="4"/>
  <c r="S19" i="4"/>
  <c r="T19" i="4"/>
  <c r="U19" i="4"/>
  <c r="V19" i="4"/>
  <c r="Y19" i="4"/>
  <c r="H21" i="4"/>
  <c r="I21" i="4"/>
  <c r="J21" i="4"/>
  <c r="G21" i="4"/>
  <c r="H22" i="4"/>
  <c r="I22" i="4"/>
  <c r="J22" i="4"/>
  <c r="H19" i="4"/>
  <c r="I19" i="4"/>
  <c r="J19" i="4"/>
  <c r="E20" i="4"/>
  <c r="E23" i="4"/>
  <c r="AO16" i="4"/>
  <c r="AH16" i="4" s="1"/>
  <c r="AH18" i="4" s="1"/>
  <c r="AF18" i="4"/>
  <c r="AE18" i="4"/>
  <c r="P18" i="4"/>
  <c r="K18" i="4"/>
  <c r="F18" i="4"/>
  <c r="E16" i="4"/>
  <c r="E18" i="4" s="1"/>
  <c r="AV16" i="4"/>
  <c r="AW16" i="4"/>
  <c r="AX16" i="4"/>
  <c r="AY16" i="4"/>
  <c r="AZ16" i="4"/>
  <c r="BA16" i="4"/>
  <c r="BB16" i="4"/>
  <c r="BC16" i="4"/>
  <c r="AU16" i="4"/>
  <c r="AV13" i="4"/>
  <c r="AW13" i="4"/>
  <c r="AX13" i="4"/>
  <c r="AY13" i="4"/>
  <c r="AT13" i="4" s="1"/>
  <c r="AZ13" i="4"/>
  <c r="AZ18" i="4" s="1"/>
  <c r="BA13" i="4"/>
  <c r="BB13" i="4"/>
  <c r="BC13" i="4"/>
  <c r="AU13" i="4"/>
  <c r="AP16" i="4"/>
  <c r="AQ16" i="4"/>
  <c r="AR16" i="4"/>
  <c r="AS16" i="4"/>
  <c r="AH15" i="4"/>
  <c r="AM13" i="4"/>
  <c r="AN13" i="4"/>
  <c r="AL13" i="4"/>
  <c r="AG13" i="4"/>
  <c r="AT15" i="4"/>
  <c r="K15" i="4"/>
  <c r="F15" i="4"/>
  <c r="E15" i="4"/>
  <c r="AF16" i="4"/>
  <c r="AG16" i="4"/>
  <c r="AE16" i="4"/>
  <c r="AF13" i="4"/>
  <c r="AE13" i="4"/>
  <c r="AD16" i="4"/>
  <c r="K13" i="4"/>
  <c r="K14" i="4"/>
  <c r="Y16" i="4"/>
  <c r="Z16" i="4"/>
  <c r="AA16" i="4"/>
  <c r="AB16" i="4"/>
  <c r="AC16" i="4"/>
  <c r="AD18" i="4"/>
  <c r="Y13" i="4"/>
  <c r="Z13" i="4"/>
  <c r="AA13" i="4"/>
  <c r="AB13" i="4"/>
  <c r="AC13" i="4"/>
  <c r="AD13" i="4"/>
  <c r="AC18" i="4"/>
  <c r="U16" i="4"/>
  <c r="H16" i="4"/>
  <c r="I16" i="4"/>
  <c r="J16" i="4"/>
  <c r="L16" i="4"/>
  <c r="M16" i="4"/>
  <c r="N16" i="4"/>
  <c r="N18" i="4" s="1"/>
  <c r="O16" i="4"/>
  <c r="P16" i="4"/>
  <c r="Q16" i="4"/>
  <c r="R16" i="4"/>
  <c r="S16" i="4"/>
  <c r="S18" i="4" s="1"/>
  <c r="T16" i="4"/>
  <c r="V16" i="4"/>
  <c r="W16" i="4"/>
  <c r="W18" i="4" s="1"/>
  <c r="X16" i="4"/>
  <c r="G16" i="4"/>
  <c r="H13" i="4"/>
  <c r="I13" i="4"/>
  <c r="J13" i="4"/>
  <c r="L13" i="4"/>
  <c r="M13" i="4"/>
  <c r="N13" i="4"/>
  <c r="O13" i="4"/>
  <c r="P13" i="4"/>
  <c r="Q13" i="4"/>
  <c r="R13" i="4"/>
  <c r="S13" i="4"/>
  <c r="T13" i="4"/>
  <c r="U13" i="4"/>
  <c r="V13" i="4"/>
  <c r="W13" i="4"/>
  <c r="X13" i="4"/>
  <c r="G13" i="4"/>
  <c r="C13" i="4"/>
  <c r="D7" i="4"/>
  <c r="K7" i="4"/>
  <c r="C7" i="4"/>
  <c r="AJ662" i="9"/>
  <c r="AJ557" i="9"/>
  <c r="AJ467" i="9"/>
  <c r="AJ404" i="9"/>
  <c r="AJ329" i="9"/>
  <c r="AJ247" i="9"/>
  <c r="AJ182" i="9"/>
  <c r="C674" i="6"/>
  <c r="AJ49" i="9"/>
  <c r="AJ9" i="9"/>
  <c r="AL7" i="4"/>
  <c r="F12" i="4"/>
  <c r="AJ687" i="8"/>
  <c r="AJ627" i="8"/>
  <c r="AJ372" i="8"/>
  <c r="AJ962" i="9"/>
  <c r="AJ948" i="9"/>
  <c r="AJ949" i="9"/>
  <c r="AJ950" i="9"/>
  <c r="AJ951" i="9"/>
  <c r="AJ952" i="9"/>
  <c r="AJ953" i="9"/>
  <c r="AJ954" i="9"/>
  <c r="AJ955" i="9"/>
  <c r="AJ956" i="9"/>
  <c r="AJ957" i="9"/>
  <c r="AJ958" i="9"/>
  <c r="AJ959" i="9"/>
  <c r="AJ960" i="9"/>
  <c r="AJ961" i="9"/>
  <c r="AJ963" i="9"/>
  <c r="AJ942" i="9"/>
  <c r="AJ933" i="9"/>
  <c r="AJ934" i="9"/>
  <c r="AJ935" i="9"/>
  <c r="AJ936" i="9"/>
  <c r="AJ937" i="9"/>
  <c r="AJ938" i="9"/>
  <c r="AJ932" i="9"/>
  <c r="AJ927" i="9"/>
  <c r="AJ922" i="9"/>
  <c r="AJ917" i="9"/>
  <c r="AJ912" i="9"/>
  <c r="AJ907" i="9"/>
  <c r="AJ894" i="9"/>
  <c r="AJ895" i="9"/>
  <c r="AJ896" i="9"/>
  <c r="AJ897" i="9"/>
  <c r="AJ898" i="9"/>
  <c r="AJ899" i="9"/>
  <c r="AJ900" i="9"/>
  <c r="AJ901" i="9"/>
  <c r="AJ902" i="9"/>
  <c r="AJ903" i="9"/>
  <c r="AJ883" i="9"/>
  <c r="AJ884" i="9"/>
  <c r="AJ885" i="9"/>
  <c r="AJ886" i="9"/>
  <c r="AJ887" i="9"/>
  <c r="AJ888" i="9"/>
  <c r="AJ889" i="9"/>
  <c r="AJ890" i="9"/>
  <c r="AJ891" i="9"/>
  <c r="AJ892" i="9"/>
  <c r="AJ893" i="9"/>
  <c r="AJ882" i="9"/>
  <c r="AJ877" i="9"/>
  <c r="AJ872" i="9"/>
  <c r="AJ867" i="9"/>
  <c r="AJ858" i="9"/>
  <c r="AJ859" i="9"/>
  <c r="AJ860" i="9"/>
  <c r="AJ861" i="9"/>
  <c r="AJ862" i="9"/>
  <c r="AJ848" i="9"/>
  <c r="AJ849" i="9"/>
  <c r="AJ850" i="9"/>
  <c r="AJ851" i="9"/>
  <c r="AJ852" i="9"/>
  <c r="AJ853" i="9"/>
  <c r="AJ854" i="9"/>
  <c r="AJ855" i="9"/>
  <c r="AJ856" i="9"/>
  <c r="AJ857" i="9"/>
  <c r="AJ847" i="9"/>
  <c r="AJ842" i="9"/>
  <c r="AJ837" i="9"/>
  <c r="AJ832" i="9"/>
  <c r="AJ818" i="9"/>
  <c r="AJ819" i="9"/>
  <c r="AJ820" i="9"/>
  <c r="AJ821" i="9"/>
  <c r="AJ822" i="9"/>
  <c r="AJ823" i="9"/>
  <c r="AJ824" i="9"/>
  <c r="AJ825" i="9"/>
  <c r="AJ826" i="9"/>
  <c r="AJ827" i="9"/>
  <c r="AJ828" i="9"/>
  <c r="AJ817" i="9"/>
  <c r="AJ809" i="9"/>
  <c r="AJ810" i="9"/>
  <c r="AJ811" i="9"/>
  <c r="AJ812" i="9"/>
  <c r="AJ813" i="9"/>
  <c r="AJ794" i="9"/>
  <c r="AJ795" i="9"/>
  <c r="AJ796" i="9"/>
  <c r="AJ797" i="9"/>
  <c r="AJ798" i="9"/>
  <c r="AJ799" i="9"/>
  <c r="AJ800" i="9"/>
  <c r="AJ801" i="9"/>
  <c r="AJ802" i="9"/>
  <c r="AJ803" i="9"/>
  <c r="AJ804" i="9"/>
  <c r="AJ805" i="9"/>
  <c r="AJ806" i="9"/>
  <c r="AJ807" i="9"/>
  <c r="AJ808" i="9"/>
  <c r="AJ779" i="9"/>
  <c r="AJ780" i="9"/>
  <c r="AJ781" i="9"/>
  <c r="AJ782" i="9"/>
  <c r="AJ783" i="9"/>
  <c r="AJ784" i="9"/>
  <c r="AJ785" i="9"/>
  <c r="AJ786" i="9"/>
  <c r="AJ787" i="9"/>
  <c r="AJ788" i="9"/>
  <c r="AJ789" i="9"/>
  <c r="AJ790" i="9"/>
  <c r="AJ791" i="9"/>
  <c r="AJ792" i="9"/>
  <c r="AJ793" i="9"/>
  <c r="AJ768" i="9"/>
  <c r="AJ769" i="9"/>
  <c r="AJ770" i="9"/>
  <c r="AJ771" i="9"/>
  <c r="AJ772" i="9"/>
  <c r="AJ773" i="9"/>
  <c r="AJ774" i="9"/>
  <c r="AJ775" i="9"/>
  <c r="AJ776" i="9"/>
  <c r="AJ777" i="9"/>
  <c r="AJ778" i="9"/>
  <c r="AJ767" i="9"/>
  <c r="AJ762" i="9"/>
  <c r="AJ757" i="9"/>
  <c r="AJ752" i="9"/>
  <c r="AJ747" i="9"/>
  <c r="AJ742" i="9"/>
  <c r="AJ739" i="9"/>
  <c r="AJ737" i="9"/>
  <c r="AJ732" i="9"/>
  <c r="AJ729" i="9"/>
  <c r="AJ724" i="9"/>
  <c r="AJ722" i="9"/>
  <c r="AJ719" i="9"/>
  <c r="AJ709" i="9"/>
  <c r="AJ710" i="9"/>
  <c r="AJ711" i="9"/>
  <c r="AJ712" i="9"/>
  <c r="AJ713" i="9"/>
  <c r="AJ714" i="9"/>
  <c r="AJ715" i="9"/>
  <c r="AJ716" i="9"/>
  <c r="AJ717" i="9"/>
  <c r="AJ718" i="9"/>
  <c r="AJ699" i="9"/>
  <c r="AJ700" i="9"/>
  <c r="AJ701" i="9"/>
  <c r="AJ702" i="9"/>
  <c r="AJ703" i="9"/>
  <c r="AJ704" i="9"/>
  <c r="AJ705" i="9"/>
  <c r="AJ706" i="9"/>
  <c r="AJ707" i="9"/>
  <c r="AJ708" i="9"/>
  <c r="AJ694" i="9"/>
  <c r="AJ695" i="9"/>
  <c r="AJ696" i="9"/>
  <c r="AJ697" i="9"/>
  <c r="AJ698" i="9"/>
  <c r="AJ688" i="9"/>
  <c r="AJ689" i="9"/>
  <c r="AJ690" i="9"/>
  <c r="AJ691" i="9"/>
  <c r="AJ692" i="9"/>
  <c r="AJ693" i="9"/>
  <c r="AJ687" i="9"/>
  <c r="AJ397" i="8"/>
  <c r="AJ267" i="8"/>
  <c r="AJ262" i="8"/>
  <c r="AJ259" i="8"/>
  <c r="AJ247" i="8"/>
  <c r="AJ222" i="8"/>
  <c r="AJ182" i="8"/>
  <c r="AJ172" i="8"/>
  <c r="AJ77" i="8"/>
  <c r="AJ65" i="8"/>
  <c r="AJ673" i="9"/>
  <c r="AJ674" i="9"/>
  <c r="AJ675" i="9"/>
  <c r="AJ676" i="9"/>
  <c r="AJ677" i="9"/>
  <c r="AJ678" i="9"/>
  <c r="AJ679" i="9"/>
  <c r="AJ680" i="9"/>
  <c r="AJ681" i="9"/>
  <c r="AJ682" i="9"/>
  <c r="AJ683" i="9"/>
  <c r="AJ672" i="9"/>
  <c r="AJ671" i="9"/>
  <c r="AJ664" i="9"/>
  <c r="AJ665" i="9"/>
  <c r="AJ666" i="9"/>
  <c r="AJ667" i="9"/>
  <c r="AJ668" i="9"/>
  <c r="AJ653" i="9"/>
  <c r="AJ654" i="9"/>
  <c r="AJ655" i="9"/>
  <c r="AJ656" i="9"/>
  <c r="AJ657" i="9"/>
  <c r="AJ658" i="9"/>
  <c r="AJ659" i="9"/>
  <c r="AJ660" i="9"/>
  <c r="AJ661" i="9"/>
  <c r="AJ663" i="9"/>
  <c r="AJ652" i="9"/>
  <c r="AJ647" i="9"/>
  <c r="AJ646" i="9"/>
  <c r="AJ644" i="9"/>
  <c r="AJ642" i="9"/>
  <c r="AJ639" i="9"/>
  <c r="AJ640" i="9"/>
  <c r="AJ641" i="9"/>
  <c r="AJ643" i="9"/>
  <c r="AJ624" i="9"/>
  <c r="AJ625" i="9"/>
  <c r="AJ626" i="9"/>
  <c r="AJ627" i="9"/>
  <c r="AJ628" i="9"/>
  <c r="AJ629" i="9"/>
  <c r="AJ630" i="9"/>
  <c r="AJ631" i="9"/>
  <c r="AJ632" i="9"/>
  <c r="AJ633" i="9"/>
  <c r="AJ634" i="9"/>
  <c r="AJ635" i="9"/>
  <c r="AJ636" i="9"/>
  <c r="AJ637" i="9"/>
  <c r="AJ638" i="9"/>
  <c r="AJ613" i="9"/>
  <c r="AJ614" i="9"/>
  <c r="AJ615" i="9"/>
  <c r="AJ616" i="9"/>
  <c r="AJ617" i="9"/>
  <c r="AJ618" i="9"/>
  <c r="AJ619" i="9"/>
  <c r="AJ620" i="9"/>
  <c r="AJ621" i="9"/>
  <c r="AJ622" i="9"/>
  <c r="AJ623" i="9"/>
  <c r="AJ612" i="9"/>
  <c r="AJ607" i="9"/>
  <c r="AJ602" i="9"/>
  <c r="AJ597" i="9"/>
  <c r="AJ591" i="9"/>
  <c r="AJ587" i="9"/>
  <c r="AJ582" i="9"/>
  <c r="AJ577" i="9"/>
  <c r="AJ572" i="9"/>
  <c r="AJ567" i="9"/>
  <c r="AJ562" i="9"/>
  <c r="AJ552" i="9"/>
  <c r="AJ549" i="9"/>
  <c r="AJ543" i="9"/>
  <c r="AJ544" i="9"/>
  <c r="AJ545" i="9"/>
  <c r="AJ546" i="9"/>
  <c r="AJ523" i="9"/>
  <c r="AJ524" i="9"/>
  <c r="AJ525" i="9"/>
  <c r="AJ526" i="9"/>
  <c r="AJ528" i="9"/>
  <c r="AJ529" i="9"/>
  <c r="AJ530" i="9"/>
  <c r="AJ531" i="9"/>
  <c r="AJ533" i="9"/>
  <c r="AJ534" i="9"/>
  <c r="AJ535" i="9"/>
  <c r="AJ536" i="9"/>
  <c r="AJ538" i="9"/>
  <c r="AJ539" i="9"/>
  <c r="AJ540" i="9"/>
  <c r="AJ541" i="9"/>
  <c r="AJ508" i="9"/>
  <c r="AJ509" i="9"/>
  <c r="AJ510" i="9"/>
  <c r="AJ511" i="9"/>
  <c r="AJ513" i="9"/>
  <c r="AJ514" i="9"/>
  <c r="AJ515" i="9"/>
  <c r="AJ516" i="9"/>
  <c r="AJ518" i="9"/>
  <c r="AJ519" i="9"/>
  <c r="AJ520" i="9"/>
  <c r="AJ521" i="9"/>
  <c r="AJ498" i="9"/>
  <c r="AJ499" i="9"/>
  <c r="AJ500" i="9"/>
  <c r="AJ501" i="9"/>
  <c r="AJ503" i="9"/>
  <c r="AJ504" i="9"/>
  <c r="AJ505" i="9"/>
  <c r="AJ506" i="9"/>
  <c r="AJ462" i="9"/>
  <c r="AJ454" i="9"/>
  <c r="AJ457" i="9"/>
  <c r="AJ447" i="9"/>
  <c r="AJ442" i="9"/>
  <c r="AJ432" i="9"/>
  <c r="AJ417" i="9"/>
  <c r="AJ401" i="9"/>
  <c r="AJ474" i="9"/>
  <c r="AJ472" i="9"/>
  <c r="AJ464" i="9"/>
  <c r="AJ452" i="9"/>
  <c r="AJ449" i="9"/>
  <c r="AJ444" i="9"/>
  <c r="AJ434" i="9"/>
  <c r="AJ429" i="9"/>
  <c r="AJ430" i="9"/>
  <c r="AJ431" i="9"/>
  <c r="AJ433" i="9"/>
  <c r="AJ419" i="9"/>
  <c r="AJ420" i="9"/>
  <c r="AJ421" i="9"/>
  <c r="AJ422" i="9"/>
  <c r="AJ423" i="9"/>
  <c r="AJ424" i="9"/>
  <c r="AJ425" i="9"/>
  <c r="AJ426" i="9"/>
  <c r="AJ427" i="9"/>
  <c r="AJ428" i="9"/>
  <c r="AJ408" i="9"/>
  <c r="AJ409" i="9"/>
  <c r="AJ410" i="9"/>
  <c r="AJ411" i="9"/>
  <c r="AJ412" i="9"/>
  <c r="AJ413" i="9"/>
  <c r="AJ414" i="9"/>
  <c r="AJ415" i="9"/>
  <c r="AJ416" i="9"/>
  <c r="AJ418" i="9"/>
  <c r="AJ407" i="9"/>
  <c r="AJ397" i="9"/>
  <c r="AJ392" i="9"/>
  <c r="AJ389" i="9"/>
  <c r="AJ390" i="9"/>
  <c r="AJ391" i="9"/>
  <c r="AJ393" i="9"/>
  <c r="AJ394" i="9"/>
  <c r="AJ395" i="9"/>
  <c r="AJ396" i="9"/>
  <c r="AJ398" i="9"/>
  <c r="AJ383" i="9"/>
  <c r="AJ384" i="9"/>
  <c r="AJ385" i="9"/>
  <c r="AJ386" i="9"/>
  <c r="AJ387" i="9"/>
  <c r="AJ388" i="9"/>
  <c r="AJ382" i="9"/>
  <c r="AJ377" i="9"/>
  <c r="AJ372" i="9"/>
  <c r="AJ367" i="9"/>
  <c r="AJ362" i="9"/>
  <c r="AJ359" i="9"/>
  <c r="AJ357" i="9"/>
  <c r="AJ354" i="9"/>
  <c r="AJ352" i="9"/>
  <c r="AJ347" i="9"/>
  <c r="AJ344" i="9"/>
  <c r="AJ342" i="9"/>
  <c r="AJ332" i="9"/>
  <c r="AJ327" i="9"/>
  <c r="AJ322" i="9"/>
  <c r="AJ317" i="9"/>
  <c r="AJ314" i="9"/>
  <c r="AJ312" i="9"/>
  <c r="AJ309" i="9"/>
  <c r="AJ307" i="9"/>
  <c r="AJ304" i="9"/>
  <c r="AJ302" i="9"/>
  <c r="AJ297" i="9"/>
  <c r="AJ292" i="9"/>
  <c r="AJ287" i="9"/>
  <c r="AJ282" i="9"/>
  <c r="AJ281" i="9"/>
  <c r="AJ279" i="9"/>
  <c r="AJ277" i="9"/>
  <c r="AJ271" i="9"/>
  <c r="AJ267" i="9"/>
  <c r="AJ268" i="9"/>
  <c r="AJ262" i="9"/>
  <c r="AJ261" i="9"/>
  <c r="AJ257" i="9"/>
  <c r="AJ252" i="9"/>
  <c r="AJ242" i="9"/>
  <c r="AJ237" i="9"/>
  <c r="AJ234" i="9"/>
  <c r="AJ232" i="9"/>
  <c r="AJ229" i="9"/>
  <c r="AJ227" i="9"/>
  <c r="AJ222" i="9"/>
  <c r="AJ212" i="9"/>
  <c r="AJ207" i="9"/>
  <c r="AJ204" i="9"/>
  <c r="AJ197" i="9"/>
  <c r="AJ194" i="9"/>
  <c r="AJ192" i="9"/>
  <c r="AJ187" i="9"/>
  <c r="AJ186" i="9"/>
  <c r="AJ177" i="9"/>
  <c r="AJ172" i="9"/>
  <c r="AJ167" i="9"/>
  <c r="AJ162" i="9"/>
  <c r="AJ157" i="9"/>
  <c r="AJ152" i="9"/>
  <c r="AJ142" i="9"/>
  <c r="AJ137" i="9"/>
  <c r="AJ132" i="9"/>
  <c r="AJ127" i="9"/>
  <c r="AJ122" i="9"/>
  <c r="AJ112" i="9"/>
  <c r="AJ111" i="9"/>
  <c r="AJ109" i="9"/>
  <c r="AJ107" i="9"/>
  <c r="AJ97" i="9"/>
  <c r="AJ92" i="9"/>
  <c r="AJ91" i="9"/>
  <c r="AJ89" i="9"/>
  <c r="AJ87" i="9"/>
  <c r="AJ82" i="9"/>
  <c r="AJ77" i="9"/>
  <c r="G82" i="9"/>
  <c r="G69" i="9"/>
  <c r="G72" i="9"/>
  <c r="G74" i="9"/>
  <c r="G77" i="9"/>
  <c r="AJ72" i="9"/>
  <c r="AJ67" i="9"/>
  <c r="AJ62" i="9"/>
  <c r="AJ57" i="9"/>
  <c r="AJ52" i="9"/>
  <c r="AJ47" i="9"/>
  <c r="AJ44" i="9"/>
  <c r="AJ42" i="9"/>
  <c r="AJ39" i="9"/>
  <c r="AJ37" i="9"/>
  <c r="AJ32" i="9"/>
  <c r="AJ27" i="9"/>
  <c r="AJ24" i="9"/>
  <c r="AJ17" i="9"/>
  <c r="AJ14" i="9"/>
  <c r="AJ12" i="9"/>
  <c r="AJ11" i="9"/>
  <c r="AJ37" i="8"/>
  <c r="AJ14" i="8"/>
  <c r="E7" i="4"/>
  <c r="F7" i="4"/>
  <c r="K10" i="4"/>
  <c r="M7" i="4"/>
  <c r="N7" i="4"/>
  <c r="O7" i="4"/>
  <c r="P7" i="4"/>
  <c r="Q7" i="4"/>
  <c r="R7" i="4"/>
  <c r="S7" i="4"/>
  <c r="T7" i="4"/>
  <c r="U7" i="4"/>
  <c r="V7" i="4"/>
  <c r="V12" i="4" s="1"/>
  <c r="W7" i="4"/>
  <c r="W12" i="4" s="1"/>
  <c r="X7" i="4"/>
  <c r="X12" i="4" s="1"/>
  <c r="U12" i="4"/>
  <c r="O12" i="4"/>
  <c r="L7" i="4"/>
  <c r="AM7" i="4"/>
  <c r="AM12" i="4" s="1"/>
  <c r="AN7" i="4"/>
  <c r="M83" i="9"/>
  <c r="M82" i="9"/>
  <c r="AH10" i="4"/>
  <c r="AE12" i="4"/>
  <c r="AF12" i="4"/>
  <c r="K17" i="4"/>
  <c r="F16" i="4"/>
  <c r="R18" i="4"/>
  <c r="AA18" i="4"/>
  <c r="I18" i="4"/>
  <c r="Q18" i="4"/>
  <c r="E14" i="4"/>
  <c r="AX30" i="4"/>
  <c r="AW30" i="4"/>
  <c r="AU30" i="4"/>
  <c r="AK30" i="4"/>
  <c r="AJ30" i="4"/>
  <c r="AI30" i="4"/>
  <c r="AD30" i="4"/>
  <c r="AC30" i="4"/>
  <c r="AK24" i="4"/>
  <c r="AJ24" i="4"/>
  <c r="AI24" i="4"/>
  <c r="V24" i="4"/>
  <c r="N24" i="4"/>
  <c r="M24" i="4"/>
  <c r="J24" i="4"/>
  <c r="I24" i="4"/>
  <c r="H24" i="4"/>
  <c r="AY18" i="4"/>
  <c r="AX18" i="4"/>
  <c r="AW18" i="4"/>
  <c r="AV18" i="4"/>
  <c r="AU18" i="4"/>
  <c r="AS18" i="4"/>
  <c r="AR18" i="4"/>
  <c r="AQ18" i="4"/>
  <c r="AP18" i="4"/>
  <c r="AO18" i="4"/>
  <c r="AN18" i="4"/>
  <c r="AM18" i="4"/>
  <c r="AL18" i="4"/>
  <c r="AK18" i="4"/>
  <c r="AJ18" i="4"/>
  <c r="AI18" i="4"/>
  <c r="Z18" i="4"/>
  <c r="Y18" i="4"/>
  <c r="X18" i="4"/>
  <c r="J18" i="4"/>
  <c r="H18" i="4"/>
  <c r="G7" i="4"/>
  <c r="G10" i="4"/>
  <c r="F10" i="4" s="1"/>
  <c r="M9" i="9"/>
  <c r="M10" i="9"/>
  <c r="M11" i="9"/>
  <c r="M12" i="9"/>
  <c r="M13" i="9"/>
  <c r="M14" i="9"/>
  <c r="M15" i="9"/>
  <c r="M16" i="9"/>
  <c r="M17" i="9"/>
  <c r="M18" i="9"/>
  <c r="M19" i="9"/>
  <c r="M20" i="9"/>
  <c r="M21" i="9"/>
  <c r="M22" i="9"/>
  <c r="M23" i="9"/>
  <c r="M24" i="9"/>
  <c r="M25" i="9"/>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62" i="9"/>
  <c r="M63" i="9"/>
  <c r="M64" i="9"/>
  <c r="M65" i="9"/>
  <c r="M66" i="9"/>
  <c r="M67" i="9"/>
  <c r="M68" i="9"/>
  <c r="M69" i="9"/>
  <c r="M70" i="9"/>
  <c r="M71" i="9"/>
  <c r="M72" i="9"/>
  <c r="M73" i="9"/>
  <c r="M74" i="9"/>
  <c r="M75" i="9"/>
  <c r="M76" i="9"/>
  <c r="M77" i="9"/>
  <c r="M78" i="9"/>
  <c r="M79" i="9"/>
  <c r="M80" i="9"/>
  <c r="G80" i="9" s="1"/>
  <c r="M81" i="9"/>
  <c r="M84" i="9"/>
  <c r="M85" i="9"/>
  <c r="M86" i="9"/>
  <c r="M87" i="9"/>
  <c r="M88" i="9"/>
  <c r="G88" i="9" s="1"/>
  <c r="M89" i="9"/>
  <c r="M90" i="9"/>
  <c r="M91" i="9"/>
  <c r="M92" i="9"/>
  <c r="M93" i="9"/>
  <c r="M94" i="9"/>
  <c r="M95" i="9"/>
  <c r="M96" i="9"/>
  <c r="G96" i="9" s="1"/>
  <c r="M97" i="9"/>
  <c r="M98" i="9"/>
  <c r="M99" i="9"/>
  <c r="M100" i="9"/>
  <c r="M101" i="9"/>
  <c r="M102" i="9"/>
  <c r="M103" i="9"/>
  <c r="M104" i="9"/>
  <c r="G104" i="9" s="1"/>
  <c r="M105" i="9"/>
  <c r="M106" i="9"/>
  <c r="M107" i="9"/>
  <c r="M108" i="9"/>
  <c r="M109" i="9"/>
  <c r="M110" i="9"/>
  <c r="M111" i="9"/>
  <c r="M112" i="9"/>
  <c r="G112" i="9" s="1"/>
  <c r="M113" i="9"/>
  <c r="M114" i="9"/>
  <c r="M115" i="9"/>
  <c r="M116" i="9"/>
  <c r="M117" i="9"/>
  <c r="M118" i="9"/>
  <c r="M119" i="9"/>
  <c r="M120" i="9"/>
  <c r="G120" i="9" s="1"/>
  <c r="M121" i="9"/>
  <c r="M122" i="9"/>
  <c r="M123" i="9"/>
  <c r="M124" i="9"/>
  <c r="M125" i="9"/>
  <c r="M126" i="9"/>
  <c r="M127" i="9"/>
  <c r="M128" i="9"/>
  <c r="G128" i="9" s="1"/>
  <c r="M129" i="9"/>
  <c r="M130" i="9"/>
  <c r="M131" i="9"/>
  <c r="M132" i="9"/>
  <c r="M133" i="9"/>
  <c r="M134" i="9"/>
  <c r="M135" i="9"/>
  <c r="M136" i="9"/>
  <c r="G136" i="9" s="1"/>
  <c r="M137" i="9"/>
  <c r="M138" i="9"/>
  <c r="M139" i="9"/>
  <c r="M140" i="9"/>
  <c r="M141" i="9"/>
  <c r="M142" i="9"/>
  <c r="M143" i="9"/>
  <c r="M144" i="9"/>
  <c r="G144" i="9" s="1"/>
  <c r="M145" i="9"/>
  <c r="M146" i="9"/>
  <c r="M147" i="9"/>
  <c r="M148" i="9"/>
  <c r="M149" i="9"/>
  <c r="M150" i="9"/>
  <c r="M151" i="9"/>
  <c r="M152" i="9"/>
  <c r="G152" i="9" s="1"/>
  <c r="M153" i="9"/>
  <c r="M154" i="9"/>
  <c r="M155" i="9"/>
  <c r="M156" i="9"/>
  <c r="M157" i="9"/>
  <c r="M158" i="9"/>
  <c r="M159" i="9"/>
  <c r="M160" i="9"/>
  <c r="G160" i="9" s="1"/>
  <c r="M161" i="9"/>
  <c r="M162" i="9"/>
  <c r="M163" i="9"/>
  <c r="M164" i="9"/>
  <c r="M165" i="9"/>
  <c r="M166" i="9"/>
  <c r="M167" i="9"/>
  <c r="M168" i="9"/>
  <c r="G168" i="9" s="1"/>
  <c r="M169" i="9"/>
  <c r="M170" i="9"/>
  <c r="M171" i="9"/>
  <c r="M172" i="9"/>
  <c r="M173" i="9"/>
  <c r="M174" i="9"/>
  <c r="M175" i="9"/>
  <c r="M176" i="9"/>
  <c r="G176" i="9" s="1"/>
  <c r="M177" i="9"/>
  <c r="M178" i="9"/>
  <c r="M179" i="9"/>
  <c r="M180" i="9"/>
  <c r="M181" i="9"/>
  <c r="M182" i="9"/>
  <c r="M183" i="9"/>
  <c r="M184" i="9"/>
  <c r="G184" i="9" s="1"/>
  <c r="M185" i="9"/>
  <c r="M186" i="9"/>
  <c r="M187" i="9"/>
  <c r="M188" i="9"/>
  <c r="M189" i="9"/>
  <c r="M190" i="9"/>
  <c r="M191" i="9"/>
  <c r="M192" i="9"/>
  <c r="G192" i="9" s="1"/>
  <c r="M193" i="9"/>
  <c r="M194" i="9"/>
  <c r="M195" i="9"/>
  <c r="M196" i="9"/>
  <c r="M197" i="9"/>
  <c r="M198" i="9"/>
  <c r="G198" i="9" s="1"/>
  <c r="M200" i="9"/>
  <c r="G200" i="9" s="1"/>
  <c r="M201" i="9"/>
  <c r="M203" i="9"/>
  <c r="M204" i="9"/>
  <c r="M205" i="9"/>
  <c r="M206" i="9"/>
  <c r="G206" i="9" s="1"/>
  <c r="M207" i="9"/>
  <c r="G207" i="9" s="1"/>
  <c r="M208" i="9"/>
  <c r="G208" i="9" s="1"/>
  <c r="M209" i="9"/>
  <c r="M210" i="9"/>
  <c r="M211" i="9"/>
  <c r="M212" i="9"/>
  <c r="M213" i="9"/>
  <c r="M215" i="9"/>
  <c r="G215" i="9" s="1"/>
  <c r="M216" i="9"/>
  <c r="G216" i="9" s="1"/>
  <c r="M218" i="9"/>
  <c r="M219" i="9"/>
  <c r="M220" i="9"/>
  <c r="M221" i="9"/>
  <c r="M222" i="9"/>
  <c r="G222" i="9" s="1"/>
  <c r="M223" i="9"/>
  <c r="G223" i="9" s="1"/>
  <c r="M224" i="9"/>
  <c r="G224" i="9" s="1"/>
  <c r="M225" i="9"/>
  <c r="M226" i="9"/>
  <c r="M227" i="9"/>
  <c r="M228" i="9"/>
  <c r="M229" i="9"/>
  <c r="M230" i="9"/>
  <c r="G230" i="9" s="1"/>
  <c r="M231" i="9"/>
  <c r="G231" i="9" s="1"/>
  <c r="M232" i="9"/>
  <c r="G232" i="9" s="1"/>
  <c r="M233" i="9"/>
  <c r="M234" i="9"/>
  <c r="M235" i="9"/>
  <c r="M236" i="9"/>
  <c r="M237" i="9"/>
  <c r="G237" i="9" s="1"/>
  <c r="M238" i="9"/>
  <c r="M239" i="9"/>
  <c r="G239" i="9" s="1"/>
  <c r="M240" i="9"/>
  <c r="G240" i="9" s="1"/>
  <c r="M241" i="9"/>
  <c r="M242" i="9"/>
  <c r="M243" i="9"/>
  <c r="M244" i="9"/>
  <c r="M245" i="9"/>
  <c r="M246" i="9"/>
  <c r="M247" i="9"/>
  <c r="M248" i="9"/>
  <c r="G248" i="9" s="1"/>
  <c r="M249" i="9"/>
  <c r="M250" i="9"/>
  <c r="M251" i="9"/>
  <c r="M252" i="9"/>
  <c r="M253" i="9"/>
  <c r="M254" i="9"/>
  <c r="M255" i="9"/>
  <c r="M256" i="9"/>
  <c r="M257" i="9"/>
  <c r="M258" i="9"/>
  <c r="M260" i="9"/>
  <c r="M261" i="9"/>
  <c r="M262" i="9"/>
  <c r="M263" i="9"/>
  <c r="M264" i="9"/>
  <c r="M265" i="9"/>
  <c r="M266" i="9"/>
  <c r="M267" i="9"/>
  <c r="M268" i="9"/>
  <c r="M269" i="9"/>
  <c r="M270" i="9"/>
  <c r="M271" i="9"/>
  <c r="M272" i="9"/>
  <c r="M273" i="9"/>
  <c r="M274" i="9"/>
  <c r="M275" i="9"/>
  <c r="M276" i="9"/>
  <c r="M277" i="9"/>
  <c r="G277" i="9" s="1"/>
  <c r="M278" i="9"/>
  <c r="G278" i="9" s="1"/>
  <c r="M279" i="9"/>
  <c r="M280" i="9"/>
  <c r="M281" i="9"/>
  <c r="M282" i="9"/>
  <c r="M283" i="9"/>
  <c r="M284" i="9"/>
  <c r="M285" i="9"/>
  <c r="G285" i="9" s="1"/>
  <c r="M286" i="9"/>
  <c r="G286" i="9" s="1"/>
  <c r="M287" i="9"/>
  <c r="G287" i="9" s="1"/>
  <c r="M288" i="9"/>
  <c r="M289" i="9"/>
  <c r="M290" i="9"/>
  <c r="M291" i="9"/>
  <c r="M292" i="9"/>
  <c r="M293" i="9"/>
  <c r="G293" i="9" s="1"/>
  <c r="M294" i="9"/>
  <c r="G294" i="9" s="1"/>
  <c r="M295" i="9"/>
  <c r="G295" i="9" s="1"/>
  <c r="M296" i="9"/>
  <c r="M297" i="9"/>
  <c r="M298" i="9"/>
  <c r="M299" i="9"/>
  <c r="M300" i="9"/>
  <c r="M301" i="9"/>
  <c r="G301" i="9" s="1"/>
  <c r="M302" i="9"/>
  <c r="G302" i="9" s="1"/>
  <c r="M303" i="9"/>
  <c r="G303" i="9" s="1"/>
  <c r="M304" i="9"/>
  <c r="M305" i="9"/>
  <c r="M306" i="9"/>
  <c r="M307" i="9"/>
  <c r="M308" i="9"/>
  <c r="M309" i="9"/>
  <c r="G309" i="9" s="1"/>
  <c r="M310" i="9"/>
  <c r="G310" i="9" s="1"/>
  <c r="M311" i="9"/>
  <c r="G311" i="9" s="1"/>
  <c r="M312" i="9"/>
  <c r="M313" i="9"/>
  <c r="M314" i="9"/>
  <c r="M315" i="9"/>
  <c r="M316" i="9"/>
  <c r="M317" i="9"/>
  <c r="G317" i="9" s="1"/>
  <c r="M318" i="9"/>
  <c r="G318" i="9" s="1"/>
  <c r="M319" i="9"/>
  <c r="G319" i="9" s="1"/>
  <c r="M320" i="9"/>
  <c r="M321" i="9"/>
  <c r="M322" i="9"/>
  <c r="M323" i="9"/>
  <c r="M324" i="9"/>
  <c r="M325" i="9"/>
  <c r="G325" i="9" s="1"/>
  <c r="M326" i="9"/>
  <c r="G326" i="9" s="1"/>
  <c r="M327" i="9"/>
  <c r="G327" i="9" s="1"/>
  <c r="M328" i="9"/>
  <c r="M329" i="9"/>
  <c r="M330" i="9"/>
  <c r="M331" i="9"/>
  <c r="M332" i="9"/>
  <c r="M333" i="9"/>
  <c r="G333" i="9" s="1"/>
  <c r="M335" i="9"/>
  <c r="G335" i="9" s="1"/>
  <c r="M336" i="9"/>
  <c r="M338" i="9"/>
  <c r="M339" i="9"/>
  <c r="M340" i="9"/>
  <c r="M341" i="9"/>
  <c r="G341" i="9" s="1"/>
  <c r="M342" i="9"/>
  <c r="G342" i="9" s="1"/>
  <c r="M343" i="9"/>
  <c r="G343" i="9" s="1"/>
  <c r="M344" i="9"/>
  <c r="M345" i="9"/>
  <c r="M346" i="9"/>
  <c r="M347" i="9"/>
  <c r="M348" i="9"/>
  <c r="M349" i="9"/>
  <c r="G349" i="9" s="1"/>
  <c r="M350" i="9"/>
  <c r="G350" i="9" s="1"/>
  <c r="M351" i="9"/>
  <c r="G351" i="9" s="1"/>
  <c r="M352" i="9"/>
  <c r="M353" i="9"/>
  <c r="M354" i="9"/>
  <c r="M355" i="9"/>
  <c r="M356" i="9"/>
  <c r="M357" i="9"/>
  <c r="G357" i="9" s="1"/>
  <c r="M358" i="9"/>
  <c r="G358" i="9" s="1"/>
  <c r="M359" i="9"/>
  <c r="G359" i="9" s="1"/>
  <c r="M360" i="9"/>
  <c r="M361" i="9"/>
  <c r="M362" i="9"/>
  <c r="M363" i="9"/>
  <c r="M364" i="9"/>
  <c r="M365" i="9"/>
  <c r="G365" i="9" s="1"/>
  <c r="M366" i="9"/>
  <c r="G366" i="9" s="1"/>
  <c r="M367" i="9"/>
  <c r="G367" i="9" s="1"/>
  <c r="M368" i="9"/>
  <c r="M369" i="9"/>
  <c r="M370" i="9"/>
  <c r="M371" i="9"/>
  <c r="M372" i="9"/>
  <c r="M373" i="9"/>
  <c r="G373" i="9" s="1"/>
  <c r="M374" i="9"/>
  <c r="G374" i="9" s="1"/>
  <c r="M375" i="9"/>
  <c r="G375" i="9" s="1"/>
  <c r="M376" i="9"/>
  <c r="G376" i="9" s="1"/>
  <c r="M377" i="9"/>
  <c r="M378" i="9"/>
  <c r="M379" i="9"/>
  <c r="M380" i="9"/>
  <c r="M381" i="9"/>
  <c r="M382" i="9"/>
  <c r="G382" i="9" s="1"/>
  <c r="M383" i="9"/>
  <c r="G383" i="9" s="1"/>
  <c r="M384" i="9"/>
  <c r="G384" i="9" s="1"/>
  <c r="M385" i="9"/>
  <c r="M386" i="9"/>
  <c r="M387" i="9"/>
  <c r="M388" i="9"/>
  <c r="M389" i="9"/>
  <c r="M390" i="9"/>
  <c r="G390" i="9" s="1"/>
  <c r="M391" i="9"/>
  <c r="M392" i="9"/>
  <c r="G392" i="9" s="1"/>
  <c r="M393" i="9"/>
  <c r="M394" i="9"/>
  <c r="M395" i="9"/>
  <c r="M396" i="9"/>
  <c r="M397" i="9"/>
  <c r="M398" i="9"/>
  <c r="M399" i="9"/>
  <c r="G399" i="9" s="1"/>
  <c r="M400" i="9"/>
  <c r="M401" i="9"/>
  <c r="M402" i="9"/>
  <c r="M403" i="9"/>
  <c r="M404" i="9"/>
  <c r="M405" i="9"/>
  <c r="M406" i="9"/>
  <c r="M407" i="9"/>
  <c r="M408" i="9"/>
  <c r="M409" i="9"/>
  <c r="M410" i="9"/>
  <c r="M411" i="9"/>
  <c r="M412" i="9"/>
  <c r="M413" i="9"/>
  <c r="M414" i="9"/>
  <c r="G414" i="9" s="1"/>
  <c r="M415" i="9"/>
  <c r="M416" i="9"/>
  <c r="M417" i="9"/>
  <c r="M418" i="9"/>
  <c r="M419" i="9"/>
  <c r="M420" i="9"/>
  <c r="M421" i="9"/>
  <c r="G421" i="9" s="1"/>
  <c r="M422" i="9"/>
  <c r="M423" i="9"/>
  <c r="G423" i="9" s="1"/>
  <c r="M424" i="9"/>
  <c r="M425" i="9"/>
  <c r="M426" i="9"/>
  <c r="M427" i="9"/>
  <c r="M428" i="9"/>
  <c r="M429" i="9"/>
  <c r="G429" i="9" s="1"/>
  <c r="M430" i="9"/>
  <c r="G430" i="9" s="1"/>
  <c r="M431" i="9"/>
  <c r="G431" i="9" s="1"/>
  <c r="M432" i="9"/>
  <c r="M433" i="9"/>
  <c r="M434" i="9"/>
  <c r="M435" i="9"/>
  <c r="M436" i="9"/>
  <c r="M437" i="9"/>
  <c r="G437" i="9" s="1"/>
  <c r="M438" i="9"/>
  <c r="G438" i="9" s="1"/>
  <c r="M439" i="9"/>
  <c r="G439" i="9" s="1"/>
  <c r="M440" i="9"/>
  <c r="G440" i="9" s="1"/>
  <c r="M441" i="9"/>
  <c r="M442" i="9"/>
  <c r="M443" i="9"/>
  <c r="M444" i="9"/>
  <c r="M445" i="9"/>
  <c r="M446" i="9"/>
  <c r="G446" i="9" s="1"/>
  <c r="M447" i="9"/>
  <c r="G447" i="9" s="1"/>
  <c r="M448" i="9"/>
  <c r="G448" i="9" s="1"/>
  <c r="M449" i="9"/>
  <c r="M450" i="9"/>
  <c r="M451" i="9"/>
  <c r="M452" i="9"/>
  <c r="M453" i="9"/>
  <c r="M454" i="9"/>
  <c r="G454" i="9" s="1"/>
  <c r="M455" i="9"/>
  <c r="M456" i="9"/>
  <c r="G456" i="9" s="1"/>
  <c r="M457" i="9"/>
  <c r="M458" i="9"/>
  <c r="M459" i="9"/>
  <c r="M460" i="9"/>
  <c r="M461" i="9"/>
  <c r="M462" i="9"/>
  <c r="M463" i="9"/>
  <c r="G463" i="9" s="1"/>
  <c r="M464" i="9"/>
  <c r="M465" i="9"/>
  <c r="M466" i="9"/>
  <c r="M467" i="9"/>
  <c r="M468" i="9"/>
  <c r="M469" i="9"/>
  <c r="M470" i="9"/>
  <c r="M471" i="9"/>
  <c r="M472" i="9"/>
  <c r="M473" i="9"/>
  <c r="M474" i="9"/>
  <c r="M475" i="9"/>
  <c r="M476" i="9"/>
  <c r="M477" i="9"/>
  <c r="M478" i="9"/>
  <c r="M479" i="9"/>
  <c r="M480" i="9"/>
  <c r="M481" i="9"/>
  <c r="M483" i="9"/>
  <c r="M484" i="9"/>
  <c r="M485" i="9"/>
  <c r="M486" i="9"/>
  <c r="M487" i="9"/>
  <c r="M488" i="9"/>
  <c r="M489" i="9"/>
  <c r="M490" i="9"/>
  <c r="M491" i="9"/>
  <c r="M492" i="9"/>
  <c r="M493" i="9"/>
  <c r="M494" i="9"/>
  <c r="M495" i="9"/>
  <c r="M496" i="9"/>
  <c r="M497" i="9"/>
  <c r="M498" i="9"/>
  <c r="M499" i="9"/>
  <c r="M500" i="9"/>
  <c r="M501" i="9"/>
  <c r="M502" i="9"/>
  <c r="M503" i="9"/>
  <c r="M504" i="9"/>
  <c r="M505" i="9"/>
  <c r="M506" i="9"/>
  <c r="M507" i="9"/>
  <c r="M508" i="9"/>
  <c r="M509" i="9"/>
  <c r="M510" i="9"/>
  <c r="M511" i="9"/>
  <c r="M512" i="9"/>
  <c r="M513" i="9"/>
  <c r="M514" i="9"/>
  <c r="M515" i="9"/>
  <c r="M516" i="9"/>
  <c r="M517" i="9"/>
  <c r="M518" i="9"/>
  <c r="M519" i="9"/>
  <c r="M520" i="9"/>
  <c r="M521" i="9"/>
  <c r="M522" i="9"/>
  <c r="M523" i="9"/>
  <c r="M524" i="9"/>
  <c r="M525" i="9"/>
  <c r="M526" i="9"/>
  <c r="M527" i="9"/>
  <c r="M528" i="9"/>
  <c r="M529" i="9"/>
  <c r="M530" i="9"/>
  <c r="M531" i="9"/>
  <c r="M532" i="9"/>
  <c r="M533" i="9"/>
  <c r="M534" i="9"/>
  <c r="M535" i="9"/>
  <c r="M536" i="9"/>
  <c r="M537" i="9"/>
  <c r="M538" i="9"/>
  <c r="M539" i="9"/>
  <c r="M540" i="9"/>
  <c r="M541" i="9"/>
  <c r="M542" i="9"/>
  <c r="M543" i="9"/>
  <c r="M544" i="9"/>
  <c r="M545" i="9"/>
  <c r="M546" i="9"/>
  <c r="M547" i="9"/>
  <c r="M548" i="9"/>
  <c r="M549" i="9"/>
  <c r="M550" i="9"/>
  <c r="M551" i="9"/>
  <c r="M552" i="9"/>
  <c r="M553" i="9"/>
  <c r="M554" i="9"/>
  <c r="M555" i="9"/>
  <c r="M556" i="9"/>
  <c r="M557" i="9"/>
  <c r="M558" i="9"/>
  <c r="M559" i="9"/>
  <c r="M560" i="9"/>
  <c r="M561" i="9"/>
  <c r="M562" i="9"/>
  <c r="M563" i="9"/>
  <c r="M564" i="9"/>
  <c r="M565" i="9"/>
  <c r="M566" i="9"/>
  <c r="M567" i="9"/>
  <c r="M568" i="9"/>
  <c r="M569" i="9"/>
  <c r="M570" i="9"/>
  <c r="M571" i="9"/>
  <c r="M572" i="9"/>
  <c r="M573" i="9"/>
  <c r="M574" i="9"/>
  <c r="M575" i="9"/>
  <c r="M576" i="9"/>
  <c r="M577" i="9"/>
  <c r="M578" i="9"/>
  <c r="M579" i="9"/>
  <c r="M580" i="9"/>
  <c r="M581" i="9"/>
  <c r="M582" i="9"/>
  <c r="M583" i="9"/>
  <c r="M584" i="9"/>
  <c r="M585" i="9"/>
  <c r="M586" i="9"/>
  <c r="M587" i="9"/>
  <c r="M588" i="9"/>
  <c r="M590" i="9"/>
  <c r="M593" i="9"/>
  <c r="M594" i="9"/>
  <c r="M595" i="9"/>
  <c r="M596" i="9"/>
  <c r="M597" i="9"/>
  <c r="M598" i="9"/>
  <c r="M599" i="9"/>
  <c r="M600" i="9"/>
  <c r="M601" i="9"/>
  <c r="M602" i="9"/>
  <c r="M603" i="9"/>
  <c r="M604" i="9"/>
  <c r="M605" i="9"/>
  <c r="M606" i="9"/>
  <c r="M607" i="9"/>
  <c r="M608" i="9"/>
  <c r="M609" i="9"/>
  <c r="M610" i="9"/>
  <c r="M611" i="9"/>
  <c r="M612" i="9"/>
  <c r="M613" i="9"/>
  <c r="M614" i="9"/>
  <c r="M615" i="9"/>
  <c r="M616" i="9"/>
  <c r="M617" i="9"/>
  <c r="M618" i="9"/>
  <c r="M619" i="9"/>
  <c r="M620" i="9"/>
  <c r="M621" i="9"/>
  <c r="M622" i="9"/>
  <c r="M623" i="9"/>
  <c r="M624" i="9"/>
  <c r="M625" i="9"/>
  <c r="M626" i="9"/>
  <c r="M627" i="9"/>
  <c r="M628" i="9"/>
  <c r="M629" i="9"/>
  <c r="M630" i="9"/>
  <c r="M631" i="9"/>
  <c r="M632" i="9"/>
  <c r="M633" i="9"/>
  <c r="M634" i="9"/>
  <c r="M635" i="9"/>
  <c r="M636" i="9"/>
  <c r="M637" i="9"/>
  <c r="M638" i="9"/>
  <c r="M639" i="9"/>
  <c r="M640" i="9"/>
  <c r="M641" i="9"/>
  <c r="M642" i="9"/>
  <c r="M643" i="9"/>
  <c r="M644" i="9"/>
  <c r="M645" i="9"/>
  <c r="M646" i="9"/>
  <c r="M648" i="9"/>
  <c r="M649" i="9"/>
  <c r="M650" i="9"/>
  <c r="M651" i="9"/>
  <c r="M652" i="9"/>
  <c r="M653" i="9"/>
  <c r="M654" i="9"/>
  <c r="M655" i="9"/>
  <c r="M656" i="9"/>
  <c r="M657" i="9"/>
  <c r="M658" i="9"/>
  <c r="M659" i="9"/>
  <c r="M660" i="9"/>
  <c r="M661" i="9"/>
  <c r="M662" i="9"/>
  <c r="M663" i="9"/>
  <c r="M664" i="9"/>
  <c r="M665" i="9"/>
  <c r="M666" i="9"/>
  <c r="M667" i="9"/>
  <c r="M668" i="9"/>
  <c r="M669" i="9"/>
  <c r="M670" i="9"/>
  <c r="M671" i="9"/>
  <c r="M672" i="9"/>
  <c r="M673" i="9"/>
  <c r="M674" i="9"/>
  <c r="M675" i="9"/>
  <c r="M676" i="9"/>
  <c r="M677" i="9"/>
  <c r="M678" i="9"/>
  <c r="M679" i="9"/>
  <c r="M680" i="9"/>
  <c r="M681" i="9"/>
  <c r="M682" i="9"/>
  <c r="M683" i="9"/>
  <c r="M684" i="9"/>
  <c r="M685" i="9"/>
  <c r="M686" i="9"/>
  <c r="M687" i="9"/>
  <c r="M688" i="9"/>
  <c r="M689" i="9"/>
  <c r="M690" i="9"/>
  <c r="M691" i="9"/>
  <c r="M692" i="9"/>
  <c r="M693" i="9"/>
  <c r="M694" i="9"/>
  <c r="M695" i="9"/>
  <c r="M696" i="9"/>
  <c r="M697" i="9"/>
  <c r="M698" i="9"/>
  <c r="M699" i="9"/>
  <c r="M700" i="9"/>
  <c r="M701" i="9"/>
  <c r="M702" i="9"/>
  <c r="M703" i="9"/>
  <c r="M704" i="9"/>
  <c r="M705" i="9"/>
  <c r="M706" i="9"/>
  <c r="M707" i="9"/>
  <c r="M708" i="9"/>
  <c r="M709" i="9"/>
  <c r="M710" i="9"/>
  <c r="M711" i="9"/>
  <c r="M712" i="9"/>
  <c r="M713" i="9"/>
  <c r="M714" i="9"/>
  <c r="M715" i="9"/>
  <c r="M716" i="9"/>
  <c r="M717" i="9"/>
  <c r="M718" i="9"/>
  <c r="M719" i="9"/>
  <c r="M720" i="9"/>
  <c r="M721" i="9"/>
  <c r="M722" i="9"/>
  <c r="M723" i="9"/>
  <c r="M724" i="9"/>
  <c r="M725" i="9"/>
  <c r="M726" i="9"/>
  <c r="M727" i="9"/>
  <c r="M728" i="9"/>
  <c r="M729" i="9"/>
  <c r="M730" i="9"/>
  <c r="M731" i="9"/>
  <c r="M732" i="9"/>
  <c r="M733" i="9"/>
  <c r="M734" i="9"/>
  <c r="M735" i="9"/>
  <c r="M736" i="9"/>
  <c r="M737" i="9"/>
  <c r="M738" i="9"/>
  <c r="M739" i="9"/>
  <c r="M740" i="9"/>
  <c r="M741" i="9"/>
  <c r="M742" i="9"/>
  <c r="M743" i="9"/>
  <c r="M744" i="9"/>
  <c r="M745" i="9"/>
  <c r="M746" i="9"/>
  <c r="M747" i="9"/>
  <c r="M748" i="9"/>
  <c r="M749" i="9"/>
  <c r="M750" i="9"/>
  <c r="M751" i="9"/>
  <c r="M752" i="9"/>
  <c r="M753" i="9"/>
  <c r="M754" i="9"/>
  <c r="M755" i="9"/>
  <c r="M756" i="9"/>
  <c r="M757" i="9"/>
  <c r="M758" i="9"/>
  <c r="M759" i="9"/>
  <c r="M760" i="9"/>
  <c r="M761" i="9"/>
  <c r="M762" i="9"/>
  <c r="M763" i="9"/>
  <c r="M764" i="9"/>
  <c r="M765" i="9"/>
  <c r="M766" i="9"/>
  <c r="M767" i="9"/>
  <c r="M768" i="9"/>
  <c r="M769" i="9"/>
  <c r="M770" i="9"/>
  <c r="M771" i="9"/>
  <c r="M772" i="9"/>
  <c r="M773" i="9"/>
  <c r="M774" i="9"/>
  <c r="M775" i="9"/>
  <c r="M776" i="9"/>
  <c r="M777" i="9"/>
  <c r="M778" i="9"/>
  <c r="M779" i="9"/>
  <c r="M780" i="9"/>
  <c r="M781" i="9"/>
  <c r="M782" i="9"/>
  <c r="M783" i="9"/>
  <c r="M784" i="9"/>
  <c r="M785" i="9"/>
  <c r="M786" i="9"/>
  <c r="M787" i="9"/>
  <c r="M788" i="9"/>
  <c r="M789" i="9"/>
  <c r="M790" i="9"/>
  <c r="M791" i="9"/>
  <c r="M792" i="9"/>
  <c r="M793" i="9"/>
  <c r="M794" i="9"/>
  <c r="M795" i="9"/>
  <c r="M796" i="9"/>
  <c r="M797" i="9"/>
  <c r="M798" i="9"/>
  <c r="M799" i="9"/>
  <c r="M800" i="9"/>
  <c r="M801" i="9"/>
  <c r="M802" i="9"/>
  <c r="M803" i="9"/>
  <c r="M804" i="9"/>
  <c r="M805" i="9"/>
  <c r="M806" i="9"/>
  <c r="M807" i="9"/>
  <c r="M808" i="9"/>
  <c r="M814" i="9"/>
  <c r="M815" i="9"/>
  <c r="M816" i="9"/>
  <c r="M817" i="9"/>
  <c r="M818" i="9"/>
  <c r="M819" i="9"/>
  <c r="M820" i="9"/>
  <c r="M821" i="9"/>
  <c r="M822" i="9"/>
  <c r="M823" i="9"/>
  <c r="M824" i="9"/>
  <c r="M825" i="9"/>
  <c r="M826" i="9"/>
  <c r="M827" i="9"/>
  <c r="M828" i="9"/>
  <c r="M829" i="9"/>
  <c r="M830" i="9"/>
  <c r="M831" i="9"/>
  <c r="M832" i="9"/>
  <c r="M833" i="9"/>
  <c r="M834" i="9"/>
  <c r="M835" i="9"/>
  <c r="M836" i="9"/>
  <c r="M837" i="9"/>
  <c r="M838" i="9"/>
  <c r="M839" i="9"/>
  <c r="M840" i="9"/>
  <c r="M841" i="9"/>
  <c r="M842" i="9"/>
  <c r="M843" i="9"/>
  <c r="M844" i="9"/>
  <c r="M845" i="9"/>
  <c r="M846" i="9"/>
  <c r="M847" i="9"/>
  <c r="M848" i="9"/>
  <c r="M849" i="9"/>
  <c r="M850" i="9"/>
  <c r="M851" i="9"/>
  <c r="M852" i="9"/>
  <c r="M853" i="9"/>
  <c r="M854" i="9"/>
  <c r="M855" i="9"/>
  <c r="M856" i="9"/>
  <c r="M857" i="9"/>
  <c r="M858" i="9"/>
  <c r="M859" i="9"/>
  <c r="M860" i="9"/>
  <c r="M861" i="9"/>
  <c r="M862" i="9"/>
  <c r="M863" i="9"/>
  <c r="M864" i="9"/>
  <c r="M865" i="9"/>
  <c r="M866" i="9"/>
  <c r="M867" i="9"/>
  <c r="M868" i="9"/>
  <c r="M869" i="9"/>
  <c r="M870" i="9"/>
  <c r="M871" i="9"/>
  <c r="M872" i="9"/>
  <c r="M873" i="9"/>
  <c r="M874" i="9"/>
  <c r="M875" i="9"/>
  <c r="M876" i="9"/>
  <c r="M877" i="9"/>
  <c r="M878" i="9"/>
  <c r="M879" i="9"/>
  <c r="M880" i="9"/>
  <c r="M881" i="9"/>
  <c r="M882" i="9"/>
  <c r="M883" i="9"/>
  <c r="M884" i="9"/>
  <c r="M885" i="9"/>
  <c r="M886" i="9"/>
  <c r="M887" i="9"/>
  <c r="M888" i="9"/>
  <c r="M889" i="9"/>
  <c r="M890" i="9"/>
  <c r="M891" i="9"/>
  <c r="M892" i="9"/>
  <c r="M893" i="9"/>
  <c r="M894" i="9"/>
  <c r="M895" i="9"/>
  <c r="M896" i="9"/>
  <c r="M897" i="9"/>
  <c r="M898" i="9"/>
  <c r="M899" i="9"/>
  <c r="M900" i="9"/>
  <c r="M901" i="9"/>
  <c r="M902" i="9"/>
  <c r="M903" i="9"/>
  <c r="M904" i="9"/>
  <c r="M905" i="9"/>
  <c r="M906" i="9"/>
  <c r="M907" i="9"/>
  <c r="M908" i="9"/>
  <c r="M909" i="9"/>
  <c r="M910" i="9"/>
  <c r="M911" i="9"/>
  <c r="M912" i="9"/>
  <c r="M913" i="9"/>
  <c r="M914" i="9"/>
  <c r="M915" i="9"/>
  <c r="M916" i="9"/>
  <c r="M917" i="9"/>
  <c r="M918" i="9"/>
  <c r="M919" i="9"/>
  <c r="M920" i="9"/>
  <c r="M921" i="9"/>
  <c r="M922" i="9"/>
  <c r="M923" i="9"/>
  <c r="M924" i="9"/>
  <c r="M925" i="9"/>
  <c r="M926" i="9"/>
  <c r="M927" i="9"/>
  <c r="M928" i="9"/>
  <c r="M929" i="9"/>
  <c r="M930" i="9"/>
  <c r="M931" i="9"/>
  <c r="M932" i="9"/>
  <c r="M933" i="9"/>
  <c r="M934" i="9"/>
  <c r="M935" i="9"/>
  <c r="M936" i="9"/>
  <c r="M937" i="9"/>
  <c r="M938" i="9"/>
  <c r="M939" i="9"/>
  <c r="M940" i="9"/>
  <c r="M941" i="9"/>
  <c r="M942" i="9"/>
  <c r="M943" i="9"/>
  <c r="M945" i="9"/>
  <c r="M946" i="9"/>
  <c r="M948" i="9"/>
  <c r="M949" i="9"/>
  <c r="M950" i="9"/>
  <c r="M951" i="9"/>
  <c r="M952" i="9"/>
  <c r="M953" i="9"/>
  <c r="M954" i="9"/>
  <c r="M955" i="9"/>
  <c r="M956" i="9"/>
  <c r="M957" i="9"/>
  <c r="M958" i="9"/>
  <c r="M959" i="9"/>
  <c r="M960" i="9"/>
  <c r="M961" i="9"/>
  <c r="M962" i="9"/>
  <c r="M963" i="9"/>
  <c r="G245" i="9"/>
  <c r="G253" i="9"/>
  <c r="G261" i="9"/>
  <c r="G269" i="9"/>
  <c r="G398" i="9"/>
  <c r="G406" i="9"/>
  <c r="G422" i="9"/>
  <c r="G462" i="9"/>
  <c r="G470" i="9"/>
  <c r="AJ10" i="9"/>
  <c r="AJ13" i="9"/>
  <c r="AJ15" i="9"/>
  <c r="AJ16" i="9"/>
  <c r="AJ18" i="9"/>
  <c r="AJ19" i="9"/>
  <c r="AJ20" i="9"/>
  <c r="AJ21" i="9"/>
  <c r="AJ22" i="9"/>
  <c r="AJ23" i="9"/>
  <c r="AJ25" i="9"/>
  <c r="AJ26" i="9"/>
  <c r="AJ28" i="9"/>
  <c r="AJ29" i="9"/>
  <c r="AJ30" i="9"/>
  <c r="AJ31" i="9"/>
  <c r="AJ33" i="9"/>
  <c r="AJ34" i="9"/>
  <c r="AJ35" i="9"/>
  <c r="AJ36" i="9"/>
  <c r="AJ38" i="9"/>
  <c r="AJ40" i="9"/>
  <c r="AJ41" i="9"/>
  <c r="AJ43" i="9"/>
  <c r="AJ45" i="9"/>
  <c r="AJ46" i="9"/>
  <c r="AJ48" i="9"/>
  <c r="AJ50" i="9"/>
  <c r="AJ51" i="9"/>
  <c r="AJ53" i="9"/>
  <c r="AJ54" i="9"/>
  <c r="AJ55" i="9"/>
  <c r="AJ56" i="9"/>
  <c r="AJ58" i="9"/>
  <c r="AJ59" i="9"/>
  <c r="AJ60" i="9"/>
  <c r="AJ61" i="9"/>
  <c r="AJ63" i="9"/>
  <c r="AJ64" i="9"/>
  <c r="AJ65" i="9"/>
  <c r="AJ66" i="9"/>
  <c r="AJ68" i="9"/>
  <c r="AJ69" i="9"/>
  <c r="AJ70" i="9"/>
  <c r="AJ71" i="9"/>
  <c r="AJ73" i="9"/>
  <c r="AJ74" i="9"/>
  <c r="AJ75" i="9"/>
  <c r="AJ76" i="9"/>
  <c r="AJ78" i="9"/>
  <c r="AJ79" i="9"/>
  <c r="AJ80" i="9"/>
  <c r="AJ81" i="9"/>
  <c r="AJ83" i="9"/>
  <c r="AJ84" i="9"/>
  <c r="AJ85" i="9"/>
  <c r="AJ86" i="9"/>
  <c r="AJ88" i="9"/>
  <c r="AJ90" i="9"/>
  <c r="AJ93" i="9"/>
  <c r="AJ94" i="9"/>
  <c r="AJ95" i="9"/>
  <c r="AJ96" i="9"/>
  <c r="AJ98" i="9"/>
  <c r="AJ99" i="9"/>
  <c r="AJ100" i="9"/>
  <c r="AJ101" i="9"/>
  <c r="AJ103" i="9"/>
  <c r="AJ104" i="9"/>
  <c r="AJ105" i="9"/>
  <c r="AJ106" i="9"/>
  <c r="AJ108" i="9"/>
  <c r="AJ110" i="9"/>
  <c r="AJ113" i="9"/>
  <c r="AJ114" i="9"/>
  <c r="AJ115" i="9"/>
  <c r="AJ116" i="9"/>
  <c r="AJ117" i="9"/>
  <c r="AJ118" i="9"/>
  <c r="AJ119" i="9"/>
  <c r="AJ120" i="9"/>
  <c r="AJ121" i="9"/>
  <c r="AJ123" i="9"/>
  <c r="AJ124" i="9"/>
  <c r="AJ125" i="9"/>
  <c r="AJ126" i="9"/>
  <c r="AJ128" i="9"/>
  <c r="AJ129" i="9"/>
  <c r="AJ130" i="9"/>
  <c r="AJ131" i="9"/>
  <c r="AJ133" i="9"/>
  <c r="AJ134" i="9"/>
  <c r="AJ135" i="9"/>
  <c r="AJ136" i="9"/>
  <c r="AJ138" i="9"/>
  <c r="AJ139" i="9"/>
  <c r="AJ140" i="9"/>
  <c r="AJ141" i="9"/>
  <c r="AJ143" i="9"/>
  <c r="AJ144" i="9"/>
  <c r="AJ145" i="9"/>
  <c r="AJ146" i="9"/>
  <c r="AJ147" i="9"/>
  <c r="AJ148" i="9"/>
  <c r="AJ149" i="9"/>
  <c r="AJ150" i="9"/>
  <c r="AJ151" i="9"/>
  <c r="AJ153" i="9"/>
  <c r="AJ154" i="9"/>
  <c r="AJ155" i="9"/>
  <c r="AJ156" i="9"/>
  <c r="AJ158" i="9"/>
  <c r="AJ159" i="9"/>
  <c r="AJ160" i="9"/>
  <c r="AJ161" i="9"/>
  <c r="AJ163" i="9"/>
  <c r="AJ164" i="9"/>
  <c r="AJ165" i="9"/>
  <c r="AJ166" i="9"/>
  <c r="AJ168" i="9"/>
  <c r="AJ169" i="9"/>
  <c r="AJ170" i="9"/>
  <c r="AJ171" i="9"/>
  <c r="AJ173" i="9"/>
  <c r="AJ174" i="9"/>
  <c r="AJ175" i="9"/>
  <c r="AJ176" i="9"/>
  <c r="AJ178" i="9"/>
  <c r="AJ179" i="9"/>
  <c r="AJ180" i="9"/>
  <c r="AJ181" i="9"/>
  <c r="AJ183" i="9"/>
  <c r="AJ184" i="9"/>
  <c r="AJ185" i="9"/>
  <c r="AJ188" i="9"/>
  <c r="AJ189" i="9"/>
  <c r="AJ190" i="9"/>
  <c r="AJ191" i="9"/>
  <c r="AJ193" i="9"/>
  <c r="AJ195" i="9"/>
  <c r="AJ196" i="9"/>
  <c r="AJ198" i="9"/>
  <c r="AJ200" i="9"/>
  <c r="AJ201" i="9"/>
  <c r="AJ203" i="9"/>
  <c r="AJ205" i="9"/>
  <c r="AJ206" i="9"/>
  <c r="AJ208" i="9"/>
  <c r="AJ209" i="9"/>
  <c r="AJ210" i="9"/>
  <c r="AJ211" i="9"/>
  <c r="AJ213" i="9"/>
  <c r="AJ215" i="9"/>
  <c r="AJ216" i="9"/>
  <c r="AJ218" i="9"/>
  <c r="AJ219" i="9"/>
  <c r="AJ220" i="9"/>
  <c r="AJ221" i="9"/>
  <c r="AJ223" i="9"/>
  <c r="AJ224" i="9"/>
  <c r="AJ225" i="9"/>
  <c r="AJ226" i="9"/>
  <c r="AJ228" i="9"/>
  <c r="AJ230" i="9"/>
  <c r="AJ231" i="9"/>
  <c r="AJ233" i="9"/>
  <c r="AJ235" i="9"/>
  <c r="AJ236" i="9"/>
  <c r="AJ238" i="9"/>
  <c r="AJ239" i="9"/>
  <c r="AJ240" i="9"/>
  <c r="AJ241" i="9"/>
  <c r="AJ243" i="9"/>
  <c r="AJ244" i="9"/>
  <c r="AJ245" i="9"/>
  <c r="AJ246" i="9"/>
  <c r="AJ248" i="9"/>
  <c r="AJ249" i="9"/>
  <c r="AJ250" i="9"/>
  <c r="AJ251" i="9"/>
  <c r="AJ253" i="9"/>
  <c r="AJ254" i="9"/>
  <c r="AJ255" i="9"/>
  <c r="AJ256" i="9"/>
  <c r="AJ258" i="9"/>
  <c r="AJ260" i="9"/>
  <c r="AJ263" i="9"/>
  <c r="AJ264" i="9"/>
  <c r="AJ265" i="9"/>
  <c r="AJ266" i="9"/>
  <c r="AJ270" i="9"/>
  <c r="AJ273" i="9"/>
  <c r="AJ274" i="9"/>
  <c r="AJ275" i="9"/>
  <c r="AJ276" i="9"/>
  <c r="AJ278" i="9"/>
  <c r="AJ280" i="9"/>
  <c r="AJ283" i="9"/>
  <c r="AJ284" i="9"/>
  <c r="AJ285" i="9"/>
  <c r="AJ286" i="9"/>
  <c r="AJ288" i="9"/>
  <c r="AJ289" i="9"/>
  <c r="AJ290" i="9"/>
  <c r="AJ291" i="9"/>
  <c r="AJ293" i="9"/>
  <c r="AJ294" i="9"/>
  <c r="AJ295" i="9"/>
  <c r="AJ296" i="9"/>
  <c r="AJ298" i="9"/>
  <c r="AJ299" i="9"/>
  <c r="AJ300" i="9"/>
  <c r="AJ301" i="9"/>
  <c r="AJ303" i="9"/>
  <c r="AJ305" i="9"/>
  <c r="AJ306" i="9"/>
  <c r="AJ308" i="9"/>
  <c r="AJ310" i="9"/>
  <c r="AJ311" i="9"/>
  <c r="AJ313" i="9"/>
  <c r="AJ315" i="9"/>
  <c r="AJ316" i="9"/>
  <c r="AJ318" i="9"/>
  <c r="AJ319" i="9"/>
  <c r="AJ320" i="9"/>
  <c r="AJ321" i="9"/>
  <c r="AJ323" i="9"/>
  <c r="AJ324" i="9"/>
  <c r="AJ325" i="9"/>
  <c r="AJ326" i="9"/>
  <c r="AJ328" i="9"/>
  <c r="AJ330" i="9"/>
  <c r="AJ331" i="9"/>
  <c r="AJ333" i="9"/>
  <c r="AJ335" i="9"/>
  <c r="AJ336" i="9"/>
  <c r="AJ338" i="9"/>
  <c r="AJ339" i="9"/>
  <c r="AJ340" i="9"/>
  <c r="AJ341" i="9"/>
  <c r="AJ343" i="9"/>
  <c r="AJ345" i="9"/>
  <c r="AJ346" i="9"/>
  <c r="AJ348" i="9"/>
  <c r="AJ349" i="9"/>
  <c r="AJ350" i="9"/>
  <c r="AJ351" i="9"/>
  <c r="AJ353" i="9"/>
  <c r="AJ355" i="9"/>
  <c r="AJ356" i="9"/>
  <c r="AJ358" i="9"/>
  <c r="AJ360" i="9"/>
  <c r="AJ361" i="9"/>
  <c r="AJ363" i="9"/>
  <c r="AJ364" i="9"/>
  <c r="AJ365" i="9"/>
  <c r="AJ366" i="9"/>
  <c r="AJ368" i="9"/>
  <c r="AJ369" i="9"/>
  <c r="AJ370" i="9"/>
  <c r="AJ371" i="9"/>
  <c r="AJ373" i="9"/>
  <c r="AJ374" i="9"/>
  <c r="AJ375" i="9"/>
  <c r="AJ376" i="9"/>
  <c r="AJ378" i="9"/>
  <c r="AJ379" i="9"/>
  <c r="AJ380" i="9"/>
  <c r="AJ381" i="9"/>
  <c r="AJ400" i="9"/>
  <c r="AJ403" i="9"/>
  <c r="AJ405" i="9"/>
  <c r="AJ435" i="9"/>
  <c r="AJ436" i="9"/>
  <c r="AJ437" i="9"/>
  <c r="AJ438" i="9"/>
  <c r="AJ439" i="9"/>
  <c r="AJ440" i="9"/>
  <c r="AJ441" i="9"/>
  <c r="AJ443" i="9"/>
  <c r="AJ445" i="9"/>
  <c r="AJ446" i="9"/>
  <c r="AJ448" i="9"/>
  <c r="AJ450" i="9"/>
  <c r="AJ451" i="9"/>
  <c r="AJ453" i="9"/>
  <c r="AJ455" i="9"/>
  <c r="AJ456" i="9"/>
  <c r="AJ458" i="9"/>
  <c r="AJ459" i="9"/>
  <c r="AJ460" i="9"/>
  <c r="AJ461" i="9"/>
  <c r="AJ463" i="9"/>
  <c r="AJ465" i="9"/>
  <c r="AJ466" i="9"/>
  <c r="AJ468" i="9"/>
  <c r="AJ469" i="9"/>
  <c r="AJ470" i="9"/>
  <c r="AJ471" i="9"/>
  <c r="AJ473" i="9"/>
  <c r="AJ475" i="9"/>
  <c r="AJ476" i="9"/>
  <c r="AJ478" i="9"/>
  <c r="AJ479" i="9"/>
  <c r="AJ480" i="9"/>
  <c r="AJ481" i="9"/>
  <c r="AJ483" i="9"/>
  <c r="AJ484" i="9"/>
  <c r="AJ485" i="9"/>
  <c r="AJ486" i="9"/>
  <c r="AJ488" i="9"/>
  <c r="AJ489" i="9"/>
  <c r="AJ490" i="9"/>
  <c r="AJ491" i="9"/>
  <c r="AJ492" i="9"/>
  <c r="AJ493" i="9"/>
  <c r="AJ494" i="9"/>
  <c r="AJ495" i="9"/>
  <c r="AJ496" i="9"/>
  <c r="AJ548" i="9"/>
  <c r="AJ550" i="9"/>
  <c r="AJ551" i="9"/>
  <c r="AJ553" i="9"/>
  <c r="AJ554" i="9"/>
  <c r="AJ555" i="9"/>
  <c r="AJ556" i="9"/>
  <c r="AJ558" i="9"/>
  <c r="AJ559" i="9"/>
  <c r="AJ560" i="9"/>
  <c r="AJ561" i="9"/>
  <c r="AJ563" i="9"/>
  <c r="AJ564" i="9"/>
  <c r="AJ565" i="9"/>
  <c r="AJ566" i="9"/>
  <c r="AJ568" i="9"/>
  <c r="AJ569" i="9"/>
  <c r="AJ570" i="9"/>
  <c r="AJ571" i="9"/>
  <c r="AJ573" i="9"/>
  <c r="AJ574" i="9"/>
  <c r="AJ575" i="9"/>
  <c r="AJ576" i="9"/>
  <c r="AJ578" i="9"/>
  <c r="AJ579" i="9"/>
  <c r="AJ580" i="9"/>
  <c r="AJ581" i="9"/>
  <c r="AJ583" i="9"/>
  <c r="AJ584" i="9"/>
  <c r="AJ585" i="9"/>
  <c r="AJ586" i="9"/>
  <c r="AJ588" i="9"/>
  <c r="AJ590" i="9"/>
  <c r="AJ593" i="9"/>
  <c r="AJ594" i="9"/>
  <c r="AJ595" i="9"/>
  <c r="AJ596" i="9"/>
  <c r="AJ598" i="9"/>
  <c r="AJ599" i="9"/>
  <c r="AJ600" i="9"/>
  <c r="AJ601" i="9"/>
  <c r="AJ603" i="9"/>
  <c r="AJ604" i="9"/>
  <c r="AJ605" i="9"/>
  <c r="AJ606" i="9"/>
  <c r="AJ608" i="9"/>
  <c r="AJ609" i="9"/>
  <c r="AJ610" i="9"/>
  <c r="AJ611" i="9"/>
  <c r="AJ645" i="9"/>
  <c r="AJ648" i="9"/>
  <c r="AJ649" i="9"/>
  <c r="AJ650" i="9"/>
  <c r="AJ651" i="9"/>
  <c r="AJ669" i="9"/>
  <c r="AJ670" i="9"/>
  <c r="AJ684" i="9"/>
  <c r="AJ685" i="9"/>
  <c r="AJ686" i="9"/>
  <c r="AJ720" i="9"/>
  <c r="AJ721" i="9"/>
  <c r="AJ723" i="9"/>
  <c r="AJ725" i="9"/>
  <c r="AJ726" i="9"/>
  <c r="AJ728" i="9"/>
  <c r="AJ730" i="9"/>
  <c r="AJ731" i="9"/>
  <c r="AJ733" i="9"/>
  <c r="AJ734" i="9"/>
  <c r="AJ735" i="9"/>
  <c r="AJ736" i="9"/>
  <c r="AJ738" i="9"/>
  <c r="AJ740" i="9"/>
  <c r="AJ741" i="9"/>
  <c r="AJ743" i="9"/>
  <c r="AJ744" i="9"/>
  <c r="AJ745" i="9"/>
  <c r="AJ746" i="9"/>
  <c r="AJ748" i="9"/>
  <c r="AJ749" i="9"/>
  <c r="AJ750" i="9"/>
  <c r="AJ751" i="9"/>
  <c r="AJ753" i="9"/>
  <c r="AJ754" i="9"/>
  <c r="AJ755" i="9"/>
  <c r="AJ756" i="9"/>
  <c r="AJ758" i="9"/>
  <c r="AJ759" i="9"/>
  <c r="AJ760" i="9"/>
  <c r="AJ761" i="9"/>
  <c r="AJ763" i="9"/>
  <c r="AJ764" i="9"/>
  <c r="AJ765" i="9"/>
  <c r="AJ766" i="9"/>
  <c r="AJ814" i="9"/>
  <c r="AJ815" i="9"/>
  <c r="AJ816" i="9"/>
  <c r="AJ829" i="9"/>
  <c r="AJ830" i="9"/>
  <c r="AJ831" i="9"/>
  <c r="AJ833" i="9"/>
  <c r="AJ834" i="9"/>
  <c r="AJ835" i="9"/>
  <c r="AJ836" i="9"/>
  <c r="AJ838" i="9"/>
  <c r="AJ839" i="9"/>
  <c r="AJ840" i="9"/>
  <c r="AJ841" i="9"/>
  <c r="AJ843" i="9"/>
  <c r="AJ844" i="9"/>
  <c r="AJ845" i="9"/>
  <c r="AJ846" i="9"/>
  <c r="AJ863" i="9"/>
  <c r="AJ864" i="9"/>
  <c r="AJ865" i="9"/>
  <c r="AJ866" i="9"/>
  <c r="AJ868" i="9"/>
  <c r="AJ869" i="9"/>
  <c r="AJ870" i="9"/>
  <c r="AJ871" i="9"/>
  <c r="AJ873" i="9"/>
  <c r="AJ874" i="9"/>
  <c r="AJ875" i="9"/>
  <c r="AJ876" i="9"/>
  <c r="AJ878" i="9"/>
  <c r="AJ879" i="9"/>
  <c r="AJ880" i="9"/>
  <c r="AJ881" i="9"/>
  <c r="AJ904" i="9"/>
  <c r="AJ905" i="9"/>
  <c r="AJ906" i="9"/>
  <c r="AJ908" i="9"/>
  <c r="AJ909" i="9"/>
  <c r="AJ910" i="9"/>
  <c r="AJ911" i="9"/>
  <c r="AJ913" i="9"/>
  <c r="AJ914" i="9"/>
  <c r="AJ915" i="9"/>
  <c r="AJ916" i="9"/>
  <c r="AJ918" i="9"/>
  <c r="AJ919" i="9"/>
  <c r="AJ920" i="9"/>
  <c r="AJ921" i="9"/>
  <c r="AJ923" i="9"/>
  <c r="AJ924" i="9"/>
  <c r="AJ925" i="9"/>
  <c r="AJ926" i="9"/>
  <c r="AJ928" i="9"/>
  <c r="AJ929" i="9"/>
  <c r="AJ930" i="9"/>
  <c r="AJ931" i="9"/>
  <c r="AJ939" i="9"/>
  <c r="AJ940" i="9"/>
  <c r="AJ941" i="9"/>
  <c r="AJ943" i="9"/>
  <c r="AJ945" i="9"/>
  <c r="AJ946" i="9"/>
  <c r="AA7" i="4"/>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G670" i="8"/>
  <c r="G671" i="8"/>
  <c r="G672" i="8"/>
  <c r="G673" i="8"/>
  <c r="G674" i="8"/>
  <c r="G675" i="8"/>
  <c r="G676" i="8"/>
  <c r="G677" i="8"/>
  <c r="G678" i="8"/>
  <c r="G679" i="8"/>
  <c r="G680" i="8"/>
  <c r="G681" i="8"/>
  <c r="G682" i="8"/>
  <c r="G683" i="8"/>
  <c r="G684" i="8"/>
  <c r="G685" i="8"/>
  <c r="G686" i="8"/>
  <c r="G687" i="8"/>
  <c r="G688" i="8"/>
  <c r="G689" i="8"/>
  <c r="G690" i="8"/>
  <c r="G691" i="8"/>
  <c r="G692" i="8"/>
  <c r="G693" i="8"/>
  <c r="G694" i="8"/>
  <c r="G695" i="8"/>
  <c r="G696" i="8"/>
  <c r="G697" i="8"/>
  <c r="G698" i="8"/>
  <c r="G699" i="8"/>
  <c r="G700" i="8"/>
  <c r="G701" i="8"/>
  <c r="G702" i="8"/>
  <c r="G703" i="8"/>
  <c r="G704" i="8"/>
  <c r="G705" i="8"/>
  <c r="G706" i="8"/>
  <c r="G707" i="8"/>
  <c r="G708" i="8"/>
  <c r="G709" i="8"/>
  <c r="G710" i="8"/>
  <c r="G711" i="8"/>
  <c r="G712" i="8"/>
  <c r="G713" i="8"/>
  <c r="G714" i="8"/>
  <c r="G715" i="8"/>
  <c r="G716" i="8"/>
  <c r="G717" i="8"/>
  <c r="G718" i="8"/>
  <c r="G719" i="8"/>
  <c r="G720" i="8"/>
  <c r="G721" i="8"/>
  <c r="G722" i="8"/>
  <c r="G723" i="8"/>
  <c r="G724" i="8"/>
  <c r="G725" i="8"/>
  <c r="G726" i="8"/>
  <c r="G727" i="8"/>
  <c r="G728" i="8"/>
  <c r="G729" i="8"/>
  <c r="G730" i="8"/>
  <c r="G731" i="8"/>
  <c r="G732" i="8"/>
  <c r="G733" i="8"/>
  <c r="G734" i="8"/>
  <c r="G735" i="8"/>
  <c r="G736" i="8"/>
  <c r="G737" i="8"/>
  <c r="G738" i="8"/>
  <c r="G739" i="8"/>
  <c r="G740" i="8"/>
  <c r="G741" i="8"/>
  <c r="G742" i="8"/>
  <c r="G743" i="8"/>
  <c r="G744" i="8"/>
  <c r="G745" i="8"/>
  <c r="G746" i="8"/>
  <c r="G747" i="8"/>
  <c r="G748" i="8"/>
  <c r="G749" i="8"/>
  <c r="G750" i="8"/>
  <c r="G751" i="8"/>
  <c r="G752" i="8"/>
  <c r="G753" i="8"/>
  <c r="G754" i="8"/>
  <c r="G755" i="8"/>
  <c r="G756" i="8"/>
  <c r="G757" i="8"/>
  <c r="G758" i="8"/>
  <c r="G759" i="8"/>
  <c r="G760" i="8"/>
  <c r="G761" i="8"/>
  <c r="G762" i="8"/>
  <c r="G763" i="8"/>
  <c r="G764" i="8"/>
  <c r="G765" i="8"/>
  <c r="G766" i="8"/>
  <c r="G767" i="8"/>
  <c r="G768" i="8"/>
  <c r="G773" i="8"/>
  <c r="G774" i="8"/>
  <c r="G775" i="8"/>
  <c r="G776" i="8"/>
  <c r="G777" i="8"/>
  <c r="G778" i="8"/>
  <c r="G779" i="8"/>
  <c r="G780" i="8"/>
  <c r="G781" i="8"/>
  <c r="G782" i="8"/>
  <c r="G783" i="8"/>
  <c r="G784" i="8"/>
  <c r="G785" i="8"/>
  <c r="G786" i="8"/>
  <c r="G787" i="8"/>
  <c r="G788" i="8"/>
  <c r="G789" i="8"/>
  <c r="G790" i="8"/>
  <c r="G791" i="8"/>
  <c r="G792" i="8"/>
  <c r="G793" i="8"/>
  <c r="G794" i="8"/>
  <c r="G795" i="8"/>
  <c r="G796" i="8"/>
  <c r="G797" i="8"/>
  <c r="G798" i="8"/>
  <c r="G799" i="8"/>
  <c r="G800" i="8"/>
  <c r="G801" i="8"/>
  <c r="G802" i="8"/>
  <c r="G803" i="8"/>
  <c r="G804" i="8"/>
  <c r="G805" i="8"/>
  <c r="G806" i="8"/>
  <c r="G807" i="8"/>
  <c r="G808" i="8"/>
  <c r="G809" i="8"/>
  <c r="G810" i="8"/>
  <c r="G811" i="8"/>
  <c r="G812" i="8"/>
  <c r="G813" i="8"/>
  <c r="G814" i="8"/>
  <c r="G815" i="8"/>
  <c r="G816" i="8"/>
  <c r="G817" i="8"/>
  <c r="G818" i="8"/>
  <c r="G819" i="8"/>
  <c r="G820" i="8"/>
  <c r="G821" i="8"/>
  <c r="G822" i="8"/>
  <c r="G823" i="8"/>
  <c r="G824" i="8"/>
  <c r="G825" i="8"/>
  <c r="G826" i="8"/>
  <c r="G827" i="8"/>
  <c r="G828" i="8"/>
  <c r="G829" i="8"/>
  <c r="G830" i="8"/>
  <c r="G831" i="8"/>
  <c r="G832" i="8"/>
  <c r="G833" i="8"/>
  <c r="G834" i="8"/>
  <c r="G835" i="8"/>
  <c r="G836" i="8"/>
  <c r="G837" i="8"/>
  <c r="G838" i="8"/>
  <c r="G839" i="8"/>
  <c r="G840" i="8"/>
  <c r="G841" i="8"/>
  <c r="G842" i="8"/>
  <c r="G843" i="8"/>
  <c r="G844" i="8"/>
  <c r="G845" i="8"/>
  <c r="G846" i="8"/>
  <c r="G847" i="8"/>
  <c r="G848" i="8"/>
  <c r="G849" i="8"/>
  <c r="G850" i="8"/>
  <c r="G851" i="8"/>
  <c r="G852" i="8"/>
  <c r="G853" i="8"/>
  <c r="G854" i="8"/>
  <c r="G855" i="8"/>
  <c r="G856" i="8"/>
  <c r="G857" i="8"/>
  <c r="G858" i="8"/>
  <c r="G859" i="8"/>
  <c r="G860" i="8"/>
  <c r="G861" i="8"/>
  <c r="G862" i="8"/>
  <c r="G863" i="8"/>
  <c r="G864" i="8"/>
  <c r="G865" i="8"/>
  <c r="G866" i="8"/>
  <c r="G867" i="8"/>
  <c r="G868" i="8"/>
  <c r="G869" i="8"/>
  <c r="G870" i="8"/>
  <c r="G871" i="8"/>
  <c r="G872" i="8"/>
  <c r="G873" i="8"/>
  <c r="G874" i="8"/>
  <c r="G875" i="8"/>
  <c r="G876" i="8"/>
  <c r="G877" i="8"/>
  <c r="G878" i="8"/>
  <c r="G879" i="8"/>
  <c r="G880" i="8"/>
  <c r="G881" i="8"/>
  <c r="G882" i="8"/>
  <c r="G883" i="8"/>
  <c r="G884" i="8"/>
  <c r="G885" i="8"/>
  <c r="G886" i="8"/>
  <c r="G887" i="8"/>
  <c r="G888" i="8"/>
  <c r="G889" i="8"/>
  <c r="G890" i="8"/>
  <c r="G891" i="8"/>
  <c r="G892" i="8"/>
  <c r="G893" i="8"/>
  <c r="G894" i="8"/>
  <c r="G895" i="8"/>
  <c r="G896" i="8"/>
  <c r="G897" i="8"/>
  <c r="G898" i="8"/>
  <c r="G899" i="8"/>
  <c r="G900" i="8"/>
  <c r="G901" i="8"/>
  <c r="G902" i="8"/>
  <c r="G903" i="8"/>
  <c r="G904" i="8"/>
  <c r="G905" i="8"/>
  <c r="G906" i="8"/>
  <c r="G907" i="8"/>
  <c r="G908" i="8"/>
  <c r="G909" i="8"/>
  <c r="G910" i="8"/>
  <c r="G911" i="8"/>
  <c r="G912" i="8"/>
  <c r="G913" i="8"/>
  <c r="G914" i="8"/>
  <c r="G915" i="8"/>
  <c r="G916" i="8"/>
  <c r="G917" i="8"/>
  <c r="G918" i="8"/>
  <c r="G919" i="8"/>
  <c r="G920" i="8"/>
  <c r="G921" i="8"/>
  <c r="G922" i="8"/>
  <c r="G923" i="8"/>
  <c r="G924" i="8"/>
  <c r="G925" i="8"/>
  <c r="G926" i="8"/>
  <c r="G927" i="8"/>
  <c r="G928" i="8"/>
  <c r="G929" i="8"/>
  <c r="G930" i="8"/>
  <c r="G931" i="8"/>
  <c r="G932" i="8"/>
  <c r="G933" i="8"/>
  <c r="G934" i="8"/>
  <c r="G935" i="8"/>
  <c r="G936" i="8"/>
  <c r="G937" i="8"/>
  <c r="G938" i="8"/>
  <c r="G939" i="8"/>
  <c r="G940" i="8"/>
  <c r="G941" i="8"/>
  <c r="G942" i="8"/>
  <c r="G943" i="8"/>
  <c r="G944" i="8"/>
  <c r="G945" i="8"/>
  <c r="G946" i="8"/>
  <c r="G947" i="8"/>
  <c r="G948" i="8"/>
  <c r="G949" i="8"/>
  <c r="G950" i="8"/>
  <c r="G951" i="8"/>
  <c r="G952" i="8"/>
  <c r="G953" i="8"/>
  <c r="G954" i="8"/>
  <c r="G955" i="8"/>
  <c r="G956" i="8"/>
  <c r="G957" i="8"/>
  <c r="G958" i="8"/>
  <c r="G959" i="8"/>
  <c r="G960" i="8"/>
  <c r="G961" i="8"/>
  <c r="G962" i="8"/>
  <c r="G963" i="8"/>
  <c r="G964" i="8"/>
  <c r="G965" i="8"/>
  <c r="G966" i="8"/>
  <c r="G967" i="8"/>
  <c r="G968" i="8"/>
  <c r="G969" i="8"/>
  <c r="G970" i="8"/>
  <c r="G971" i="8"/>
  <c r="G972" i="8"/>
  <c r="G973" i="8"/>
  <c r="G974" i="8"/>
  <c r="G975" i="8"/>
  <c r="G976" i="8"/>
  <c r="G977" i="8"/>
  <c r="G978" i="8"/>
  <c r="G979" i="8"/>
  <c r="G980" i="8"/>
  <c r="G981" i="8"/>
  <c r="G982" i="8"/>
  <c r="G983" i="8"/>
  <c r="G984" i="8"/>
  <c r="G985" i="8"/>
  <c r="G986" i="8"/>
  <c r="G987" i="8"/>
  <c r="G988" i="8"/>
  <c r="G989" i="8"/>
  <c r="G990" i="8"/>
  <c r="G991" i="8"/>
  <c r="G992" i="8"/>
  <c r="G993" i="8"/>
  <c r="G994" i="8"/>
  <c r="G995" i="8"/>
  <c r="G996" i="8"/>
  <c r="G997" i="8"/>
  <c r="G998" i="8"/>
  <c r="G999" i="8"/>
  <c r="G1000" i="8"/>
  <c r="G1001" i="8"/>
  <c r="G1002" i="8"/>
  <c r="G1003" i="8"/>
  <c r="G1004" i="8"/>
  <c r="G1005" i="8"/>
  <c r="G1006" i="8"/>
  <c r="G1007" i="8"/>
  <c r="G1008" i="8"/>
  <c r="G1009" i="8"/>
  <c r="G1010" i="8"/>
  <c r="G1011" i="8"/>
  <c r="G1012" i="8"/>
  <c r="G1013" i="8"/>
  <c r="G1014" i="8"/>
  <c r="G1015" i="8"/>
  <c r="G1016" i="8"/>
  <c r="G1017" i="8"/>
  <c r="G1018" i="8"/>
  <c r="G1019" i="8"/>
  <c r="G1020" i="8"/>
  <c r="G1021" i="8"/>
  <c r="G1023" i="8"/>
  <c r="G66" i="9"/>
  <c r="G67" i="9"/>
  <c r="G68" i="9"/>
  <c r="G70" i="9"/>
  <c r="G71" i="9"/>
  <c r="G73" i="9"/>
  <c r="G75" i="9"/>
  <c r="G76" i="9"/>
  <c r="G78" i="9"/>
  <c r="G79" i="9"/>
  <c r="G81" i="9"/>
  <c r="G83" i="9"/>
  <c r="G84" i="9"/>
  <c r="G85" i="9"/>
  <c r="G86" i="9"/>
  <c r="G87" i="9"/>
  <c r="G89" i="9"/>
  <c r="G90" i="9"/>
  <c r="G91" i="9"/>
  <c r="G92" i="9"/>
  <c r="G93" i="9"/>
  <c r="G94" i="9"/>
  <c r="G95" i="9"/>
  <c r="G97" i="9"/>
  <c r="G98" i="9"/>
  <c r="G99" i="9"/>
  <c r="G100" i="9"/>
  <c r="G101" i="9"/>
  <c r="G102" i="9"/>
  <c r="G103" i="9"/>
  <c r="G105" i="9"/>
  <c r="G106" i="9"/>
  <c r="G107" i="9"/>
  <c r="G108" i="9"/>
  <c r="G109" i="9"/>
  <c r="G110" i="9"/>
  <c r="G111" i="9"/>
  <c r="G113" i="9"/>
  <c r="G114" i="9"/>
  <c r="G115" i="9"/>
  <c r="G116" i="9"/>
  <c r="G117" i="9"/>
  <c r="G118" i="9"/>
  <c r="G119" i="9"/>
  <c r="G121" i="9"/>
  <c r="G122" i="9"/>
  <c r="G123" i="9"/>
  <c r="G124" i="9"/>
  <c r="G125" i="9"/>
  <c r="G126" i="9"/>
  <c r="G127" i="9"/>
  <c r="G129" i="9"/>
  <c r="G130" i="9"/>
  <c r="G131" i="9"/>
  <c r="G132" i="9"/>
  <c r="G133" i="9"/>
  <c r="G134" i="9"/>
  <c r="G135" i="9"/>
  <c r="G137" i="9"/>
  <c r="G138" i="9"/>
  <c r="G139" i="9"/>
  <c r="G140" i="9"/>
  <c r="G141" i="9"/>
  <c r="G142" i="9"/>
  <c r="G143" i="9"/>
  <c r="G145" i="9"/>
  <c r="G146" i="9"/>
  <c r="G147" i="9"/>
  <c r="G148" i="9"/>
  <c r="G149" i="9"/>
  <c r="G150" i="9"/>
  <c r="G151" i="9"/>
  <c r="G153" i="9"/>
  <c r="G154" i="9"/>
  <c r="G155" i="9"/>
  <c r="G156" i="9"/>
  <c r="G157" i="9"/>
  <c r="G158" i="9"/>
  <c r="G159" i="9"/>
  <c r="G161" i="9"/>
  <c r="G162" i="9"/>
  <c r="G163" i="9"/>
  <c r="G164" i="9"/>
  <c r="G165" i="9"/>
  <c r="G166" i="9"/>
  <c r="G167" i="9"/>
  <c r="G169" i="9"/>
  <c r="G170" i="9"/>
  <c r="G171" i="9"/>
  <c r="G172" i="9"/>
  <c r="G173" i="9"/>
  <c r="G174" i="9"/>
  <c r="G175" i="9"/>
  <c r="G177" i="9"/>
  <c r="G178" i="9"/>
  <c r="G179" i="9"/>
  <c r="G180" i="9"/>
  <c r="G181" i="9"/>
  <c r="G182" i="9"/>
  <c r="G183" i="9"/>
  <c r="G185" i="9"/>
  <c r="G186" i="9"/>
  <c r="G187" i="9"/>
  <c r="G188" i="9"/>
  <c r="G189" i="9"/>
  <c r="G190" i="9"/>
  <c r="G191" i="9"/>
  <c r="G193" i="9"/>
  <c r="G194" i="9"/>
  <c r="G195" i="9"/>
  <c r="G196" i="9"/>
  <c r="G197" i="9"/>
  <c r="G201" i="9"/>
  <c r="G203" i="9"/>
  <c r="G204" i="9"/>
  <c r="G205" i="9"/>
  <c r="G209" i="9"/>
  <c r="G210" i="9"/>
  <c r="G211" i="9"/>
  <c r="G212" i="9"/>
  <c r="G213" i="9"/>
  <c r="G218" i="9"/>
  <c r="G219" i="9"/>
  <c r="G220" i="9"/>
  <c r="G221" i="9"/>
  <c r="G225" i="9"/>
  <c r="G226" i="9"/>
  <c r="G227" i="9"/>
  <c r="G228" i="9"/>
  <c r="G229" i="9"/>
  <c r="G233" i="9"/>
  <c r="G234" i="9"/>
  <c r="G235" i="9"/>
  <c r="G236" i="9"/>
  <c r="G238" i="9"/>
  <c r="G241" i="9"/>
  <c r="G242" i="9"/>
  <c r="G243" i="9"/>
  <c r="G244" i="9"/>
  <c r="G246" i="9"/>
  <c r="G247" i="9"/>
  <c r="G249" i="9"/>
  <c r="G250" i="9"/>
  <c r="G251" i="9"/>
  <c r="G252" i="9"/>
  <c r="G254" i="9"/>
  <c r="G255" i="9"/>
  <c r="G256" i="9"/>
  <c r="G257" i="9"/>
  <c r="G258" i="9"/>
  <c r="G260" i="9"/>
  <c r="G262" i="9"/>
  <c r="G263" i="9"/>
  <c r="G264" i="9"/>
  <c r="G265" i="9"/>
  <c r="G266" i="9"/>
  <c r="G267" i="9"/>
  <c r="G268" i="9"/>
  <c r="G270" i="9"/>
  <c r="G271" i="9"/>
  <c r="G272" i="9"/>
  <c r="G273" i="9"/>
  <c r="G274" i="9"/>
  <c r="G275" i="9"/>
  <c r="G276" i="9"/>
  <c r="G279" i="9"/>
  <c r="G280" i="9"/>
  <c r="G281" i="9"/>
  <c r="G282" i="9"/>
  <c r="G283" i="9"/>
  <c r="G284" i="9"/>
  <c r="G288" i="9"/>
  <c r="G289" i="9"/>
  <c r="G290" i="9"/>
  <c r="G291" i="9"/>
  <c r="G292" i="9"/>
  <c r="G296" i="9"/>
  <c r="G297" i="9"/>
  <c r="G298" i="9"/>
  <c r="G299" i="9"/>
  <c r="G300" i="9"/>
  <c r="G304" i="9"/>
  <c r="G305" i="9"/>
  <c r="G306" i="9"/>
  <c r="G307" i="9"/>
  <c r="G308" i="9"/>
  <c r="G312" i="9"/>
  <c r="G313" i="9"/>
  <c r="G314" i="9"/>
  <c r="G315" i="9"/>
  <c r="G316" i="9"/>
  <c r="G320" i="9"/>
  <c r="G321" i="9"/>
  <c r="G322" i="9"/>
  <c r="G323" i="9"/>
  <c r="G324" i="9"/>
  <c r="G328" i="9"/>
  <c r="G329" i="9"/>
  <c r="G330" i="9"/>
  <c r="G331" i="9"/>
  <c r="G332" i="9"/>
  <c r="G336" i="9"/>
  <c r="G338" i="9"/>
  <c r="G339" i="9"/>
  <c r="G340" i="9"/>
  <c r="G344" i="9"/>
  <c r="G345" i="9"/>
  <c r="G346" i="9"/>
  <c r="G347" i="9"/>
  <c r="G348" i="9"/>
  <c r="G352" i="9"/>
  <c r="G353" i="9"/>
  <c r="G354" i="9"/>
  <c r="G355" i="9"/>
  <c r="G356" i="9"/>
  <c r="G360" i="9"/>
  <c r="G361" i="9"/>
  <c r="G362" i="9"/>
  <c r="G363" i="9"/>
  <c r="G364" i="9"/>
  <c r="G368" i="9"/>
  <c r="G369" i="9"/>
  <c r="G370" i="9"/>
  <c r="G371" i="9"/>
  <c r="G372" i="9"/>
  <c r="G377" i="9"/>
  <c r="G378" i="9"/>
  <c r="G379" i="9"/>
  <c r="G380" i="9"/>
  <c r="G381" i="9"/>
  <c r="G385" i="9"/>
  <c r="G386" i="9"/>
  <c r="G387" i="9"/>
  <c r="G388" i="9"/>
  <c r="G389" i="9"/>
  <c r="G391" i="9"/>
  <c r="G393" i="9"/>
  <c r="G394" i="9"/>
  <c r="G395" i="9"/>
  <c r="G396" i="9"/>
  <c r="G397" i="9"/>
  <c r="G400" i="9"/>
  <c r="G401" i="9"/>
  <c r="G402" i="9"/>
  <c r="G403" i="9"/>
  <c r="G404" i="9"/>
  <c r="G405" i="9"/>
  <c r="G407" i="9"/>
  <c r="G408" i="9"/>
  <c r="G409" i="9"/>
  <c r="G410" i="9"/>
  <c r="G411" i="9"/>
  <c r="G412" i="9"/>
  <c r="G413" i="9"/>
  <c r="G415" i="9"/>
  <c r="G416" i="9"/>
  <c r="G417" i="9"/>
  <c r="G418" i="9"/>
  <c r="G419" i="9"/>
  <c r="G420" i="9"/>
  <c r="G424" i="9"/>
  <c r="G425" i="9"/>
  <c r="G426" i="9"/>
  <c r="G427" i="9"/>
  <c r="G428" i="9"/>
  <c r="G432" i="9"/>
  <c r="G433" i="9"/>
  <c r="G434" i="9"/>
  <c r="G435" i="9"/>
  <c r="G436" i="9"/>
  <c r="G441" i="9"/>
  <c r="G442" i="9"/>
  <c r="G443" i="9"/>
  <c r="G444" i="9"/>
  <c r="G445" i="9"/>
  <c r="G449" i="9"/>
  <c r="G450" i="9"/>
  <c r="G451" i="9"/>
  <c r="G452" i="9"/>
  <c r="G453" i="9"/>
  <c r="G455" i="9"/>
  <c r="G457" i="9"/>
  <c r="G458" i="9"/>
  <c r="G459" i="9"/>
  <c r="G460" i="9"/>
  <c r="G461" i="9"/>
  <c r="G464" i="9"/>
  <c r="G465" i="9"/>
  <c r="G466" i="9"/>
  <c r="G467" i="9"/>
  <c r="G468" i="9"/>
  <c r="G469" i="9"/>
  <c r="G471" i="9"/>
  <c r="G472" i="9"/>
  <c r="G473" i="9"/>
  <c r="G474" i="9"/>
  <c r="G475" i="9"/>
  <c r="G476" i="9"/>
  <c r="G477" i="9"/>
  <c r="G478" i="9"/>
  <c r="G479" i="9"/>
  <c r="G480" i="9"/>
  <c r="G481" i="9"/>
  <c r="G482" i="9"/>
  <c r="G483" i="9"/>
  <c r="G484" i="9"/>
  <c r="G485" i="9"/>
  <c r="G486" i="9"/>
  <c r="G487" i="9"/>
  <c r="G488" i="9"/>
  <c r="G489" i="9"/>
  <c r="G490" i="9"/>
  <c r="G491" i="9"/>
  <c r="G492" i="9"/>
  <c r="G493" i="9"/>
  <c r="G494" i="9"/>
  <c r="G495" i="9"/>
  <c r="G496" i="9"/>
  <c r="G497" i="9"/>
  <c r="G498" i="9"/>
  <c r="G499" i="9"/>
  <c r="G500" i="9"/>
  <c r="G501" i="9"/>
  <c r="G502" i="9"/>
  <c r="G503" i="9"/>
  <c r="G504" i="9"/>
  <c r="G505" i="9"/>
  <c r="G506" i="9"/>
  <c r="G507" i="9"/>
  <c r="G508" i="9"/>
  <c r="G509" i="9"/>
  <c r="G510" i="9"/>
  <c r="G511" i="9"/>
  <c r="G512" i="9"/>
  <c r="G513" i="9"/>
  <c r="G514" i="9"/>
  <c r="G515" i="9"/>
  <c r="G516" i="9"/>
  <c r="G517" i="9"/>
  <c r="G518" i="9"/>
  <c r="G519" i="9"/>
  <c r="G520" i="9"/>
  <c r="G521" i="9"/>
  <c r="G522" i="9"/>
  <c r="G523" i="9"/>
  <c r="G524" i="9"/>
  <c r="G525" i="9"/>
  <c r="G526" i="9"/>
  <c r="G527" i="9"/>
  <c r="G528" i="9"/>
  <c r="G529" i="9"/>
  <c r="G530" i="9"/>
  <c r="G531" i="9"/>
  <c r="G532" i="9"/>
  <c r="G533" i="9"/>
  <c r="G534" i="9"/>
  <c r="G535" i="9"/>
  <c r="G536" i="9"/>
  <c r="G537" i="9"/>
  <c r="G538" i="9"/>
  <c r="G539" i="9"/>
  <c r="G540" i="9"/>
  <c r="G541" i="9"/>
  <c r="G542" i="9"/>
  <c r="G543" i="9"/>
  <c r="G544" i="9"/>
  <c r="G545" i="9"/>
  <c r="G546" i="9"/>
  <c r="G547" i="9"/>
  <c r="G548" i="9"/>
  <c r="G549" i="9"/>
  <c r="G550" i="9"/>
  <c r="G551" i="9"/>
  <c r="G552" i="9"/>
  <c r="G553" i="9"/>
  <c r="G554" i="9"/>
  <c r="G555" i="9"/>
  <c r="G556" i="9"/>
  <c r="G557" i="9"/>
  <c r="G558" i="9"/>
  <c r="G559" i="9"/>
  <c r="G560" i="9"/>
  <c r="G561" i="9"/>
  <c r="G562" i="9"/>
  <c r="G563" i="9"/>
  <c r="G564" i="9"/>
  <c r="G565" i="9"/>
  <c r="G566" i="9"/>
  <c r="G567" i="9"/>
  <c r="G568" i="9"/>
  <c r="G569" i="9"/>
  <c r="G570" i="9"/>
  <c r="G571" i="9"/>
  <c r="G572" i="9"/>
  <c r="G573" i="9"/>
  <c r="G574" i="9"/>
  <c r="G575" i="9"/>
  <c r="G576" i="9"/>
  <c r="G577" i="9"/>
  <c r="G578" i="9"/>
  <c r="G579" i="9"/>
  <c r="G580" i="9"/>
  <c r="G581" i="9"/>
  <c r="G582" i="9"/>
  <c r="G583" i="9"/>
  <c r="G584" i="9"/>
  <c r="G585" i="9"/>
  <c r="G586" i="9"/>
  <c r="G587" i="9"/>
  <c r="G588" i="9"/>
  <c r="G590" i="9"/>
  <c r="G593" i="9"/>
  <c r="G594" i="9"/>
  <c r="G595" i="9"/>
  <c r="G596" i="9"/>
  <c r="G597" i="9"/>
  <c r="G598" i="9"/>
  <c r="G599" i="9"/>
  <c r="G600" i="9"/>
  <c r="G601" i="9"/>
  <c r="G602" i="9"/>
  <c r="G603" i="9"/>
  <c r="G604" i="9"/>
  <c r="G605" i="9"/>
  <c r="G606" i="9"/>
  <c r="G607" i="9"/>
  <c r="G608" i="9"/>
  <c r="G609" i="9"/>
  <c r="G610" i="9"/>
  <c r="G611" i="9"/>
  <c r="G612" i="9"/>
  <c r="G613" i="9"/>
  <c r="G614" i="9"/>
  <c r="G615" i="9"/>
  <c r="G616" i="9"/>
  <c r="G617" i="9"/>
  <c r="G618" i="9"/>
  <c r="G619" i="9"/>
  <c r="G620" i="9"/>
  <c r="G621" i="9"/>
  <c r="G622" i="9"/>
  <c r="G623" i="9"/>
  <c r="G624" i="9"/>
  <c r="G625" i="9"/>
  <c r="G626" i="9"/>
  <c r="G627" i="9"/>
  <c r="G628" i="9"/>
  <c r="G629" i="9"/>
  <c r="G630" i="9"/>
  <c r="G631" i="9"/>
  <c r="G632" i="9"/>
  <c r="G633" i="9"/>
  <c r="G634" i="9"/>
  <c r="G635" i="9"/>
  <c r="G636" i="9"/>
  <c r="G637" i="9"/>
  <c r="G638" i="9"/>
  <c r="G639" i="9"/>
  <c r="G640" i="9"/>
  <c r="G641" i="9"/>
  <c r="G642" i="9"/>
  <c r="G643" i="9"/>
  <c r="G644" i="9"/>
  <c r="G645" i="9"/>
  <c r="G646" i="9"/>
  <c r="G647" i="9"/>
  <c r="G648" i="9"/>
  <c r="G649" i="9"/>
  <c r="G650" i="9"/>
  <c r="G651" i="9"/>
  <c r="G652" i="9"/>
  <c r="G653" i="9"/>
  <c r="G654" i="9"/>
  <c r="G655" i="9"/>
  <c r="G656" i="9"/>
  <c r="G657" i="9"/>
  <c r="G658" i="9"/>
  <c r="G659" i="9"/>
  <c r="G660" i="9"/>
  <c r="G661" i="9"/>
  <c r="G662" i="9"/>
  <c r="G663" i="9"/>
  <c r="G664" i="9"/>
  <c r="G665" i="9"/>
  <c r="G666" i="9"/>
  <c r="G667" i="9"/>
  <c r="G668" i="9"/>
  <c r="G669" i="9"/>
  <c r="G670" i="9"/>
  <c r="G671" i="9"/>
  <c r="G672" i="9"/>
  <c r="G673" i="9"/>
  <c r="G674" i="9"/>
  <c r="G675" i="9"/>
  <c r="G676" i="9"/>
  <c r="G677" i="9"/>
  <c r="G678" i="9"/>
  <c r="G679" i="9"/>
  <c r="G680" i="9"/>
  <c r="G681" i="9"/>
  <c r="G682" i="9"/>
  <c r="G683" i="9"/>
  <c r="G684" i="9"/>
  <c r="G685" i="9"/>
  <c r="G686" i="9"/>
  <c r="G687" i="9"/>
  <c r="G688" i="9"/>
  <c r="G689" i="9"/>
  <c r="G690" i="9"/>
  <c r="G691" i="9"/>
  <c r="G692" i="9"/>
  <c r="G693" i="9"/>
  <c r="G694" i="9"/>
  <c r="G695" i="9"/>
  <c r="G696" i="9"/>
  <c r="G697" i="9"/>
  <c r="G698" i="9"/>
  <c r="G699" i="9"/>
  <c r="G700" i="9"/>
  <c r="G701" i="9"/>
  <c r="G702" i="9"/>
  <c r="G703" i="9"/>
  <c r="G704" i="9"/>
  <c r="G705" i="9"/>
  <c r="G706" i="9"/>
  <c r="G707" i="9"/>
  <c r="G708" i="9"/>
  <c r="G709" i="9"/>
  <c r="G710" i="9"/>
  <c r="G711" i="9"/>
  <c r="G712" i="9"/>
  <c r="G713" i="9"/>
  <c r="G714" i="9"/>
  <c r="G715" i="9"/>
  <c r="G716" i="9"/>
  <c r="G717" i="9"/>
  <c r="G718" i="9"/>
  <c r="G719" i="9"/>
  <c r="G720" i="9"/>
  <c r="G721" i="9"/>
  <c r="G722" i="9"/>
  <c r="G723" i="9"/>
  <c r="G724" i="9"/>
  <c r="G725" i="9"/>
  <c r="G726" i="9"/>
  <c r="G727" i="9"/>
  <c r="G728" i="9"/>
  <c r="G729" i="9"/>
  <c r="G730" i="9"/>
  <c r="G731" i="9"/>
  <c r="G732" i="9"/>
  <c r="G733" i="9"/>
  <c r="G734" i="9"/>
  <c r="G735" i="9"/>
  <c r="G736" i="9"/>
  <c r="G737" i="9"/>
  <c r="G738" i="9"/>
  <c r="G739" i="9"/>
  <c r="G740" i="9"/>
  <c r="G741" i="9"/>
  <c r="G742" i="9"/>
  <c r="G743" i="9"/>
  <c r="G744" i="9"/>
  <c r="G745" i="9"/>
  <c r="G746" i="9"/>
  <c r="G747" i="9"/>
  <c r="G748" i="9"/>
  <c r="G749" i="9"/>
  <c r="G750" i="9"/>
  <c r="G751" i="9"/>
  <c r="G752" i="9"/>
  <c r="G753" i="9"/>
  <c r="G754" i="9"/>
  <c r="G755" i="9"/>
  <c r="G756" i="9"/>
  <c r="G757" i="9"/>
  <c r="G758" i="9"/>
  <c r="G759" i="9"/>
  <c r="G760" i="9"/>
  <c r="G761" i="9"/>
  <c r="G762" i="9"/>
  <c r="G763" i="9"/>
  <c r="G764" i="9"/>
  <c r="G765" i="9"/>
  <c r="G766" i="9"/>
  <c r="G767" i="9"/>
  <c r="G768" i="9"/>
  <c r="G769" i="9"/>
  <c r="G770" i="9"/>
  <c r="G771" i="9"/>
  <c r="G772" i="9"/>
  <c r="G773" i="9"/>
  <c r="G774" i="9"/>
  <c r="G775" i="9"/>
  <c r="G776" i="9"/>
  <c r="G777" i="9"/>
  <c r="G778" i="9"/>
  <c r="G779" i="9"/>
  <c r="G780" i="9"/>
  <c r="G781" i="9"/>
  <c r="G782" i="9"/>
  <c r="G783" i="9"/>
  <c r="G784" i="9"/>
  <c r="G785" i="9"/>
  <c r="G786" i="9"/>
  <c r="G787" i="9"/>
  <c r="G788" i="9"/>
  <c r="G789" i="9"/>
  <c r="G790" i="9"/>
  <c r="G791" i="9"/>
  <c r="G792" i="9"/>
  <c r="G793" i="9"/>
  <c r="G794" i="9"/>
  <c r="G795" i="9"/>
  <c r="G796" i="9"/>
  <c r="G797" i="9"/>
  <c r="G798" i="9"/>
  <c r="G799" i="9"/>
  <c r="G800" i="9"/>
  <c r="G801" i="9"/>
  <c r="G802" i="9"/>
  <c r="G803" i="9"/>
  <c r="G804" i="9"/>
  <c r="G805" i="9"/>
  <c r="G806" i="9"/>
  <c r="G807" i="9"/>
  <c r="G808" i="9"/>
  <c r="G809" i="9"/>
  <c r="G810" i="9"/>
  <c r="G811" i="9"/>
  <c r="G812" i="9"/>
  <c r="G813" i="9"/>
  <c r="G814" i="9"/>
  <c r="G815" i="9"/>
  <c r="G816" i="9"/>
  <c r="G817" i="9"/>
  <c r="G818" i="9"/>
  <c r="G819" i="9"/>
  <c r="G820" i="9"/>
  <c r="G821" i="9"/>
  <c r="G822" i="9"/>
  <c r="G823" i="9"/>
  <c r="G824" i="9"/>
  <c r="G825" i="9"/>
  <c r="G826" i="9"/>
  <c r="G827" i="9"/>
  <c r="G828" i="9"/>
  <c r="G829" i="9"/>
  <c r="G830" i="9"/>
  <c r="G831" i="9"/>
  <c r="G832" i="9"/>
  <c r="G833" i="9"/>
  <c r="G834" i="9"/>
  <c r="G835" i="9"/>
  <c r="G836" i="9"/>
  <c r="G837" i="9"/>
  <c r="G838" i="9"/>
  <c r="G839" i="9"/>
  <c r="G840" i="9"/>
  <c r="G841" i="9"/>
  <c r="G842" i="9"/>
  <c r="G843" i="9"/>
  <c r="G844" i="9"/>
  <c r="G845" i="9"/>
  <c r="G846" i="9"/>
  <c r="G847" i="9"/>
  <c r="G848" i="9"/>
  <c r="G849" i="9"/>
  <c r="G850" i="9"/>
  <c r="G851" i="9"/>
  <c r="G852" i="9"/>
  <c r="G853" i="9"/>
  <c r="G854" i="9"/>
  <c r="G855" i="9"/>
  <c r="G856" i="9"/>
  <c r="G857" i="9"/>
  <c r="G858" i="9"/>
  <c r="G859" i="9"/>
  <c r="G860" i="9"/>
  <c r="G861" i="9"/>
  <c r="G862" i="9"/>
  <c r="G863" i="9"/>
  <c r="G864" i="9"/>
  <c r="G865" i="9"/>
  <c r="G866" i="9"/>
  <c r="G867" i="9"/>
  <c r="G868" i="9"/>
  <c r="G869" i="9"/>
  <c r="G870" i="9"/>
  <c r="G871" i="9"/>
  <c r="G872" i="9"/>
  <c r="G873" i="9"/>
  <c r="G874" i="9"/>
  <c r="G875" i="9"/>
  <c r="G876" i="9"/>
  <c r="G877" i="9"/>
  <c r="G878" i="9"/>
  <c r="G879" i="9"/>
  <c r="G880" i="9"/>
  <c r="G881" i="9"/>
  <c r="G882" i="9"/>
  <c r="G883" i="9"/>
  <c r="G884" i="9"/>
  <c r="G885" i="9"/>
  <c r="G886" i="9"/>
  <c r="G887" i="9"/>
  <c r="G888" i="9"/>
  <c r="G889" i="9"/>
  <c r="G890" i="9"/>
  <c r="G891" i="9"/>
  <c r="G892" i="9"/>
  <c r="G893" i="9"/>
  <c r="G894" i="9"/>
  <c r="G895" i="9"/>
  <c r="G896" i="9"/>
  <c r="G897" i="9"/>
  <c r="G898" i="9"/>
  <c r="G899" i="9"/>
  <c r="G900" i="9"/>
  <c r="G901" i="9"/>
  <c r="G902" i="9"/>
  <c r="G903" i="9"/>
  <c r="G904" i="9"/>
  <c r="G905" i="9"/>
  <c r="G906" i="9"/>
  <c r="G907" i="9"/>
  <c r="G908" i="9"/>
  <c r="G909" i="9"/>
  <c r="G910" i="9"/>
  <c r="G911" i="9"/>
  <c r="G912" i="9"/>
  <c r="G913" i="9"/>
  <c r="G914" i="9"/>
  <c r="G915" i="9"/>
  <c r="G916" i="9"/>
  <c r="G917" i="9"/>
  <c r="G918" i="9"/>
  <c r="G919" i="9"/>
  <c r="G920" i="9"/>
  <c r="G921" i="9"/>
  <c r="G922" i="9"/>
  <c r="G923" i="9"/>
  <c r="G924" i="9"/>
  <c r="G925" i="9"/>
  <c r="G926" i="9"/>
  <c r="G927" i="9"/>
  <c r="G928" i="9"/>
  <c r="G929" i="9"/>
  <c r="G930" i="9"/>
  <c r="G931" i="9"/>
  <c r="G932" i="9"/>
  <c r="G933" i="9"/>
  <c r="G934" i="9"/>
  <c r="G935" i="9"/>
  <c r="G936" i="9"/>
  <c r="G937" i="9"/>
  <c r="G938" i="9"/>
  <c r="G939" i="9"/>
  <c r="G940" i="9"/>
  <c r="G941" i="9"/>
  <c r="G942" i="9"/>
  <c r="G943" i="9"/>
  <c r="G945" i="9"/>
  <c r="G946" i="9"/>
  <c r="G948" i="9"/>
  <c r="G949" i="9"/>
  <c r="G950" i="9"/>
  <c r="G951" i="9"/>
  <c r="G952" i="9"/>
  <c r="G953" i="9"/>
  <c r="G954" i="9"/>
  <c r="G955" i="9"/>
  <c r="G956" i="9"/>
  <c r="G957" i="9"/>
  <c r="G958" i="9"/>
  <c r="G959" i="9"/>
  <c r="G960" i="9"/>
  <c r="G961" i="9"/>
  <c r="G962" i="9"/>
  <c r="G963" i="9"/>
  <c r="G10"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AL12" i="4"/>
  <c r="AN12" i="4"/>
  <c r="AO12" i="4"/>
  <c r="AP12" i="4"/>
  <c r="AQ12" i="4"/>
  <c r="AR12" i="4"/>
  <c r="AS12" i="4"/>
  <c r="AU12" i="4"/>
  <c r="AV12" i="4"/>
  <c r="AW12" i="4"/>
  <c r="AX12" i="4"/>
  <c r="AY12" i="4"/>
  <c r="AZ12" i="4"/>
  <c r="BA12" i="4"/>
  <c r="BB12" i="4"/>
  <c r="BC12" i="4"/>
  <c r="Y12" i="4"/>
  <c r="Z12" i="4"/>
  <c r="AA12" i="4"/>
  <c r="AB12" i="4"/>
  <c r="AC12" i="4"/>
  <c r="AD12" i="4"/>
  <c r="AI12" i="4"/>
  <c r="AJ12" i="4"/>
  <c r="AK12" i="4"/>
  <c r="G12" i="4"/>
  <c r="H12" i="4"/>
  <c r="I12" i="4"/>
  <c r="J12" i="4"/>
  <c r="L12" i="4"/>
  <c r="M12" i="4"/>
  <c r="N12" i="4"/>
  <c r="P12" i="4"/>
  <c r="Q12" i="4"/>
  <c r="R12" i="4"/>
  <c r="S12" i="4"/>
  <c r="T12" i="4"/>
  <c r="AP10" i="4"/>
  <c r="AQ10" i="4"/>
  <c r="AR10" i="4"/>
  <c r="AS10" i="4"/>
  <c r="AO10" i="4"/>
  <c r="Y10" i="4"/>
  <c r="Z10" i="4"/>
  <c r="AA10" i="4"/>
  <c r="AB10" i="4"/>
  <c r="AC10" i="4"/>
  <c r="AD10" i="4"/>
  <c r="Y7" i="4"/>
  <c r="Z7" i="4"/>
  <c r="AB7" i="4"/>
  <c r="AC7" i="4"/>
  <c r="AD7" i="4"/>
  <c r="M10" i="4"/>
  <c r="N10" i="4"/>
  <c r="O10" i="4"/>
  <c r="P10" i="4"/>
  <c r="Q10" i="4"/>
  <c r="R10" i="4"/>
  <c r="S10" i="4"/>
  <c r="T10" i="4"/>
  <c r="U10" i="4"/>
  <c r="V10" i="4"/>
  <c r="W10" i="4"/>
  <c r="X10" i="4"/>
  <c r="L10" i="4"/>
  <c r="H10" i="4"/>
  <c r="I10" i="4"/>
  <c r="J10" i="4"/>
  <c r="H7" i="4"/>
  <c r="I7" i="4"/>
  <c r="J7" i="4"/>
  <c r="F8" i="4"/>
  <c r="E17" i="4"/>
  <c r="E26" i="4"/>
  <c r="E29" i="4"/>
  <c r="AT29" i="4"/>
  <c r="AH29" i="4"/>
  <c r="K29" i="4"/>
  <c r="F29" i="4"/>
  <c r="AT26" i="4"/>
  <c r="AH26" i="4"/>
  <c r="K26" i="4"/>
  <c r="F26" i="4"/>
  <c r="AT23" i="4"/>
  <c r="AH23" i="4"/>
  <c r="K23" i="4"/>
  <c r="F23" i="4"/>
  <c r="AT21" i="4"/>
  <c r="AT20" i="4"/>
  <c r="AH20" i="4"/>
  <c r="K20" i="4"/>
  <c r="F20" i="4"/>
  <c r="AT17" i="4"/>
  <c r="AH17" i="4"/>
  <c r="F17" i="4"/>
  <c r="AT16" i="4"/>
  <c r="AT14" i="4"/>
  <c r="AH14" i="4"/>
  <c r="F14" i="4"/>
  <c r="AT11" i="4"/>
  <c r="E11" i="4" s="1"/>
  <c r="AH11" i="4"/>
  <c r="K11" i="4"/>
  <c r="F11" i="4"/>
  <c r="AT10" i="4"/>
  <c r="E10" i="4" s="1"/>
  <c r="AT8" i="4"/>
  <c r="AH8" i="4"/>
  <c r="K8" i="4"/>
  <c r="AX947" i="9"/>
  <c r="AV148" i="4" s="1"/>
  <c r="AY947" i="9"/>
  <c r="AW148" i="4" s="1"/>
  <c r="AZ947" i="9"/>
  <c r="AX148" i="4" s="1"/>
  <c r="BA947" i="9"/>
  <c r="AY148" i="4" s="1"/>
  <c r="BB947" i="9"/>
  <c r="AZ148" i="4" s="1"/>
  <c r="BC947" i="9"/>
  <c r="BA148" i="4" s="1"/>
  <c r="BD947" i="9"/>
  <c r="BB148" i="4" s="1"/>
  <c r="BE947" i="9"/>
  <c r="BC148" i="4" s="1"/>
  <c r="AW947" i="9"/>
  <c r="AU148" i="4" s="1"/>
  <c r="AX944" i="9"/>
  <c r="AV145" i="4" s="1"/>
  <c r="AV150" i="4" s="1"/>
  <c r="AY944" i="9"/>
  <c r="AW145" i="4" s="1"/>
  <c r="AW150" i="4" s="1"/>
  <c r="AZ944" i="9"/>
  <c r="BA944" i="9"/>
  <c r="AY145" i="4" s="1"/>
  <c r="AY150" i="4" s="1"/>
  <c r="BB944" i="9"/>
  <c r="AZ145" i="4" s="1"/>
  <c r="AZ150" i="4" s="1"/>
  <c r="BC944" i="9"/>
  <c r="BA145" i="4" s="1"/>
  <c r="BA150" i="4" s="1"/>
  <c r="BD944" i="9"/>
  <c r="BB145" i="4" s="1"/>
  <c r="BB150" i="4" s="1"/>
  <c r="BE944" i="9"/>
  <c r="BC145" i="4" s="1"/>
  <c r="AW944" i="9"/>
  <c r="AU145" i="4" s="1"/>
  <c r="AU150" i="4" s="1"/>
  <c r="AR947" i="9"/>
  <c r="AP148" i="4" s="1"/>
  <c r="AP150" i="4" s="1"/>
  <c r="AS947" i="9"/>
  <c r="AQ148" i="4" s="1"/>
  <c r="AQ150" i="4" s="1"/>
  <c r="AT947" i="9"/>
  <c r="AR148" i="4" s="1"/>
  <c r="AR150" i="4" s="1"/>
  <c r="AU947" i="9"/>
  <c r="AS148" i="4" s="1"/>
  <c r="AS150" i="4" s="1"/>
  <c r="AQ947" i="9"/>
  <c r="AO148" i="4" s="1"/>
  <c r="AO944" i="9"/>
  <c r="AM145" i="4" s="1"/>
  <c r="AM150" i="4" s="1"/>
  <c r="AP944" i="9"/>
  <c r="AN145" i="4" s="1"/>
  <c r="AN150" i="4" s="1"/>
  <c r="AN944" i="9"/>
  <c r="AL145" i="4" s="1"/>
  <c r="AL150" i="4" s="1"/>
  <c r="AH947" i="9"/>
  <c r="AF148" i="4" s="1"/>
  <c r="AI947" i="9"/>
  <c r="AG148" i="4" s="1"/>
  <c r="AG947" i="9"/>
  <c r="AE148" i="4" s="1"/>
  <c r="AH944" i="9"/>
  <c r="AF145" i="4" s="1"/>
  <c r="AF150" i="4" s="1"/>
  <c r="AI944" i="9"/>
  <c r="AG145" i="4" s="1"/>
  <c r="AG944" i="9"/>
  <c r="AE145" i="4" s="1"/>
  <c r="AE150" i="4" s="1"/>
  <c r="O947" i="9"/>
  <c r="M148" i="4" s="1"/>
  <c r="P947" i="9"/>
  <c r="N148" i="4" s="1"/>
  <c r="Q947" i="9"/>
  <c r="O148" i="4" s="1"/>
  <c r="R947" i="9"/>
  <c r="P148" i="4" s="1"/>
  <c r="S947" i="9"/>
  <c r="Q148" i="4" s="1"/>
  <c r="T947" i="9"/>
  <c r="R148" i="4" s="1"/>
  <c r="U947" i="9"/>
  <c r="S148" i="4" s="1"/>
  <c r="V947" i="9"/>
  <c r="T148" i="4" s="1"/>
  <c r="W947" i="9"/>
  <c r="U148" i="4" s="1"/>
  <c r="X947" i="9"/>
  <c r="V148" i="4" s="1"/>
  <c r="Y947" i="9"/>
  <c r="W148" i="4" s="1"/>
  <c r="Z947" i="9"/>
  <c r="X148" i="4" s="1"/>
  <c r="AA947" i="9"/>
  <c r="Y148" i="4" s="1"/>
  <c r="AB947" i="9"/>
  <c r="Z148" i="4" s="1"/>
  <c r="AC947" i="9"/>
  <c r="AA148" i="4" s="1"/>
  <c r="AD947" i="9"/>
  <c r="AB148" i="4" s="1"/>
  <c r="AE947" i="9"/>
  <c r="AC148" i="4" s="1"/>
  <c r="AF947" i="9"/>
  <c r="AD148" i="4" s="1"/>
  <c r="N947" i="9"/>
  <c r="L148" i="4" s="1"/>
  <c r="O944" i="9"/>
  <c r="M145" i="4" s="1"/>
  <c r="M150" i="4" s="1"/>
  <c r="P944" i="9"/>
  <c r="N145" i="4" s="1"/>
  <c r="N150" i="4" s="1"/>
  <c r="Q944" i="9"/>
  <c r="O145" i="4" s="1"/>
  <c r="O150" i="4" s="1"/>
  <c r="R944" i="9"/>
  <c r="P145" i="4" s="1"/>
  <c r="P150" i="4" s="1"/>
  <c r="S944" i="9"/>
  <c r="Q145" i="4" s="1"/>
  <c r="Q150" i="4" s="1"/>
  <c r="T944" i="9"/>
  <c r="R145" i="4" s="1"/>
  <c r="U944" i="9"/>
  <c r="S145" i="4" s="1"/>
  <c r="V944" i="9"/>
  <c r="T145" i="4" s="1"/>
  <c r="W944" i="9"/>
  <c r="U145" i="4" s="1"/>
  <c r="U150" i="4" s="1"/>
  <c r="X944" i="9"/>
  <c r="V145" i="4" s="1"/>
  <c r="V150" i="4" s="1"/>
  <c r="Y944" i="9"/>
  <c r="W145" i="4" s="1"/>
  <c r="W150" i="4" s="1"/>
  <c r="Z944" i="9"/>
  <c r="X145" i="4" s="1"/>
  <c r="X150" i="4" s="1"/>
  <c r="AA944" i="9"/>
  <c r="Y145" i="4" s="1"/>
  <c r="Y150" i="4" s="1"/>
  <c r="AB944" i="9"/>
  <c r="Z145" i="4" s="1"/>
  <c r="AC944" i="9"/>
  <c r="AA145" i="4" s="1"/>
  <c r="AD944" i="9"/>
  <c r="AB145" i="4" s="1"/>
  <c r="AE944" i="9"/>
  <c r="AC145" i="4" s="1"/>
  <c r="AC150" i="4" s="1"/>
  <c r="AF944" i="9"/>
  <c r="AD145" i="4" s="1"/>
  <c r="AD150" i="4" s="1"/>
  <c r="N944" i="9"/>
  <c r="L145" i="4" s="1"/>
  <c r="J947" i="9"/>
  <c r="H148" i="4" s="1"/>
  <c r="K947" i="9"/>
  <c r="L947" i="9"/>
  <c r="J148" i="4" s="1"/>
  <c r="I947" i="9"/>
  <c r="G148" i="4" s="1"/>
  <c r="J944" i="9"/>
  <c r="H145" i="4" s="1"/>
  <c r="K944" i="9"/>
  <c r="I145" i="4" s="1"/>
  <c r="L944" i="9"/>
  <c r="J145" i="4" s="1"/>
  <c r="J150" i="4" s="1"/>
  <c r="I944" i="9"/>
  <c r="G145" i="4" s="1"/>
  <c r="G150" i="4" s="1"/>
  <c r="H944" i="9"/>
  <c r="F145" i="4" s="1"/>
  <c r="F944" i="9"/>
  <c r="BE592" i="9"/>
  <c r="BC94" i="4" s="1"/>
  <c r="AX592" i="9"/>
  <c r="AV94" i="4" s="1"/>
  <c r="AY592" i="9"/>
  <c r="AW94" i="4" s="1"/>
  <c r="AZ592" i="9"/>
  <c r="AX94" i="4" s="1"/>
  <c r="BA592" i="9"/>
  <c r="BB592" i="9"/>
  <c r="AZ94" i="4" s="1"/>
  <c r="BC592" i="9"/>
  <c r="BA94" i="4" s="1"/>
  <c r="BD592" i="9"/>
  <c r="BB94" i="4" s="1"/>
  <c r="AW592" i="9"/>
  <c r="AU94" i="4" s="1"/>
  <c r="AX589" i="9"/>
  <c r="AV91" i="4" s="1"/>
  <c r="AV96" i="4" s="1"/>
  <c r="AY589" i="9"/>
  <c r="AZ589" i="9"/>
  <c r="AX91" i="4" s="1"/>
  <c r="AX96" i="4" s="1"/>
  <c r="BA589" i="9"/>
  <c r="AY91" i="4" s="1"/>
  <c r="BB589" i="9"/>
  <c r="AZ91" i="4" s="1"/>
  <c r="AZ96" i="4" s="1"/>
  <c r="BC589" i="9"/>
  <c r="BA91" i="4" s="1"/>
  <c r="BA96" i="4" s="1"/>
  <c r="BD589" i="9"/>
  <c r="BB91" i="4" s="1"/>
  <c r="BE589" i="9"/>
  <c r="BC91" i="4" s="1"/>
  <c r="AW589" i="9"/>
  <c r="AU91" i="4" s="1"/>
  <c r="AU96" i="4" s="1"/>
  <c r="AR592" i="9"/>
  <c r="AP94" i="4" s="1"/>
  <c r="AP96" i="4" s="1"/>
  <c r="AS592" i="9"/>
  <c r="AQ94" i="4" s="1"/>
  <c r="AQ96" i="4" s="1"/>
  <c r="AT592" i="9"/>
  <c r="AR94" i="4" s="1"/>
  <c r="AR96" i="4" s="1"/>
  <c r="AU592" i="9"/>
  <c r="AS94" i="4" s="1"/>
  <c r="AS96" i="4" s="1"/>
  <c r="AQ592" i="9"/>
  <c r="AO94" i="4" s="1"/>
  <c r="AO589" i="9"/>
  <c r="AM91" i="4" s="1"/>
  <c r="AM96" i="4" s="1"/>
  <c r="AP589" i="9"/>
  <c r="AN91" i="4" s="1"/>
  <c r="AN96" i="4" s="1"/>
  <c r="AN589" i="9"/>
  <c r="AL91" i="4" s="1"/>
  <c r="AL96" i="4" s="1"/>
  <c r="AH592" i="9"/>
  <c r="AF94" i="4" s="1"/>
  <c r="AI592" i="9"/>
  <c r="AG94" i="4" s="1"/>
  <c r="AG592" i="9"/>
  <c r="AE94" i="4" s="1"/>
  <c r="AH591" i="9"/>
  <c r="AF93" i="4" s="1"/>
  <c r="AF9" i="5" s="1"/>
  <c r="AI591" i="9"/>
  <c r="AG93" i="4" s="1"/>
  <c r="AG9" i="5" s="1"/>
  <c r="AG591" i="9"/>
  <c r="AE93" i="4" s="1"/>
  <c r="AE9" i="5" s="1"/>
  <c r="AH589" i="9"/>
  <c r="AF91" i="4" s="1"/>
  <c r="AI589" i="9"/>
  <c r="AG91" i="4" s="1"/>
  <c r="AG589" i="9"/>
  <c r="AE91" i="4" s="1"/>
  <c r="AA592" i="9"/>
  <c r="Y94" i="4" s="1"/>
  <c r="AB592" i="9"/>
  <c r="Z94" i="4" s="1"/>
  <c r="AC592" i="9"/>
  <c r="AA94" i="4" s="1"/>
  <c r="AD592" i="9"/>
  <c r="AB94" i="4" s="1"/>
  <c r="AE592" i="9"/>
  <c r="AC94" i="4" s="1"/>
  <c r="AF592" i="9"/>
  <c r="AD94" i="4" s="1"/>
  <c r="AA591" i="9"/>
  <c r="Y93" i="4" s="1"/>
  <c r="Y9" i="5" s="1"/>
  <c r="AB591" i="9"/>
  <c r="Z93" i="4" s="1"/>
  <c r="Z9" i="5" s="1"/>
  <c r="AC591" i="9"/>
  <c r="AA93" i="4" s="1"/>
  <c r="AA9" i="5" s="1"/>
  <c r="AD591" i="9"/>
  <c r="AB93" i="4" s="1"/>
  <c r="AB9" i="5" s="1"/>
  <c r="AE591" i="9"/>
  <c r="AC93" i="4" s="1"/>
  <c r="AC9" i="5" s="1"/>
  <c r="AF591" i="9"/>
  <c r="AD93" i="4" s="1"/>
  <c r="AD9" i="5" s="1"/>
  <c r="AA589" i="9"/>
  <c r="Y91" i="4" s="1"/>
  <c r="Y96" i="4" s="1"/>
  <c r="AB589" i="9"/>
  <c r="Z91" i="4" s="1"/>
  <c r="AC589" i="9"/>
  <c r="AA91" i="4" s="1"/>
  <c r="AD589" i="9"/>
  <c r="AB91" i="4" s="1"/>
  <c r="AE589" i="9"/>
  <c r="AC91" i="4" s="1"/>
  <c r="AF589" i="9"/>
  <c r="AD91" i="4" s="1"/>
  <c r="Y592" i="9"/>
  <c r="W94" i="4" s="1"/>
  <c r="O592" i="9"/>
  <c r="M94" i="4" s="1"/>
  <c r="P592" i="9"/>
  <c r="N94" i="4" s="1"/>
  <c r="Q592" i="9"/>
  <c r="O94" i="4" s="1"/>
  <c r="R592" i="9"/>
  <c r="P94" i="4" s="1"/>
  <c r="S592" i="9"/>
  <c r="Q94" i="4" s="1"/>
  <c r="T592" i="9"/>
  <c r="R94" i="4" s="1"/>
  <c r="U592" i="9"/>
  <c r="S94" i="4" s="1"/>
  <c r="V592" i="9"/>
  <c r="T94" i="4" s="1"/>
  <c r="W592" i="9"/>
  <c r="U94" i="4" s="1"/>
  <c r="X592" i="9"/>
  <c r="V94" i="4" s="1"/>
  <c r="Z592" i="9"/>
  <c r="X94" i="4" s="1"/>
  <c r="O591" i="9"/>
  <c r="M93" i="4" s="1"/>
  <c r="M9" i="5" s="1"/>
  <c r="P591" i="9"/>
  <c r="N93" i="4" s="1"/>
  <c r="N9" i="5" s="1"/>
  <c r="Q591" i="9"/>
  <c r="O93" i="4" s="1"/>
  <c r="O9" i="5" s="1"/>
  <c r="R591" i="9"/>
  <c r="P93" i="4" s="1"/>
  <c r="P9" i="5" s="1"/>
  <c r="S591" i="9"/>
  <c r="Q93" i="4" s="1"/>
  <c r="Q9" i="5" s="1"/>
  <c r="T591" i="9"/>
  <c r="R93" i="4" s="1"/>
  <c r="R9" i="5" s="1"/>
  <c r="U591" i="9"/>
  <c r="S93" i="4" s="1"/>
  <c r="S9" i="5" s="1"/>
  <c r="V591" i="9"/>
  <c r="T93" i="4" s="1"/>
  <c r="T9" i="5" s="1"/>
  <c r="W591" i="9"/>
  <c r="U93" i="4" s="1"/>
  <c r="U9" i="5" s="1"/>
  <c r="X591" i="9"/>
  <c r="V93" i="4" s="1"/>
  <c r="V9" i="5" s="1"/>
  <c r="Y591" i="9"/>
  <c r="W93" i="4" s="1"/>
  <c r="W9" i="5" s="1"/>
  <c r="Z591" i="9"/>
  <c r="X93" i="4" s="1"/>
  <c r="X9" i="5" s="1"/>
  <c r="O589" i="9"/>
  <c r="M91" i="4" s="1"/>
  <c r="P589" i="9"/>
  <c r="N91" i="4" s="1"/>
  <c r="Q589" i="9"/>
  <c r="O91" i="4" s="1"/>
  <c r="O96" i="4" s="1"/>
  <c r="R589" i="9"/>
  <c r="P91" i="4" s="1"/>
  <c r="S589" i="9"/>
  <c r="Q91" i="4" s="1"/>
  <c r="T589" i="9"/>
  <c r="R91" i="4" s="1"/>
  <c r="U589" i="9"/>
  <c r="S91" i="4" s="1"/>
  <c r="V589" i="9"/>
  <c r="T91" i="4" s="1"/>
  <c r="W589" i="9"/>
  <c r="U91" i="4" s="1"/>
  <c r="X589" i="9"/>
  <c r="V91" i="4" s="1"/>
  <c r="Y589" i="9"/>
  <c r="W91" i="4" s="1"/>
  <c r="W96" i="4" s="1"/>
  <c r="Z589" i="9"/>
  <c r="X91" i="4" s="1"/>
  <c r="N592" i="9"/>
  <c r="L94" i="4" s="1"/>
  <c r="N591" i="9"/>
  <c r="L93" i="4" s="1"/>
  <c r="N589" i="9"/>
  <c r="L91" i="4" s="1"/>
  <c r="J592" i="9"/>
  <c r="H94" i="4" s="1"/>
  <c r="K592" i="9"/>
  <c r="I94" i="4" s="1"/>
  <c r="L592" i="9"/>
  <c r="J94" i="4" s="1"/>
  <c r="I592" i="9"/>
  <c r="G94" i="4" s="1"/>
  <c r="J591" i="9"/>
  <c r="H93" i="4" s="1"/>
  <c r="H9" i="5" s="1"/>
  <c r="K591" i="9"/>
  <c r="I93" i="4" s="1"/>
  <c r="I9" i="5" s="1"/>
  <c r="L591" i="9"/>
  <c r="J93" i="4" s="1"/>
  <c r="J9" i="5" s="1"/>
  <c r="I591" i="9"/>
  <c r="G93" i="4" s="1"/>
  <c r="J589" i="9"/>
  <c r="H91" i="4" s="1"/>
  <c r="K589" i="9"/>
  <c r="L589" i="9"/>
  <c r="J91" i="4" s="1"/>
  <c r="J96" i="4" s="1"/>
  <c r="I589" i="9"/>
  <c r="G91" i="4" s="1"/>
  <c r="F589" i="9"/>
  <c r="H590" i="9"/>
  <c r="H593" i="9"/>
  <c r="V334" i="9"/>
  <c r="T55" i="4" s="1"/>
  <c r="AX337" i="9"/>
  <c r="AV58" i="4" s="1"/>
  <c r="AY337" i="9"/>
  <c r="AW58" i="4" s="1"/>
  <c r="AW10" i="5" s="1"/>
  <c r="AZ337" i="9"/>
  <c r="AX58" i="4" s="1"/>
  <c r="AX10" i="5" s="1"/>
  <c r="BA337" i="9"/>
  <c r="AY58" i="4" s="1"/>
  <c r="BB337" i="9"/>
  <c r="AZ58" i="4" s="1"/>
  <c r="AZ10" i="5" s="1"/>
  <c r="BC337" i="9"/>
  <c r="BA58" i="4" s="1"/>
  <c r="BA10" i="5" s="1"/>
  <c r="BD337" i="9"/>
  <c r="BB58" i="4" s="1"/>
  <c r="BB10" i="5" s="1"/>
  <c r="BE337" i="9"/>
  <c r="BC58" i="4" s="1"/>
  <c r="BC10" i="5" s="1"/>
  <c r="AW337" i="9"/>
  <c r="AU58" i="4" s="1"/>
  <c r="AX334" i="9"/>
  <c r="AV55" i="4" s="1"/>
  <c r="AY334" i="9"/>
  <c r="AW55" i="4" s="1"/>
  <c r="AZ334" i="9"/>
  <c r="AX55" i="4" s="1"/>
  <c r="BA334" i="9"/>
  <c r="AY55" i="4" s="1"/>
  <c r="AY7" i="5" s="1"/>
  <c r="BB334" i="9"/>
  <c r="AZ55" i="4" s="1"/>
  <c r="AZ7" i="5" s="1"/>
  <c r="BC334" i="9"/>
  <c r="BA55" i="4" s="1"/>
  <c r="BD334" i="9"/>
  <c r="BB55" i="4" s="1"/>
  <c r="BB7" i="5" s="1"/>
  <c r="BE334" i="9"/>
  <c r="BC55" i="4" s="1"/>
  <c r="BC7" i="5" s="1"/>
  <c r="AW334" i="9"/>
  <c r="AU55" i="4" s="1"/>
  <c r="AU337" i="9"/>
  <c r="AS58" i="4" s="1"/>
  <c r="AS60" i="4" s="1"/>
  <c r="AR337" i="9"/>
  <c r="AP58" i="4" s="1"/>
  <c r="AP60" i="4" s="1"/>
  <c r="AS337" i="9"/>
  <c r="AQ58" i="4" s="1"/>
  <c r="AQ60" i="4" s="1"/>
  <c r="AT337" i="9"/>
  <c r="AR58" i="4" s="1"/>
  <c r="AR60" i="4" s="1"/>
  <c r="AQ337" i="9"/>
  <c r="AJ337" i="9" s="1"/>
  <c r="AO334" i="9"/>
  <c r="AM55" i="4" s="1"/>
  <c r="AM60" i="4" s="1"/>
  <c r="AP334" i="9"/>
  <c r="AN55" i="4" s="1"/>
  <c r="AN60" i="4" s="1"/>
  <c r="AN334" i="9"/>
  <c r="AL55" i="4" s="1"/>
  <c r="AL60" i="4" s="1"/>
  <c r="AI337" i="9"/>
  <c r="AG58" i="4" s="1"/>
  <c r="AI334" i="9"/>
  <c r="AG55" i="4" s="1"/>
  <c r="AH337" i="9"/>
  <c r="AF58" i="4" s="1"/>
  <c r="AG337" i="9"/>
  <c r="AE58" i="4" s="1"/>
  <c r="AH334" i="9"/>
  <c r="AF55" i="4" s="1"/>
  <c r="AF60" i="4" s="1"/>
  <c r="AG334" i="9"/>
  <c r="AE55" i="4" s="1"/>
  <c r="AE60" i="4" s="1"/>
  <c r="AA337" i="9"/>
  <c r="Y58" i="4" s="1"/>
  <c r="AB337" i="9"/>
  <c r="Z58" i="4" s="1"/>
  <c r="AC337" i="9"/>
  <c r="AA58" i="4" s="1"/>
  <c r="AD337" i="9"/>
  <c r="AB58" i="4" s="1"/>
  <c r="AE337" i="9"/>
  <c r="AC58" i="4" s="1"/>
  <c r="AF337" i="9"/>
  <c r="AD58" i="4" s="1"/>
  <c r="AA334" i="9"/>
  <c r="Y55" i="4" s="1"/>
  <c r="AB334" i="9"/>
  <c r="Z55" i="4" s="1"/>
  <c r="AC334" i="9"/>
  <c r="AA55" i="4" s="1"/>
  <c r="AD334" i="9"/>
  <c r="AB55" i="4" s="1"/>
  <c r="AE334" i="9"/>
  <c r="AC55" i="4" s="1"/>
  <c r="AC60" i="4" s="1"/>
  <c r="AF334" i="9"/>
  <c r="AD55" i="4" s="1"/>
  <c r="O337" i="9"/>
  <c r="M58" i="4" s="1"/>
  <c r="Q337" i="9"/>
  <c r="O58" i="4" s="1"/>
  <c r="R337" i="9"/>
  <c r="P58" i="4" s="1"/>
  <c r="S337" i="9"/>
  <c r="Q58" i="4" s="1"/>
  <c r="T337" i="9"/>
  <c r="R58" i="4" s="1"/>
  <c r="U337" i="9"/>
  <c r="S58" i="4" s="1"/>
  <c r="V337" i="9"/>
  <c r="T58" i="4" s="1"/>
  <c r="W337" i="9"/>
  <c r="U58" i="4" s="1"/>
  <c r="X337" i="9"/>
  <c r="V58" i="4" s="1"/>
  <c r="Y337" i="9"/>
  <c r="W58" i="4" s="1"/>
  <c r="Z337" i="9"/>
  <c r="X58" i="4" s="1"/>
  <c r="N337" i="9"/>
  <c r="L58" i="4" s="1"/>
  <c r="O334" i="9"/>
  <c r="M55" i="4" s="1"/>
  <c r="M60" i="4" s="1"/>
  <c r="P334" i="9"/>
  <c r="N55" i="4" s="1"/>
  <c r="Q334" i="9"/>
  <c r="O55" i="4" s="1"/>
  <c r="O60" i="4" s="1"/>
  <c r="R334" i="9"/>
  <c r="P55" i="4" s="1"/>
  <c r="S334" i="9"/>
  <c r="Q55" i="4" s="1"/>
  <c r="T334" i="9"/>
  <c r="R55" i="4" s="1"/>
  <c r="U334" i="9"/>
  <c r="S55" i="4" s="1"/>
  <c r="W334" i="9"/>
  <c r="U55" i="4" s="1"/>
  <c r="U60" i="4" s="1"/>
  <c r="X334" i="9"/>
  <c r="V55" i="4" s="1"/>
  <c r="V60" i="4" s="1"/>
  <c r="Y334" i="9"/>
  <c r="W55" i="4" s="1"/>
  <c r="W60" i="4" s="1"/>
  <c r="Z334" i="9"/>
  <c r="X55" i="4" s="1"/>
  <c r="N334" i="9"/>
  <c r="L55" i="4" s="1"/>
  <c r="J337" i="9"/>
  <c r="H58" i="4" s="1"/>
  <c r="K337" i="9"/>
  <c r="I58" i="4" s="1"/>
  <c r="L337" i="9"/>
  <c r="J58" i="4" s="1"/>
  <c r="I337" i="9"/>
  <c r="H337" i="9" s="1"/>
  <c r="J334" i="9"/>
  <c r="H55" i="4" s="1"/>
  <c r="H60" i="4" s="1"/>
  <c r="K334" i="9"/>
  <c r="I55" i="4" s="1"/>
  <c r="I60" i="4" s="1"/>
  <c r="L334" i="9"/>
  <c r="J55" i="4" s="1"/>
  <c r="I334" i="9"/>
  <c r="G55" i="4" s="1"/>
  <c r="H335" i="9"/>
  <c r="H336" i="9"/>
  <c r="H338" i="9"/>
  <c r="AR217" i="9"/>
  <c r="AP28" i="4" s="1"/>
  <c r="AP30" i="4" s="1"/>
  <c r="AS217" i="9"/>
  <c r="AQ28" i="4" s="1"/>
  <c r="AQ30" i="4" s="1"/>
  <c r="AT217" i="9"/>
  <c r="AR28" i="4" s="1"/>
  <c r="AR30" i="4" s="1"/>
  <c r="AU217" i="9"/>
  <c r="AS28" i="4" s="1"/>
  <c r="AS30" i="4" s="1"/>
  <c r="AQ217" i="9"/>
  <c r="AO28" i="4" s="1"/>
  <c r="AP214" i="9"/>
  <c r="AN25" i="4" s="1"/>
  <c r="AN30" i="4" s="1"/>
  <c r="AO214" i="9"/>
  <c r="AM25" i="4" s="1"/>
  <c r="AM30" i="4" s="1"/>
  <c r="AN214" i="9"/>
  <c r="AL25" i="4" s="1"/>
  <c r="AG28" i="4"/>
  <c r="AF28" i="4"/>
  <c r="AE28" i="4"/>
  <c r="AH214" i="9"/>
  <c r="AF25" i="4" s="1"/>
  <c r="AI214" i="9"/>
  <c r="AG25" i="4" s="1"/>
  <c r="AE25" i="4"/>
  <c r="J217" i="9"/>
  <c r="H28" i="4" s="1"/>
  <c r="K217" i="9"/>
  <c r="I28" i="4" s="1"/>
  <c r="L217" i="9"/>
  <c r="J28" i="4" s="1"/>
  <c r="I217" i="9"/>
  <c r="G28" i="4" s="1"/>
  <c r="F28" i="4" s="1"/>
  <c r="J214" i="9"/>
  <c r="H25" i="4" s="1"/>
  <c r="K214" i="9"/>
  <c r="I25" i="4" s="1"/>
  <c r="L214" i="9"/>
  <c r="J25" i="4" s="1"/>
  <c r="I214" i="9"/>
  <c r="G25" i="4" s="1"/>
  <c r="W217" i="9"/>
  <c r="U28" i="4" s="1"/>
  <c r="O217" i="9"/>
  <c r="M28" i="4" s="1"/>
  <c r="M10" i="5" s="1"/>
  <c r="P217" i="9"/>
  <c r="N28" i="4" s="1"/>
  <c r="Q217" i="9"/>
  <c r="O28" i="4" s="1"/>
  <c r="O10" i="5" s="1"/>
  <c r="R217" i="9"/>
  <c r="P28" i="4" s="1"/>
  <c r="S217" i="9"/>
  <c r="Q28" i="4" s="1"/>
  <c r="T217" i="9"/>
  <c r="R28" i="4" s="1"/>
  <c r="U217" i="9"/>
  <c r="S28" i="4" s="1"/>
  <c r="S10" i="5" s="1"/>
  <c r="V217" i="9"/>
  <c r="T28" i="4" s="1"/>
  <c r="T30" i="4" s="1"/>
  <c r="X217" i="9"/>
  <c r="V28" i="4" s="1"/>
  <c r="V10" i="5" s="1"/>
  <c r="Y217" i="9"/>
  <c r="W28" i="4" s="1"/>
  <c r="Z217" i="9"/>
  <c r="X28" i="4" s="1"/>
  <c r="N217" i="9"/>
  <c r="L28" i="4" s="1"/>
  <c r="T214" i="9"/>
  <c r="R25" i="4" s="1"/>
  <c r="R7" i="5" s="1"/>
  <c r="U214" i="9"/>
  <c r="S25" i="4" s="1"/>
  <c r="V214" i="9"/>
  <c r="T25" i="4" s="1"/>
  <c r="T7" i="5" s="1"/>
  <c r="W214" i="9"/>
  <c r="U25" i="4" s="1"/>
  <c r="X214" i="9"/>
  <c r="V25" i="4" s="1"/>
  <c r="Y214" i="9"/>
  <c r="W25" i="4" s="1"/>
  <c r="Z214" i="9"/>
  <c r="X25" i="4" s="1"/>
  <c r="X7" i="5" s="1"/>
  <c r="S214" i="9"/>
  <c r="Q25" i="4" s="1"/>
  <c r="O214" i="9"/>
  <c r="M25" i="4" s="1"/>
  <c r="P214" i="9"/>
  <c r="N25" i="4" s="1"/>
  <c r="Q214" i="9"/>
  <c r="O25" i="4" s="1"/>
  <c r="R214" i="9"/>
  <c r="P25" i="4" s="1"/>
  <c r="N214" i="9"/>
  <c r="L25" i="4" s="1"/>
  <c r="AN199" i="9"/>
  <c r="AJ199" i="9" s="1"/>
  <c r="AO199" i="9"/>
  <c r="AP199" i="9"/>
  <c r="AR202" i="9"/>
  <c r="AP22" i="4" s="1"/>
  <c r="AS202" i="9"/>
  <c r="AQ22" i="4" s="1"/>
  <c r="AT202" i="9"/>
  <c r="AR22" i="4" s="1"/>
  <c r="AU202" i="9"/>
  <c r="AS22" i="4" s="1"/>
  <c r="AQ202" i="9"/>
  <c r="AJ202" i="9" s="1"/>
  <c r="AF22" i="4"/>
  <c r="AG22" i="4"/>
  <c r="AG10" i="5" s="1"/>
  <c r="AE22" i="4"/>
  <c r="AE10" i="5" s="1"/>
  <c r="AI199" i="9"/>
  <c r="AG19" i="4" s="1"/>
  <c r="AG7" i="5" s="1"/>
  <c r="AF19" i="4"/>
  <c r="AE19" i="4"/>
  <c r="AC202" i="9"/>
  <c r="AA22" i="4" s="1"/>
  <c r="AD202" i="9"/>
  <c r="AB22" i="4" s="1"/>
  <c r="AE202" i="9"/>
  <c r="AC22" i="4" s="1"/>
  <c r="AC10" i="5" s="1"/>
  <c r="AF202" i="9"/>
  <c r="AD22" i="4" s="1"/>
  <c r="AD10" i="5" s="1"/>
  <c r="AB202" i="9"/>
  <c r="Z22" i="4" s="1"/>
  <c r="Z10" i="5" s="1"/>
  <c r="AC199" i="9"/>
  <c r="AA19" i="4" s="1"/>
  <c r="AD199" i="9"/>
  <c r="AB19" i="4" s="1"/>
  <c r="AE199" i="9"/>
  <c r="AC19" i="4" s="1"/>
  <c r="AF199" i="9"/>
  <c r="AD19" i="4" s="1"/>
  <c r="AB199" i="9"/>
  <c r="Z19" i="4" s="1"/>
  <c r="Z202" i="9"/>
  <c r="X22" i="4" s="1"/>
  <c r="Y202" i="9"/>
  <c r="W22" i="4" s="1"/>
  <c r="W202" i="9"/>
  <c r="U22" i="4" s="1"/>
  <c r="V202" i="9"/>
  <c r="T22" i="4" s="1"/>
  <c r="N202" i="9"/>
  <c r="M202" i="9" s="1"/>
  <c r="G202" i="9" s="1"/>
  <c r="N199" i="9"/>
  <c r="L19" i="4" s="1"/>
  <c r="I202" i="9"/>
  <c r="G22" i="4" s="1"/>
  <c r="I199" i="9"/>
  <c r="G19" i="4" s="1"/>
  <c r="H202" i="9"/>
  <c r="H199" i="9"/>
  <c r="E199" i="9"/>
  <c r="F199" i="9" s="1"/>
  <c r="E74" i="4" l="1"/>
  <c r="E77" i="4"/>
  <c r="E75" i="4"/>
  <c r="AT12" i="4"/>
  <c r="E8" i="4"/>
  <c r="AE30" i="4"/>
  <c r="AB7" i="5"/>
  <c r="Z7" i="5"/>
  <c r="Z12" i="5" s="1"/>
  <c r="Z30" i="4"/>
  <c r="AB30" i="4"/>
  <c r="AT22" i="4"/>
  <c r="BB12" i="5"/>
  <c r="AZ12" i="5"/>
  <c r="AT19" i="4"/>
  <c r="BC24" i="4"/>
  <c r="BB24" i="4"/>
  <c r="BC12" i="5"/>
  <c r="AV10" i="5"/>
  <c r="AT28" i="4"/>
  <c r="BC30" i="4"/>
  <c r="H96" i="4"/>
  <c r="H10" i="5"/>
  <c r="F94" i="4"/>
  <c r="AW60" i="4"/>
  <c r="AF10" i="5"/>
  <c r="W30" i="4"/>
  <c r="J10" i="5"/>
  <c r="AU7" i="5"/>
  <c r="AU60" i="4"/>
  <c r="AT55" i="4"/>
  <c r="AV7" i="5"/>
  <c r="AV60" i="4"/>
  <c r="AU10" i="5"/>
  <c r="AT58" i="4"/>
  <c r="AM7" i="5"/>
  <c r="AM24" i="4"/>
  <c r="F22" i="4"/>
  <c r="AC7" i="5"/>
  <c r="AC12" i="5" s="1"/>
  <c r="AC24" i="4"/>
  <c r="O7" i="5"/>
  <c r="O30" i="4"/>
  <c r="AH25" i="4"/>
  <c r="AL30" i="4"/>
  <c r="Y7" i="5"/>
  <c r="Y60" i="4"/>
  <c r="G24" i="4"/>
  <c r="F19" i="4"/>
  <c r="F24" i="4" s="1"/>
  <c r="K25" i="4"/>
  <c r="L30" i="4"/>
  <c r="V7" i="5"/>
  <c r="V30" i="4"/>
  <c r="AA10" i="5"/>
  <c r="L7" i="5"/>
  <c r="K19" i="4"/>
  <c r="E19" i="4" s="1"/>
  <c r="AF7" i="5"/>
  <c r="AF24" i="4"/>
  <c r="AQ10" i="5"/>
  <c r="AQ12" i="5" s="1"/>
  <c r="AQ24" i="4"/>
  <c r="N7" i="5"/>
  <c r="N30" i="4"/>
  <c r="S7" i="5"/>
  <c r="S30" i="4"/>
  <c r="R30" i="4"/>
  <c r="R10" i="5"/>
  <c r="J7" i="5"/>
  <c r="J30" i="4"/>
  <c r="X30" i="4"/>
  <c r="I10" i="5"/>
  <c r="AS24" i="4"/>
  <c r="AS10" i="5"/>
  <c r="AS12" i="5" s="1"/>
  <c r="U7" i="5"/>
  <c r="U30" i="4"/>
  <c r="AE7" i="5"/>
  <c r="AE24" i="4"/>
  <c r="G30" i="4"/>
  <c r="F25" i="4"/>
  <c r="F30" i="4" s="1"/>
  <c r="BA7" i="5"/>
  <c r="BA12" i="5" s="1"/>
  <c r="BA60" i="4"/>
  <c r="T10" i="5"/>
  <c r="AP10" i="5"/>
  <c r="AP12" i="5" s="1"/>
  <c r="AP24" i="4"/>
  <c r="M7" i="5"/>
  <c r="M30" i="4"/>
  <c r="Q30" i="4"/>
  <c r="Q10" i="5"/>
  <c r="I30" i="4"/>
  <c r="AF30" i="4"/>
  <c r="Q60" i="4"/>
  <c r="W10" i="5"/>
  <c r="W12" i="5" s="1"/>
  <c r="W24" i="4"/>
  <c r="AD7" i="5"/>
  <c r="AD12" i="5" s="1"/>
  <c r="AD24" i="4"/>
  <c r="P7" i="5"/>
  <c r="P30" i="4"/>
  <c r="AR10" i="5"/>
  <c r="AR12" i="5" s="1"/>
  <c r="AR24" i="4"/>
  <c r="AA7" i="5"/>
  <c r="U10" i="5"/>
  <c r="U24" i="4"/>
  <c r="AN7" i="5"/>
  <c r="AN12" i="5" s="1"/>
  <c r="AN24" i="4"/>
  <c r="Q7" i="5"/>
  <c r="K28" i="4"/>
  <c r="P10" i="5"/>
  <c r="H7" i="5"/>
  <c r="H30" i="4"/>
  <c r="AO30" i="4"/>
  <c r="AH28" i="4"/>
  <c r="F55" i="4"/>
  <c r="K55" i="4"/>
  <c r="L60" i="4"/>
  <c r="P60" i="4"/>
  <c r="AD60" i="4"/>
  <c r="AX7" i="5"/>
  <c r="AX12" i="5" s="1"/>
  <c r="AX60" i="4"/>
  <c r="M217" i="9"/>
  <c r="G217" i="9" s="1"/>
  <c r="M944" i="9"/>
  <c r="G58" i="4"/>
  <c r="F58" i="4" s="1"/>
  <c r="M199" i="9"/>
  <c r="G199" i="9" s="1"/>
  <c r="AJ214" i="9"/>
  <c r="AO58" i="4"/>
  <c r="AJ589" i="9"/>
  <c r="AH91" i="4" s="1"/>
  <c r="M592" i="9"/>
  <c r="G592" i="9" s="1"/>
  <c r="M214" i="9"/>
  <c r="G214" i="9" s="1"/>
  <c r="AJ217" i="9"/>
  <c r="AO22" i="4"/>
  <c r="T96" i="4"/>
  <c r="G9" i="5"/>
  <c r="F9" i="5" s="1"/>
  <c r="F93" i="4"/>
  <c r="S96" i="4"/>
  <c r="R96" i="4"/>
  <c r="AC96" i="4"/>
  <c r="I150" i="4"/>
  <c r="X10" i="5"/>
  <c r="X12" i="5" s="1"/>
  <c r="AT145" i="4"/>
  <c r="AX145" i="4"/>
  <c r="AX150" i="4" s="1"/>
  <c r="AH30" i="4"/>
  <c r="M591" i="9"/>
  <c r="G591" i="9" s="1"/>
  <c r="M334" i="9"/>
  <c r="AJ334" i="9"/>
  <c r="G96" i="4"/>
  <c r="F91" i="4"/>
  <c r="N96" i="4"/>
  <c r="AH94" i="4"/>
  <c r="AO96" i="4"/>
  <c r="AH148" i="4"/>
  <c r="AO150" i="4"/>
  <c r="U96" i="4"/>
  <c r="K145" i="4"/>
  <c r="L150" i="4"/>
  <c r="AD96" i="4"/>
  <c r="Y10" i="5"/>
  <c r="L96" i="4"/>
  <c r="L9" i="5"/>
  <c r="K9" i="5" s="1"/>
  <c r="E9" i="5" s="1"/>
  <c r="K93" i="4"/>
  <c r="E93" i="4" s="1"/>
  <c r="AB96" i="4"/>
  <c r="AE96" i="4"/>
  <c r="AT91" i="4"/>
  <c r="AT96" i="4" s="1"/>
  <c r="AW91" i="4"/>
  <c r="AW96" i="4" s="1"/>
  <c r="H150" i="4"/>
  <c r="AB150" i="4"/>
  <c r="T150" i="4"/>
  <c r="K148" i="4"/>
  <c r="AJ592" i="9"/>
  <c r="AJ944" i="9"/>
  <c r="AH145" i="4" s="1"/>
  <c r="BB96" i="4"/>
  <c r="H947" i="9"/>
  <c r="I148" i="4"/>
  <c r="F148" i="4" s="1"/>
  <c r="F150" i="4" s="1"/>
  <c r="V96" i="4"/>
  <c r="AY94" i="4"/>
  <c r="AT94" i="4" s="1"/>
  <c r="Q96" i="4"/>
  <c r="K94" i="4"/>
  <c r="AA96" i="4"/>
  <c r="AA150" i="4"/>
  <c r="S150" i="4"/>
  <c r="M947" i="9"/>
  <c r="M589" i="9"/>
  <c r="AJ947" i="9"/>
  <c r="C19" i="4"/>
  <c r="C7" i="5" s="1"/>
  <c r="L22" i="4"/>
  <c r="AB10" i="5"/>
  <c r="AB12" i="5" s="1"/>
  <c r="H589" i="9"/>
  <c r="I91" i="4"/>
  <c r="I96" i="4" s="1"/>
  <c r="M96" i="4"/>
  <c r="X96" i="4"/>
  <c r="K91" i="4"/>
  <c r="P96" i="4"/>
  <c r="Z96" i="4"/>
  <c r="AF96" i="4"/>
  <c r="BC96" i="4"/>
  <c r="Z150" i="4"/>
  <c r="R150" i="4"/>
  <c r="BC150" i="4"/>
  <c r="AT148" i="4"/>
  <c r="R42" i="4"/>
  <c r="K37" i="4"/>
  <c r="D37" i="4" s="1"/>
  <c r="K42" i="4"/>
  <c r="L42" i="4"/>
  <c r="BB78" i="4"/>
  <c r="AZ78" i="4"/>
  <c r="AY78" i="4"/>
  <c r="AX78" i="4"/>
  <c r="AR78" i="4"/>
  <c r="AE78" i="4"/>
  <c r="P78" i="4"/>
  <c r="AB78" i="4"/>
  <c r="AA78" i="4"/>
  <c r="S78" i="4"/>
  <c r="K73" i="4"/>
  <c r="D73" i="4" s="1"/>
  <c r="J78" i="4"/>
  <c r="G78" i="4"/>
  <c r="AO78" i="4"/>
  <c r="AH78" i="4"/>
  <c r="K78" i="4"/>
  <c r="AT73" i="4"/>
  <c r="AH70" i="4"/>
  <c r="AH72" i="4" s="1"/>
  <c r="BA72" i="4"/>
  <c r="AY72" i="4"/>
  <c r="AR72" i="4"/>
  <c r="AS72" i="4"/>
  <c r="AH67" i="4"/>
  <c r="AB72" i="4"/>
  <c r="S72" i="4"/>
  <c r="R72" i="4"/>
  <c r="Y72" i="4"/>
  <c r="D67" i="4"/>
  <c r="L72" i="4"/>
  <c r="F67" i="4"/>
  <c r="F72" i="4" s="1"/>
  <c r="G72" i="4"/>
  <c r="AZ66" i="4"/>
  <c r="BA66" i="4"/>
  <c r="BB66" i="4"/>
  <c r="AH61" i="4"/>
  <c r="K64" i="4"/>
  <c r="E64" i="4" s="1"/>
  <c r="AB66" i="4"/>
  <c r="T66" i="4"/>
  <c r="Q66" i="4"/>
  <c r="Y66" i="4"/>
  <c r="Z66" i="4"/>
  <c r="K61" i="4"/>
  <c r="AZ60" i="4"/>
  <c r="AY60" i="4"/>
  <c r="BC60" i="4"/>
  <c r="BB60" i="4"/>
  <c r="AH55" i="4"/>
  <c r="X60" i="4"/>
  <c r="AB60" i="4"/>
  <c r="T60" i="4"/>
  <c r="E55" i="4"/>
  <c r="R60" i="4"/>
  <c r="Z60" i="4"/>
  <c r="S60" i="4"/>
  <c r="AA60" i="4"/>
  <c r="J60" i="4"/>
  <c r="G66" i="4"/>
  <c r="AN66" i="4"/>
  <c r="AT61" i="4"/>
  <c r="L66" i="4"/>
  <c r="AT52" i="4"/>
  <c r="AT49" i="4"/>
  <c r="AT54" i="4" s="1"/>
  <c r="E53" i="4"/>
  <c r="AU54" i="4"/>
  <c r="AB54" i="4"/>
  <c r="T54" i="4"/>
  <c r="K52" i="4"/>
  <c r="D49" i="4" s="1"/>
  <c r="R54" i="4"/>
  <c r="Z54" i="4"/>
  <c r="S54" i="4"/>
  <c r="AA54" i="4"/>
  <c r="Q54" i="4"/>
  <c r="Y54" i="4"/>
  <c r="F52" i="4"/>
  <c r="I54" i="4"/>
  <c r="F54" i="4"/>
  <c r="G54" i="4"/>
  <c r="L54" i="4"/>
  <c r="AH54" i="4"/>
  <c r="E48" i="4"/>
  <c r="BA48" i="4"/>
  <c r="AZ48" i="4"/>
  <c r="BB48" i="4"/>
  <c r="AY48" i="4"/>
  <c r="S48" i="4"/>
  <c r="R48" i="4"/>
  <c r="Z48" i="4"/>
  <c r="P48" i="4"/>
  <c r="X48" i="4"/>
  <c r="Q48" i="4"/>
  <c r="Y48" i="4"/>
  <c r="I48" i="4"/>
  <c r="BA42" i="4"/>
  <c r="AX42" i="4"/>
  <c r="BC42" i="4"/>
  <c r="AH40" i="4"/>
  <c r="AB42" i="4"/>
  <c r="T42" i="4"/>
  <c r="AA42" i="4"/>
  <c r="S42" i="4"/>
  <c r="O42" i="4"/>
  <c r="W42" i="4"/>
  <c r="P42" i="4"/>
  <c r="Q42" i="4"/>
  <c r="X42" i="4"/>
  <c r="Y42" i="4"/>
  <c r="F42" i="4"/>
  <c r="I42" i="4"/>
  <c r="F48" i="4"/>
  <c r="AT48" i="4"/>
  <c r="E40" i="4"/>
  <c r="G42" i="4"/>
  <c r="AP42" i="4"/>
  <c r="AT37" i="4"/>
  <c r="AH31" i="4"/>
  <c r="K31" i="4"/>
  <c r="AZ30" i="4"/>
  <c r="AY30" i="4"/>
  <c r="AT25" i="4"/>
  <c r="AT30" i="4" s="1"/>
  <c r="E25" i="4"/>
  <c r="K30" i="4"/>
  <c r="BA24" i="4"/>
  <c r="AH22" i="4"/>
  <c r="Q24" i="4"/>
  <c r="X24" i="4"/>
  <c r="P24" i="4"/>
  <c r="AA24" i="4"/>
  <c r="Z24" i="4"/>
  <c r="AH21" i="4"/>
  <c r="T24" i="4"/>
  <c r="AB24" i="4"/>
  <c r="R24" i="4"/>
  <c r="BA18" i="4"/>
  <c r="BB18" i="4"/>
  <c r="BC18" i="4"/>
  <c r="AT18" i="4"/>
  <c r="AH13" i="4"/>
  <c r="D13" i="4"/>
  <c r="E13" i="4"/>
  <c r="U18" i="4"/>
  <c r="G18" i="4"/>
  <c r="F13" i="4"/>
  <c r="E12" i="4"/>
  <c r="AH7" i="4"/>
  <c r="AH12" i="4"/>
  <c r="O18" i="4"/>
  <c r="V18" i="4"/>
  <c r="M18" i="4"/>
  <c r="AB18" i="4"/>
  <c r="T18" i="4"/>
  <c r="L18" i="4"/>
  <c r="H591" i="9"/>
  <c r="H592" i="9"/>
  <c r="H334" i="9"/>
  <c r="AH7" i="5" l="1"/>
  <c r="AA12" i="5"/>
  <c r="AV12" i="5"/>
  <c r="E28" i="4"/>
  <c r="E94" i="4"/>
  <c r="AO10" i="5"/>
  <c r="AO24" i="4"/>
  <c r="D25" i="4"/>
  <c r="AT150" i="4"/>
  <c r="AT60" i="4"/>
  <c r="L10" i="5"/>
  <c r="G589" i="9"/>
  <c r="G947" i="9"/>
  <c r="G334" i="9"/>
  <c r="G60" i="4"/>
  <c r="Y12" i="5"/>
  <c r="G10" i="5"/>
  <c r="F10" i="5" s="1"/>
  <c r="K150" i="4"/>
  <c r="D145" i="4"/>
  <c r="G944" i="9"/>
  <c r="E145" i="4" s="1"/>
  <c r="AH58" i="4"/>
  <c r="AH60" i="4" s="1"/>
  <c r="AO60" i="4"/>
  <c r="AY10" i="5"/>
  <c r="AY12" i="5" s="1"/>
  <c r="F60" i="4"/>
  <c r="AU12" i="5"/>
  <c r="AH24" i="4"/>
  <c r="E91" i="4"/>
  <c r="E96" i="4" s="1"/>
  <c r="D91" i="4"/>
  <c r="K96" i="4"/>
  <c r="E148" i="4"/>
  <c r="L24" i="4"/>
  <c r="E30" i="4"/>
  <c r="AY96" i="4"/>
  <c r="AH96" i="4"/>
  <c r="AL12" i="5"/>
  <c r="AL24" i="4"/>
  <c r="I7" i="5"/>
  <c r="F7" i="5" s="1"/>
  <c r="AM12" i="5"/>
  <c r="AW7" i="5"/>
  <c r="AW12" i="5" s="1"/>
  <c r="V12" i="5"/>
  <c r="AT78" i="4"/>
  <c r="E73" i="4"/>
  <c r="E78" i="4" s="1"/>
  <c r="E67" i="4"/>
  <c r="E61" i="4"/>
  <c r="E52" i="4"/>
  <c r="E49" i="4"/>
  <c r="E54" i="4" s="1"/>
  <c r="K48" i="4"/>
  <c r="E43" i="4"/>
  <c r="E37" i="4"/>
  <c r="E42" i="4" s="1"/>
  <c r="AZ24" i="4"/>
  <c r="K24" i="4"/>
  <c r="H963" i="9"/>
  <c r="H962" i="9"/>
  <c r="H961" i="9"/>
  <c r="H960" i="9"/>
  <c r="H959" i="9"/>
  <c r="H958" i="9"/>
  <c r="H956" i="9"/>
  <c r="H955" i="9"/>
  <c r="H954" i="9"/>
  <c r="H953" i="9"/>
  <c r="H951" i="9"/>
  <c r="H950" i="9"/>
  <c r="H949" i="9"/>
  <c r="H948" i="9"/>
  <c r="H946" i="9"/>
  <c r="H945" i="9"/>
  <c r="H943" i="9"/>
  <c r="H941" i="9"/>
  <c r="H940" i="9"/>
  <c r="H938" i="9"/>
  <c r="H936" i="9"/>
  <c r="H935" i="9"/>
  <c r="H934" i="9"/>
  <c r="H933" i="9"/>
  <c r="H931" i="9"/>
  <c r="H930" i="9"/>
  <c r="H929" i="9"/>
  <c r="H928" i="9"/>
  <c r="H927" i="9"/>
  <c r="H926" i="9"/>
  <c r="H925" i="9"/>
  <c r="H924" i="9"/>
  <c r="H923" i="9"/>
  <c r="H922" i="9"/>
  <c r="H921" i="9"/>
  <c r="H920" i="9"/>
  <c r="H919" i="9"/>
  <c r="H918" i="9"/>
  <c r="H917" i="9"/>
  <c r="H916" i="9"/>
  <c r="H915" i="9"/>
  <c r="H914" i="9"/>
  <c r="H913" i="9"/>
  <c r="H912" i="9"/>
  <c r="H911" i="9"/>
  <c r="H910" i="9"/>
  <c r="H909" i="9"/>
  <c r="H908" i="9"/>
  <c r="H907" i="9"/>
  <c r="H906" i="9"/>
  <c r="H905" i="9"/>
  <c r="H904" i="9"/>
  <c r="H903" i="9"/>
  <c r="H902" i="9"/>
  <c r="H901" i="9"/>
  <c r="H900" i="9"/>
  <c r="H899" i="9"/>
  <c r="H898" i="9"/>
  <c r="H897" i="9"/>
  <c r="H896" i="9"/>
  <c r="H895" i="9"/>
  <c r="H894" i="9"/>
  <c r="H893" i="9"/>
  <c r="H892" i="9"/>
  <c r="H891" i="9"/>
  <c r="H890" i="9"/>
  <c r="H889" i="9"/>
  <c r="H888" i="9"/>
  <c r="H887" i="9"/>
  <c r="H886" i="9"/>
  <c r="H885" i="9"/>
  <c r="H884" i="9"/>
  <c r="H883" i="9"/>
  <c r="H882" i="9"/>
  <c r="H881" i="9"/>
  <c r="H880" i="9"/>
  <c r="H879" i="9"/>
  <c r="H878" i="9"/>
  <c r="H876" i="9"/>
  <c r="H875" i="9"/>
  <c r="H874" i="9"/>
  <c r="H873" i="9"/>
  <c r="H872" i="9"/>
  <c r="H871" i="9"/>
  <c r="H870" i="9"/>
  <c r="H869" i="9"/>
  <c r="H868" i="9"/>
  <c r="H867" i="9"/>
  <c r="H866" i="9"/>
  <c r="H865" i="9"/>
  <c r="H864" i="9"/>
  <c r="H863" i="9"/>
  <c r="H862" i="9"/>
  <c r="H861" i="9"/>
  <c r="H860" i="9"/>
  <c r="H859" i="9"/>
  <c r="H858" i="9"/>
  <c r="H857" i="9"/>
  <c r="H856" i="9"/>
  <c r="H855" i="9"/>
  <c r="H854" i="9"/>
  <c r="H853" i="9"/>
  <c r="H851" i="9"/>
  <c r="H850" i="9"/>
  <c r="H849" i="9"/>
  <c r="H848" i="9"/>
  <c r="H847" i="9"/>
  <c r="H846" i="9"/>
  <c r="H845" i="9"/>
  <c r="H844" i="9"/>
  <c r="H843" i="9"/>
  <c r="H842" i="9"/>
  <c r="H841" i="9"/>
  <c r="H840" i="9"/>
  <c r="H839" i="9"/>
  <c r="H838" i="9"/>
  <c r="H837" i="9"/>
  <c r="H836" i="9"/>
  <c r="H835" i="9"/>
  <c r="H834" i="9"/>
  <c r="H833" i="9"/>
  <c r="H831" i="9"/>
  <c r="H830" i="9"/>
  <c r="H829" i="9"/>
  <c r="H828" i="9"/>
  <c r="H826" i="9"/>
  <c r="H825" i="9"/>
  <c r="H824" i="9"/>
  <c r="H823" i="9"/>
  <c r="H822" i="9"/>
  <c r="H821" i="9"/>
  <c r="H820" i="9"/>
  <c r="H819" i="9"/>
  <c r="H818" i="9"/>
  <c r="H816" i="9"/>
  <c r="H815" i="9"/>
  <c r="H814" i="9"/>
  <c r="H813" i="9"/>
  <c r="H812" i="9"/>
  <c r="H811" i="9"/>
  <c r="H810" i="9"/>
  <c r="H809" i="9"/>
  <c r="H808" i="9"/>
  <c r="H807" i="9"/>
  <c r="H806" i="9"/>
  <c r="H805" i="9"/>
  <c r="H804" i="9"/>
  <c r="H803" i="9"/>
  <c r="H802" i="9"/>
  <c r="H801" i="9"/>
  <c r="H800" i="9"/>
  <c r="H799" i="9"/>
  <c r="H798" i="9"/>
  <c r="H797" i="9"/>
  <c r="H796" i="9"/>
  <c r="H795" i="9"/>
  <c r="H794" i="9"/>
  <c r="H793" i="9"/>
  <c r="H792" i="9"/>
  <c r="H791" i="9"/>
  <c r="H790" i="9"/>
  <c r="H789" i="9"/>
  <c r="H788" i="9"/>
  <c r="H787" i="9"/>
  <c r="H786" i="9"/>
  <c r="H785" i="9"/>
  <c r="H784" i="9"/>
  <c r="H783" i="9"/>
  <c r="H782" i="9"/>
  <c r="H781" i="9"/>
  <c r="H780" i="9"/>
  <c r="H779" i="9"/>
  <c r="H778" i="9"/>
  <c r="H777" i="9"/>
  <c r="H776" i="9"/>
  <c r="H775" i="9"/>
  <c r="H774" i="9"/>
  <c r="H773" i="9"/>
  <c r="H772" i="9"/>
  <c r="H771" i="9"/>
  <c r="H770" i="9"/>
  <c r="H769" i="9"/>
  <c r="H768" i="9"/>
  <c r="H767" i="9"/>
  <c r="H766" i="9"/>
  <c r="H765" i="9"/>
  <c r="H764" i="9"/>
  <c r="H763" i="9"/>
  <c r="H762" i="9"/>
  <c r="H761" i="9"/>
  <c r="H760" i="9"/>
  <c r="H759" i="9"/>
  <c r="H758" i="9"/>
  <c r="H757" i="9"/>
  <c r="H756" i="9"/>
  <c r="H755" i="9"/>
  <c r="H754" i="9"/>
  <c r="H753" i="9"/>
  <c r="H751" i="9"/>
  <c r="H750" i="9"/>
  <c r="H748" i="9"/>
  <c r="H747" i="9"/>
  <c r="H746" i="9"/>
  <c r="H745" i="9"/>
  <c r="H744" i="9"/>
  <c r="H743" i="9"/>
  <c r="H742" i="9"/>
  <c r="H741" i="9"/>
  <c r="H740" i="9"/>
  <c r="H739" i="9"/>
  <c r="H738" i="9"/>
  <c r="H737" i="9"/>
  <c r="H736" i="9"/>
  <c r="H735" i="9"/>
  <c r="H734" i="9"/>
  <c r="H733" i="9"/>
  <c r="H731" i="9"/>
  <c r="H730" i="9"/>
  <c r="H729" i="9"/>
  <c r="H728" i="9"/>
  <c r="H727" i="9"/>
  <c r="H726" i="9"/>
  <c r="H725" i="9"/>
  <c r="H724" i="9"/>
  <c r="H723" i="9"/>
  <c r="H722" i="9"/>
  <c r="H721" i="9"/>
  <c r="H720" i="9"/>
  <c r="H719" i="9"/>
  <c r="H718" i="9"/>
  <c r="H717" i="9"/>
  <c r="H716" i="9"/>
  <c r="H715" i="9"/>
  <c r="H714" i="9"/>
  <c r="H713" i="9"/>
  <c r="H712" i="9"/>
  <c r="H711" i="9"/>
  <c r="H710" i="9"/>
  <c r="H709" i="9"/>
  <c r="H708" i="9"/>
  <c r="H707" i="9"/>
  <c r="H706" i="9"/>
  <c r="H705" i="9"/>
  <c r="H704" i="9"/>
  <c r="H703" i="9"/>
  <c r="H702" i="9"/>
  <c r="H701" i="9"/>
  <c r="H700" i="9"/>
  <c r="H699" i="9"/>
  <c r="H698" i="9"/>
  <c r="H697" i="9"/>
  <c r="H696" i="9"/>
  <c r="H695" i="9"/>
  <c r="H694" i="9"/>
  <c r="H693" i="9"/>
  <c r="H692" i="9"/>
  <c r="H691" i="9"/>
  <c r="H690" i="9"/>
  <c r="H689" i="9"/>
  <c r="H688" i="9"/>
  <c r="H687" i="9"/>
  <c r="H686" i="9"/>
  <c r="H685" i="9"/>
  <c r="H684" i="9"/>
  <c r="H683" i="9"/>
  <c r="H682" i="9"/>
  <c r="H681" i="9"/>
  <c r="H680" i="9"/>
  <c r="BC679" i="9"/>
  <c r="H679" i="9"/>
  <c r="H678" i="9"/>
  <c r="H677" i="9"/>
  <c r="H676" i="9"/>
  <c r="H675" i="9"/>
  <c r="H674" i="9"/>
  <c r="H673" i="9"/>
  <c r="H672" i="9"/>
  <c r="H671" i="9"/>
  <c r="H670" i="9"/>
  <c r="H669" i="9"/>
  <c r="H668" i="9"/>
  <c r="H667" i="9"/>
  <c r="H666" i="9"/>
  <c r="H665" i="9"/>
  <c r="H664" i="9"/>
  <c r="H663" i="9"/>
  <c r="H662" i="9"/>
  <c r="H661" i="9"/>
  <c r="H660" i="9"/>
  <c r="H659" i="9"/>
  <c r="H658" i="9"/>
  <c r="H657" i="9"/>
  <c r="H656" i="9"/>
  <c r="H655" i="9"/>
  <c r="H654" i="9"/>
  <c r="H653" i="9"/>
  <c r="H652" i="9"/>
  <c r="H651" i="9"/>
  <c r="H650" i="9"/>
  <c r="H649" i="9"/>
  <c r="H648" i="9"/>
  <c r="H647" i="9"/>
  <c r="H646" i="9"/>
  <c r="H645" i="9"/>
  <c r="H644" i="9"/>
  <c r="H643" i="9"/>
  <c r="H641" i="9"/>
  <c r="H640" i="9"/>
  <c r="H639" i="9"/>
  <c r="H632" i="9"/>
  <c r="C624" i="9"/>
  <c r="H618" i="9"/>
  <c r="H617" i="9"/>
  <c r="H616" i="9"/>
  <c r="H615" i="9"/>
  <c r="H614" i="9"/>
  <c r="H613" i="9"/>
  <c r="H612" i="9"/>
  <c r="H610" i="9"/>
  <c r="H609" i="9"/>
  <c r="H608" i="9"/>
  <c r="H607" i="9"/>
  <c r="H605" i="9"/>
  <c r="H604" i="9"/>
  <c r="H603" i="9"/>
  <c r="H602" i="9"/>
  <c r="H600" i="9"/>
  <c r="H599" i="9"/>
  <c r="H588" i="9"/>
  <c r="H587" i="9"/>
  <c r="H586" i="9"/>
  <c r="H585" i="9"/>
  <c r="H584" i="9"/>
  <c r="H583" i="9"/>
  <c r="H582" i="9"/>
  <c r="H581" i="9"/>
  <c r="H580" i="9"/>
  <c r="H579" i="9"/>
  <c r="H578" i="9"/>
  <c r="H577" i="9"/>
  <c r="H576" i="9"/>
  <c r="H575" i="9"/>
  <c r="H574" i="9"/>
  <c r="H573" i="9"/>
  <c r="H571" i="9"/>
  <c r="H570" i="9"/>
  <c r="H569" i="9"/>
  <c r="H568" i="9"/>
  <c r="H566" i="9"/>
  <c r="H565" i="9"/>
  <c r="H564" i="9"/>
  <c r="H563" i="9"/>
  <c r="H561" i="9"/>
  <c r="H560" i="9"/>
  <c r="H559" i="9"/>
  <c r="H558" i="9"/>
  <c r="H557" i="9"/>
  <c r="H556" i="9"/>
  <c r="H555" i="9"/>
  <c r="H554" i="9"/>
  <c r="H553" i="9"/>
  <c r="H552" i="9"/>
  <c r="H551" i="9"/>
  <c r="H550" i="9"/>
  <c r="H549" i="9"/>
  <c r="H548" i="9"/>
  <c r="H547" i="9"/>
  <c r="H546" i="9"/>
  <c r="H545" i="9"/>
  <c r="H544" i="9"/>
  <c r="H543" i="9"/>
  <c r="H542" i="9"/>
  <c r="H541" i="9"/>
  <c r="H540" i="9"/>
  <c r="H539" i="9"/>
  <c r="H538" i="9"/>
  <c r="H537" i="9"/>
  <c r="H536" i="9"/>
  <c r="H535" i="9"/>
  <c r="H534" i="9"/>
  <c r="H533" i="9"/>
  <c r="H532" i="9"/>
  <c r="H531" i="9"/>
  <c r="H530" i="9"/>
  <c r="H529" i="9"/>
  <c r="H528" i="9"/>
  <c r="H527" i="9"/>
  <c r="H526" i="9"/>
  <c r="H525" i="9"/>
  <c r="H524" i="9"/>
  <c r="H523" i="9"/>
  <c r="H522" i="9"/>
  <c r="H521" i="9"/>
  <c r="H520" i="9"/>
  <c r="H519" i="9"/>
  <c r="H518" i="9"/>
  <c r="H517" i="9"/>
  <c r="H516" i="9"/>
  <c r="H515" i="9"/>
  <c r="H514" i="9"/>
  <c r="H513" i="9"/>
  <c r="H512" i="9"/>
  <c r="H511" i="9"/>
  <c r="H510" i="9"/>
  <c r="H509" i="9"/>
  <c r="H508" i="9"/>
  <c r="H507" i="9"/>
  <c r="H506" i="9"/>
  <c r="H505" i="9"/>
  <c r="H504" i="9"/>
  <c r="H503" i="9"/>
  <c r="H502" i="9"/>
  <c r="H501" i="9"/>
  <c r="H500" i="9"/>
  <c r="H499" i="9"/>
  <c r="H498" i="9"/>
  <c r="H497" i="9"/>
  <c r="H496" i="9"/>
  <c r="H495" i="9"/>
  <c r="H494" i="9"/>
  <c r="H493" i="9"/>
  <c r="H492" i="9"/>
  <c r="H491" i="9"/>
  <c r="H490" i="9"/>
  <c r="H489" i="9"/>
  <c r="H488" i="9"/>
  <c r="H487" i="9"/>
  <c r="H486" i="9"/>
  <c r="H485" i="9"/>
  <c r="H484" i="9"/>
  <c r="H483" i="9"/>
  <c r="H482" i="9"/>
  <c r="H481" i="9"/>
  <c r="H480" i="9"/>
  <c r="H479" i="9"/>
  <c r="H477" i="9"/>
  <c r="H474" i="9"/>
  <c r="H473" i="9"/>
  <c r="H472" i="9"/>
  <c r="H471" i="9"/>
  <c r="H470" i="9"/>
  <c r="H469" i="9"/>
  <c r="H468" i="9"/>
  <c r="H467" i="9"/>
  <c r="H466" i="9"/>
  <c r="H465" i="9"/>
  <c r="H464" i="9"/>
  <c r="H463" i="9"/>
  <c r="H462" i="9"/>
  <c r="H461" i="9"/>
  <c r="H460" i="9"/>
  <c r="H459" i="9"/>
  <c r="H458" i="9"/>
  <c r="H457" i="9"/>
  <c r="H456" i="9"/>
  <c r="H455" i="9"/>
  <c r="H454" i="9"/>
  <c r="H453" i="9"/>
  <c r="H452" i="9"/>
  <c r="H451" i="9"/>
  <c r="H450" i="9"/>
  <c r="H449" i="9"/>
  <c r="H448" i="9"/>
  <c r="H447" i="9"/>
  <c r="H446" i="9"/>
  <c r="H445" i="9"/>
  <c r="H444" i="9"/>
  <c r="H443" i="9"/>
  <c r="H442" i="9"/>
  <c r="H441" i="9"/>
  <c r="H440" i="9"/>
  <c r="H439" i="9"/>
  <c r="H438" i="9"/>
  <c r="H437" i="9"/>
  <c r="H436" i="9"/>
  <c r="H435" i="9"/>
  <c r="H434" i="9"/>
  <c r="H433" i="9"/>
  <c r="H432" i="9"/>
  <c r="H431" i="9"/>
  <c r="H430" i="9"/>
  <c r="H429" i="9"/>
  <c r="H428" i="9"/>
  <c r="H427" i="9"/>
  <c r="H426" i="9"/>
  <c r="H425" i="9"/>
  <c r="H424" i="9"/>
  <c r="H423" i="9"/>
  <c r="H422" i="9"/>
  <c r="H421" i="9"/>
  <c r="H420" i="9"/>
  <c r="H419" i="9"/>
  <c r="H418" i="9"/>
  <c r="H417" i="9"/>
  <c r="H416" i="9"/>
  <c r="H415" i="9"/>
  <c r="H414" i="9"/>
  <c r="H413" i="9"/>
  <c r="H412" i="9"/>
  <c r="H411" i="9"/>
  <c r="H410" i="9"/>
  <c r="H409" i="9"/>
  <c r="H408" i="9"/>
  <c r="H407" i="9"/>
  <c r="H406" i="9"/>
  <c r="H405" i="9"/>
  <c r="H404" i="9"/>
  <c r="H403" i="9"/>
  <c r="H402" i="9"/>
  <c r="H401" i="9"/>
  <c r="H400" i="9"/>
  <c r="H399" i="9"/>
  <c r="H398" i="9"/>
  <c r="H397" i="9"/>
  <c r="H396" i="9"/>
  <c r="H395" i="9"/>
  <c r="H394" i="9"/>
  <c r="H393" i="9"/>
  <c r="H392" i="9"/>
  <c r="H391" i="9"/>
  <c r="H390" i="9"/>
  <c r="H389" i="9"/>
  <c r="H388" i="9"/>
  <c r="H387" i="9"/>
  <c r="H386" i="9"/>
  <c r="H385" i="9"/>
  <c r="H384" i="9"/>
  <c r="H383" i="9"/>
  <c r="H382" i="9"/>
  <c r="H381" i="9"/>
  <c r="H380" i="9"/>
  <c r="H379" i="9"/>
  <c r="H378" i="9"/>
  <c r="H376" i="9"/>
  <c r="H375" i="9"/>
  <c r="H374" i="9"/>
  <c r="F369" i="9"/>
  <c r="H368" i="9"/>
  <c r="H367" i="9"/>
  <c r="H366" i="9"/>
  <c r="H365" i="9"/>
  <c r="H364" i="9"/>
  <c r="F363" i="9"/>
  <c r="H363" i="9"/>
  <c r="H362" i="9"/>
  <c r="F361" i="9"/>
  <c r="H361" i="9"/>
  <c r="F360" i="9"/>
  <c r="H360" i="9"/>
  <c r="H359" i="9"/>
  <c r="F358" i="9"/>
  <c r="H358" i="9"/>
  <c r="F356" i="9"/>
  <c r="H356" i="9"/>
  <c r="F355" i="9"/>
  <c r="H355" i="9"/>
  <c r="H354" i="9"/>
  <c r="H353" i="9"/>
  <c r="H352" i="9"/>
  <c r="H351" i="9"/>
  <c r="H350" i="9"/>
  <c r="H349" i="9"/>
  <c r="H348" i="9"/>
  <c r="H347" i="9"/>
  <c r="H346" i="9"/>
  <c r="H345" i="9"/>
  <c r="H344" i="9"/>
  <c r="H343" i="9"/>
  <c r="H342" i="9"/>
  <c r="H341" i="9"/>
  <c r="H340" i="9"/>
  <c r="H339" i="9"/>
  <c r="H333" i="9"/>
  <c r="H332" i="9"/>
  <c r="H331" i="9"/>
  <c r="H330" i="9"/>
  <c r="H328" i="9"/>
  <c r="H326" i="9"/>
  <c r="H325" i="9"/>
  <c r="H324" i="9"/>
  <c r="H323" i="9"/>
  <c r="H322" i="9"/>
  <c r="H321" i="9"/>
  <c r="H320" i="9"/>
  <c r="H319" i="9"/>
  <c r="H318" i="9"/>
  <c r="H317" i="9"/>
  <c r="H316" i="9"/>
  <c r="H315" i="9"/>
  <c r="H314" i="9"/>
  <c r="H313" i="9"/>
  <c r="H312" i="9"/>
  <c r="H311" i="9"/>
  <c r="H310" i="9"/>
  <c r="H309" i="9"/>
  <c r="H308" i="9"/>
  <c r="H307" i="9"/>
  <c r="H306" i="9"/>
  <c r="H305" i="9"/>
  <c r="H304" i="9"/>
  <c r="H303" i="9"/>
  <c r="H301" i="9"/>
  <c r="H300" i="9"/>
  <c r="H299" i="9"/>
  <c r="H298" i="9"/>
  <c r="H297" i="9"/>
  <c r="H296" i="9"/>
  <c r="H295" i="9"/>
  <c r="H294" i="9"/>
  <c r="H293" i="9"/>
  <c r="H292" i="9"/>
  <c r="H291" i="9"/>
  <c r="H290" i="9"/>
  <c r="H289" i="9"/>
  <c r="H288" i="9"/>
  <c r="H287" i="9"/>
  <c r="H286" i="9"/>
  <c r="H285" i="9"/>
  <c r="H284" i="9"/>
  <c r="H283" i="9"/>
  <c r="H282" i="9"/>
  <c r="H281" i="9"/>
  <c r="H280" i="9"/>
  <c r="H279" i="9"/>
  <c r="H278" i="9"/>
  <c r="H277" i="9"/>
  <c r="H276" i="9"/>
  <c r="H275" i="9"/>
  <c r="H274" i="9"/>
  <c r="H273" i="9"/>
  <c r="H272" i="9"/>
  <c r="H271" i="9"/>
  <c r="H270" i="9"/>
  <c r="H269" i="9"/>
  <c r="H268" i="9"/>
  <c r="H267" i="9"/>
  <c r="H266" i="9"/>
  <c r="H265" i="9"/>
  <c r="H264" i="9"/>
  <c r="H263" i="9"/>
  <c r="H262" i="9"/>
  <c r="H261" i="9"/>
  <c r="H260" i="9"/>
  <c r="H259" i="9"/>
  <c r="H258" i="9"/>
  <c r="H256" i="9"/>
  <c r="H255" i="9"/>
  <c r="H254" i="9"/>
  <c r="H253" i="9"/>
  <c r="H252" i="9"/>
  <c r="H251" i="9"/>
  <c r="H250" i="9"/>
  <c r="H249" i="9"/>
  <c r="H248" i="9"/>
  <c r="H246" i="9"/>
  <c r="H245" i="9"/>
  <c r="H244" i="9"/>
  <c r="H243" i="9"/>
  <c r="H242" i="9"/>
  <c r="H241" i="9"/>
  <c r="H240" i="9"/>
  <c r="H239" i="9"/>
  <c r="H238" i="9"/>
  <c r="H237" i="9"/>
  <c r="H236" i="9"/>
  <c r="H235" i="9"/>
  <c r="H234" i="9"/>
  <c r="H233" i="9"/>
  <c r="H232" i="9"/>
  <c r="H231" i="9"/>
  <c r="H230" i="9"/>
  <c r="H229" i="9"/>
  <c r="H228" i="9"/>
  <c r="H227" i="9"/>
  <c r="H226" i="9"/>
  <c r="H225" i="9"/>
  <c r="H224" i="9"/>
  <c r="H223" i="9"/>
  <c r="H221" i="9"/>
  <c r="H220" i="9"/>
  <c r="H219" i="9"/>
  <c r="H218" i="9"/>
  <c r="H217" i="9"/>
  <c r="H216" i="9"/>
  <c r="H215" i="9"/>
  <c r="H213" i="9"/>
  <c r="H212" i="9"/>
  <c r="H211" i="9"/>
  <c r="H210" i="9"/>
  <c r="H209" i="9"/>
  <c r="H208" i="9"/>
  <c r="H207" i="9"/>
  <c r="H206" i="9"/>
  <c r="H205" i="9"/>
  <c r="H204" i="9"/>
  <c r="H203" i="9"/>
  <c r="H201" i="9"/>
  <c r="H200" i="9"/>
  <c r="H198" i="9"/>
  <c r="H197" i="9"/>
  <c r="H196" i="9"/>
  <c r="H195" i="9"/>
  <c r="H194" i="9"/>
  <c r="H193" i="9"/>
  <c r="H192" i="9"/>
  <c r="H191" i="9"/>
  <c r="H190" i="9"/>
  <c r="H189" i="9"/>
  <c r="H188" i="9"/>
  <c r="H187" i="9"/>
  <c r="H186" i="9"/>
  <c r="H185" i="9"/>
  <c r="H184" i="9"/>
  <c r="H183" i="9"/>
  <c r="H182" i="9"/>
  <c r="H181" i="9"/>
  <c r="H180" i="9"/>
  <c r="H179" i="9"/>
  <c r="H178" i="9"/>
  <c r="H177" i="9"/>
  <c r="H176" i="9"/>
  <c r="H175" i="9"/>
  <c r="H174" i="9"/>
  <c r="H173" i="9"/>
  <c r="H172" i="9"/>
  <c r="H171" i="9"/>
  <c r="H170" i="9"/>
  <c r="H169" i="9"/>
  <c r="H168" i="9"/>
  <c r="H167" i="9"/>
  <c r="H166" i="9"/>
  <c r="H165" i="9"/>
  <c r="H164" i="9"/>
  <c r="H163" i="9"/>
  <c r="H162" i="9"/>
  <c r="H161" i="9"/>
  <c r="H160" i="9"/>
  <c r="H159" i="9"/>
  <c r="H158" i="9"/>
  <c r="H157" i="9"/>
  <c r="H156" i="9"/>
  <c r="H155" i="9"/>
  <c r="H154" i="9"/>
  <c r="H153" i="9"/>
  <c r="H152" i="9"/>
  <c r="H151" i="9"/>
  <c r="H150" i="9"/>
  <c r="H149" i="9"/>
  <c r="H148" i="9"/>
  <c r="H147" i="9"/>
  <c r="H146" i="9"/>
  <c r="H145" i="9"/>
  <c r="H144" i="9"/>
  <c r="H138" i="9"/>
  <c r="H137" i="9"/>
  <c r="H136" i="9"/>
  <c r="H135" i="9"/>
  <c r="H134" i="9"/>
  <c r="H133" i="9"/>
  <c r="H132" i="9"/>
  <c r="H131" i="9"/>
  <c r="H130" i="9"/>
  <c r="H129" i="9"/>
  <c r="H128" i="9"/>
  <c r="H127" i="9"/>
  <c r="H126" i="9"/>
  <c r="H125" i="9"/>
  <c r="H124" i="9"/>
  <c r="H123" i="9"/>
  <c r="H122" i="9"/>
  <c r="H121" i="9"/>
  <c r="H120" i="9"/>
  <c r="H119" i="9"/>
  <c r="H118" i="9"/>
  <c r="H117" i="9"/>
  <c r="H116" i="9"/>
  <c r="H115" i="9"/>
  <c r="H114" i="9"/>
  <c r="H113" i="9"/>
  <c r="H112" i="9"/>
  <c r="H111" i="9"/>
  <c r="H110" i="9"/>
  <c r="H109" i="9"/>
  <c r="H108" i="9"/>
  <c r="H107" i="9"/>
  <c r="H106" i="9"/>
  <c r="H105" i="9"/>
  <c r="H104" i="9"/>
  <c r="H103" i="9"/>
  <c r="H102" i="9"/>
  <c r="H101" i="9"/>
  <c r="H100" i="9"/>
  <c r="H99" i="9"/>
  <c r="H98" i="9"/>
  <c r="H97" i="9"/>
  <c r="H96" i="9"/>
  <c r="H95" i="9"/>
  <c r="H94" i="9"/>
  <c r="H93" i="9"/>
  <c r="H92" i="9"/>
  <c r="H91" i="9"/>
  <c r="H90" i="9"/>
  <c r="H89" i="9"/>
  <c r="H88" i="9"/>
  <c r="H87" i="9"/>
  <c r="H86" i="9"/>
  <c r="H85" i="9"/>
  <c r="H84" i="9"/>
  <c r="H83" i="9"/>
  <c r="H82" i="9"/>
  <c r="H81" i="9"/>
  <c r="H80" i="9"/>
  <c r="H79" i="9"/>
  <c r="H78" i="9"/>
  <c r="H77" i="9"/>
  <c r="H76" i="9"/>
  <c r="H75" i="9"/>
  <c r="H74" i="9"/>
  <c r="H73" i="9"/>
  <c r="H72" i="9"/>
  <c r="H70" i="9"/>
  <c r="H69" i="9"/>
  <c r="H68" i="9"/>
  <c r="H67" i="9"/>
  <c r="H66" i="9"/>
  <c r="H65" i="9"/>
  <c r="H64" i="9"/>
  <c r="H63" i="9"/>
  <c r="H62" i="9"/>
  <c r="H61" i="9"/>
  <c r="H60" i="9"/>
  <c r="H59" i="9"/>
  <c r="H58" i="9"/>
  <c r="H57" i="9"/>
  <c r="H56" i="9"/>
  <c r="H55" i="9"/>
  <c r="H54" i="9"/>
  <c r="H53" i="9"/>
  <c r="H52" i="9"/>
  <c r="H51" i="9"/>
  <c r="H50" i="9"/>
  <c r="H49" i="9"/>
  <c r="H48" i="9"/>
  <c r="H47" i="9"/>
  <c r="H46" i="9"/>
  <c r="H45" i="9"/>
  <c r="H44" i="9"/>
  <c r="H43" i="9"/>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11" i="9"/>
  <c r="H10" i="9"/>
  <c r="H9" i="9"/>
  <c r="AJ1023" i="8"/>
  <c r="M1023" i="8"/>
  <c r="H1023" i="8"/>
  <c r="AJ1022" i="8"/>
  <c r="M1022" i="8"/>
  <c r="H1022" i="8"/>
  <c r="AJ1021" i="8"/>
  <c r="M1021" i="8"/>
  <c r="H1021" i="8"/>
  <c r="AJ1020" i="8"/>
  <c r="M1020" i="8"/>
  <c r="H1020" i="8"/>
  <c r="AJ1019" i="8"/>
  <c r="M1019" i="8"/>
  <c r="H1019" i="8"/>
  <c r="AJ1018" i="8"/>
  <c r="M1018" i="8"/>
  <c r="H1018" i="8"/>
  <c r="AJ1017" i="8"/>
  <c r="M1017" i="8"/>
  <c r="AJ1016" i="8"/>
  <c r="M1016" i="8"/>
  <c r="H1016" i="8"/>
  <c r="AJ1015" i="8"/>
  <c r="M1015" i="8"/>
  <c r="H1015" i="8"/>
  <c r="AJ1014" i="8"/>
  <c r="M1014" i="8"/>
  <c r="H1014" i="8"/>
  <c r="AJ1013" i="8"/>
  <c r="M1013" i="8"/>
  <c r="H1013" i="8"/>
  <c r="AJ1012" i="8"/>
  <c r="M1012" i="8"/>
  <c r="AJ1011" i="8"/>
  <c r="M1011" i="8"/>
  <c r="H1011" i="8"/>
  <c r="AJ1010" i="8"/>
  <c r="M1010" i="8"/>
  <c r="H1010" i="8"/>
  <c r="AJ1009" i="8"/>
  <c r="M1009" i="8"/>
  <c r="H1009" i="8"/>
  <c r="AJ1008" i="8"/>
  <c r="M1008" i="8"/>
  <c r="H1008" i="8"/>
  <c r="AJ1007" i="8"/>
  <c r="M1007" i="8"/>
  <c r="H1007" i="8"/>
  <c r="AJ1006" i="8"/>
  <c r="M1006" i="8"/>
  <c r="H1006" i="8"/>
  <c r="AJ1005" i="8"/>
  <c r="M1005" i="8"/>
  <c r="H1005" i="8"/>
  <c r="AJ1004" i="8"/>
  <c r="M1004" i="8"/>
  <c r="H1004" i="8"/>
  <c r="AJ1003" i="8"/>
  <c r="M1003" i="8"/>
  <c r="H1003" i="8"/>
  <c r="AJ1002" i="8"/>
  <c r="M1002" i="8"/>
  <c r="H1002" i="8"/>
  <c r="AJ1001" i="8"/>
  <c r="M1001" i="8"/>
  <c r="H1001" i="8"/>
  <c r="AJ1000" i="8"/>
  <c r="M1000" i="8"/>
  <c r="H1000" i="8"/>
  <c r="AJ999" i="8"/>
  <c r="M999" i="8"/>
  <c r="H999" i="8"/>
  <c r="AJ998" i="8"/>
  <c r="M998" i="8"/>
  <c r="H998" i="8"/>
  <c r="AJ997" i="8"/>
  <c r="M997" i="8"/>
  <c r="H997" i="8"/>
  <c r="AJ996" i="8"/>
  <c r="M996" i="8"/>
  <c r="H996" i="8"/>
  <c r="AJ995" i="8"/>
  <c r="M995" i="8"/>
  <c r="H995" i="8"/>
  <c r="AJ994" i="8"/>
  <c r="M994" i="8"/>
  <c r="H994" i="8"/>
  <c r="AJ993" i="8"/>
  <c r="M993" i="8"/>
  <c r="H993" i="8"/>
  <c r="AJ992" i="8"/>
  <c r="M992" i="8"/>
  <c r="AJ991" i="8"/>
  <c r="M991" i="8"/>
  <c r="H991" i="8"/>
  <c r="AJ990" i="8"/>
  <c r="M990" i="8"/>
  <c r="H990" i="8"/>
  <c r="AJ989" i="8"/>
  <c r="M989" i="8"/>
  <c r="AJ988" i="8"/>
  <c r="M988" i="8"/>
  <c r="H988" i="8"/>
  <c r="AJ987" i="8"/>
  <c r="M987" i="8"/>
  <c r="AJ986" i="8"/>
  <c r="M986" i="8"/>
  <c r="H986" i="8"/>
  <c r="AJ985" i="8"/>
  <c r="M985" i="8"/>
  <c r="H985" i="8"/>
  <c r="AJ984" i="8"/>
  <c r="M984" i="8"/>
  <c r="H984" i="8"/>
  <c r="AJ983" i="8"/>
  <c r="M983" i="8"/>
  <c r="H983" i="8"/>
  <c r="AJ982" i="8"/>
  <c r="M982" i="8"/>
  <c r="AJ981" i="8"/>
  <c r="M981" i="8"/>
  <c r="H981" i="8"/>
  <c r="AJ980" i="8"/>
  <c r="M980" i="8"/>
  <c r="H980" i="8"/>
  <c r="AJ979" i="8"/>
  <c r="M979" i="8"/>
  <c r="H979" i="8"/>
  <c r="AJ978" i="8"/>
  <c r="M978" i="8"/>
  <c r="H978" i="8"/>
  <c r="AJ977" i="8"/>
  <c r="M977" i="8"/>
  <c r="H977" i="8"/>
  <c r="AJ976" i="8"/>
  <c r="M976" i="8"/>
  <c r="H976" i="8"/>
  <c r="AJ975" i="8"/>
  <c r="M975" i="8"/>
  <c r="H975" i="8"/>
  <c r="AJ974" i="8"/>
  <c r="M974" i="8"/>
  <c r="H974" i="8"/>
  <c r="AJ973" i="8"/>
  <c r="M973" i="8"/>
  <c r="H973" i="8"/>
  <c r="AJ972" i="8"/>
  <c r="M972" i="8"/>
  <c r="H972" i="8"/>
  <c r="AJ971" i="8"/>
  <c r="M971" i="8"/>
  <c r="H971" i="8"/>
  <c r="AJ970" i="8"/>
  <c r="M970" i="8"/>
  <c r="H970" i="8"/>
  <c r="AJ969" i="8"/>
  <c r="M969" i="8"/>
  <c r="H969" i="8"/>
  <c r="AJ968" i="8"/>
  <c r="M968" i="8"/>
  <c r="H968" i="8"/>
  <c r="AJ967" i="8"/>
  <c r="M967" i="8"/>
  <c r="H967" i="8"/>
  <c r="AJ966" i="8"/>
  <c r="M966" i="8"/>
  <c r="H966" i="8"/>
  <c r="AJ965" i="8"/>
  <c r="M965" i="8"/>
  <c r="H965" i="8"/>
  <c r="AJ964" i="8"/>
  <c r="M964" i="8"/>
  <c r="H964" i="8"/>
  <c r="AJ963" i="8"/>
  <c r="M963" i="8"/>
  <c r="H963" i="8"/>
  <c r="M962" i="8"/>
  <c r="H962" i="8"/>
  <c r="AJ961" i="8"/>
  <c r="M961" i="8"/>
  <c r="H961" i="8"/>
  <c r="AJ960" i="8"/>
  <c r="M960" i="8"/>
  <c r="H960" i="8"/>
  <c r="AJ959" i="8"/>
  <c r="M959" i="8"/>
  <c r="H959" i="8"/>
  <c r="AJ958" i="8"/>
  <c r="M958" i="8"/>
  <c r="H958" i="8"/>
  <c r="M957" i="8"/>
  <c r="H957" i="8"/>
  <c r="AJ956" i="8"/>
  <c r="M956" i="8"/>
  <c r="H956" i="8"/>
  <c r="AJ955" i="8"/>
  <c r="M955" i="8"/>
  <c r="H955" i="8"/>
  <c r="AJ954" i="8"/>
  <c r="M954" i="8"/>
  <c r="H954" i="8"/>
  <c r="AJ953" i="8"/>
  <c r="M953" i="8"/>
  <c r="H953" i="8"/>
  <c r="AJ952" i="8"/>
  <c r="M952" i="8"/>
  <c r="H952" i="8"/>
  <c r="AJ951" i="8"/>
  <c r="M951" i="8"/>
  <c r="H951" i="8"/>
  <c r="AJ950" i="8"/>
  <c r="M950" i="8"/>
  <c r="H950" i="8"/>
  <c r="AJ949" i="8"/>
  <c r="M949" i="8"/>
  <c r="F949" i="8" s="1"/>
  <c r="H949" i="8"/>
  <c r="AJ948" i="8"/>
  <c r="M948" i="8"/>
  <c r="H948" i="8"/>
  <c r="AJ947" i="8"/>
  <c r="M947" i="8"/>
  <c r="H947" i="8"/>
  <c r="AJ946" i="8"/>
  <c r="M946" i="8"/>
  <c r="H946" i="8"/>
  <c r="AJ945" i="8"/>
  <c r="M945" i="8"/>
  <c r="H945" i="8"/>
  <c r="AJ944" i="8"/>
  <c r="M944" i="8"/>
  <c r="H944" i="8"/>
  <c r="AJ943" i="8"/>
  <c r="M943" i="8"/>
  <c r="H943" i="8"/>
  <c r="AJ942" i="8"/>
  <c r="M942" i="8"/>
  <c r="H942" i="8"/>
  <c r="AJ941" i="8"/>
  <c r="M941" i="8"/>
  <c r="H941" i="8"/>
  <c r="AJ940" i="8"/>
  <c r="M940" i="8"/>
  <c r="H940" i="8"/>
  <c r="AJ939" i="8"/>
  <c r="M939" i="8"/>
  <c r="H939" i="8"/>
  <c r="AJ938" i="8"/>
  <c r="M938" i="8"/>
  <c r="H938" i="8"/>
  <c r="AJ937" i="8"/>
  <c r="M937" i="8"/>
  <c r="H937" i="8"/>
  <c r="AJ936" i="8"/>
  <c r="M936" i="8"/>
  <c r="H936" i="8"/>
  <c r="AJ935" i="8"/>
  <c r="M935" i="8"/>
  <c r="H935" i="8"/>
  <c r="AJ934" i="8"/>
  <c r="M934" i="8"/>
  <c r="H934" i="8"/>
  <c r="AJ933" i="8"/>
  <c r="M933" i="8"/>
  <c r="H933" i="8"/>
  <c r="AJ932" i="8"/>
  <c r="M932" i="8"/>
  <c r="H932" i="8"/>
  <c r="AJ931" i="8"/>
  <c r="M931" i="8"/>
  <c r="H931" i="8"/>
  <c r="AJ930" i="8"/>
  <c r="M930" i="8"/>
  <c r="H930" i="8"/>
  <c r="AJ929" i="8"/>
  <c r="M929" i="8"/>
  <c r="H929" i="8"/>
  <c r="AJ928" i="8"/>
  <c r="M928" i="8"/>
  <c r="H928" i="8"/>
  <c r="AJ927" i="8"/>
  <c r="M927" i="8"/>
  <c r="AJ926" i="8"/>
  <c r="M926" i="8"/>
  <c r="H926" i="8"/>
  <c r="AJ925" i="8"/>
  <c r="M925" i="8"/>
  <c r="H925" i="8"/>
  <c r="AJ924" i="8"/>
  <c r="M924" i="8"/>
  <c r="H924" i="8"/>
  <c r="AJ923" i="8"/>
  <c r="M923" i="8"/>
  <c r="H923" i="8"/>
  <c r="AJ922" i="8"/>
  <c r="M922" i="8"/>
  <c r="H922" i="8"/>
  <c r="AJ921" i="8"/>
  <c r="M921" i="8"/>
  <c r="H921" i="8"/>
  <c r="AJ920" i="8"/>
  <c r="M920" i="8"/>
  <c r="H920" i="8"/>
  <c r="AJ919" i="8"/>
  <c r="M919" i="8"/>
  <c r="H919" i="8"/>
  <c r="AJ918" i="8"/>
  <c r="M918" i="8"/>
  <c r="H918" i="8"/>
  <c r="AJ917" i="8"/>
  <c r="M917" i="8"/>
  <c r="H917" i="8"/>
  <c r="AJ916" i="8"/>
  <c r="M916" i="8"/>
  <c r="H916" i="8"/>
  <c r="AJ915" i="8"/>
  <c r="M915" i="8"/>
  <c r="H915" i="8"/>
  <c r="AJ914" i="8"/>
  <c r="M914" i="8"/>
  <c r="H914" i="8"/>
  <c r="AJ913" i="8"/>
  <c r="M913" i="8"/>
  <c r="H913" i="8"/>
  <c r="AJ912" i="8"/>
  <c r="M912" i="8"/>
  <c r="H912" i="8"/>
  <c r="AJ911" i="8"/>
  <c r="M911" i="8"/>
  <c r="H911" i="8"/>
  <c r="AJ910" i="8"/>
  <c r="M910" i="8"/>
  <c r="H910" i="8"/>
  <c r="AJ909" i="8"/>
  <c r="M909" i="8"/>
  <c r="H909" i="8"/>
  <c r="AJ908" i="8"/>
  <c r="M908" i="8"/>
  <c r="H908" i="8"/>
  <c r="AJ907" i="8"/>
  <c r="M907" i="8"/>
  <c r="H907" i="8"/>
  <c r="AJ906" i="8"/>
  <c r="M906" i="8"/>
  <c r="H906" i="8"/>
  <c r="AJ905" i="8"/>
  <c r="M905" i="8"/>
  <c r="H905" i="8"/>
  <c r="AJ904" i="8"/>
  <c r="M904" i="8"/>
  <c r="H904" i="8"/>
  <c r="AJ903" i="8"/>
  <c r="M903" i="8"/>
  <c r="H903" i="8"/>
  <c r="AJ902" i="8"/>
  <c r="M902" i="8"/>
  <c r="AJ901" i="8"/>
  <c r="M901" i="8"/>
  <c r="H901" i="8"/>
  <c r="AJ900" i="8"/>
  <c r="M900" i="8"/>
  <c r="H900" i="8"/>
  <c r="AJ899" i="8"/>
  <c r="M899" i="8"/>
  <c r="H899" i="8"/>
  <c r="AJ898" i="8"/>
  <c r="M898" i="8"/>
  <c r="H898" i="8"/>
  <c r="AJ897" i="8"/>
  <c r="M897" i="8"/>
  <c r="H897" i="8"/>
  <c r="AJ896" i="8"/>
  <c r="M896" i="8"/>
  <c r="H896" i="8"/>
  <c r="AJ895" i="8"/>
  <c r="M895" i="8"/>
  <c r="H895" i="8"/>
  <c r="AJ894" i="8"/>
  <c r="M894" i="8"/>
  <c r="H894" i="8"/>
  <c r="AJ893" i="8"/>
  <c r="M893" i="8"/>
  <c r="H893" i="8"/>
  <c r="AJ892" i="8"/>
  <c r="M892" i="8"/>
  <c r="H892" i="8"/>
  <c r="AJ891" i="8"/>
  <c r="M891" i="8"/>
  <c r="H891" i="8"/>
  <c r="AJ890" i="8"/>
  <c r="M890" i="8"/>
  <c r="H890" i="8"/>
  <c r="AJ889" i="8"/>
  <c r="M889" i="8"/>
  <c r="H889" i="8"/>
  <c r="AJ888" i="8"/>
  <c r="M888" i="8"/>
  <c r="H888" i="8"/>
  <c r="AJ887" i="8"/>
  <c r="M887" i="8"/>
  <c r="H887" i="8"/>
  <c r="AJ886" i="8"/>
  <c r="M886" i="8"/>
  <c r="H886" i="8"/>
  <c r="AJ885" i="8"/>
  <c r="M885" i="8"/>
  <c r="H885" i="8"/>
  <c r="AJ884" i="8"/>
  <c r="M884" i="8"/>
  <c r="H884" i="8"/>
  <c r="AJ883" i="8"/>
  <c r="M883" i="8"/>
  <c r="H883" i="8"/>
  <c r="AJ882" i="8"/>
  <c r="M882" i="8"/>
  <c r="AJ881" i="8"/>
  <c r="M881" i="8"/>
  <c r="H881" i="8"/>
  <c r="AJ880" i="8"/>
  <c r="M880" i="8"/>
  <c r="H880" i="8"/>
  <c r="AJ879" i="8"/>
  <c r="M879" i="8"/>
  <c r="H879" i="8"/>
  <c r="AJ878" i="8"/>
  <c r="M878" i="8"/>
  <c r="H878" i="8"/>
  <c r="AJ877" i="8"/>
  <c r="M877" i="8"/>
  <c r="AJ876" i="8"/>
  <c r="M876" i="8"/>
  <c r="H876" i="8"/>
  <c r="AJ875" i="8"/>
  <c r="M875" i="8"/>
  <c r="H875" i="8"/>
  <c r="AJ874" i="8"/>
  <c r="M874" i="8"/>
  <c r="H874" i="8"/>
  <c r="AJ873" i="8"/>
  <c r="M873" i="8"/>
  <c r="H873" i="8"/>
  <c r="AJ872" i="8"/>
  <c r="M872" i="8"/>
  <c r="H872" i="8"/>
  <c r="AJ871" i="8"/>
  <c r="M871" i="8"/>
  <c r="H871" i="8"/>
  <c r="AJ870" i="8"/>
  <c r="M870" i="8"/>
  <c r="H870" i="8"/>
  <c r="AJ869" i="8"/>
  <c r="M869" i="8"/>
  <c r="H869" i="8"/>
  <c r="AJ868" i="8"/>
  <c r="M868" i="8"/>
  <c r="H868" i="8"/>
  <c r="AJ867" i="8"/>
  <c r="M867" i="8"/>
  <c r="AJ866" i="8"/>
  <c r="M866" i="8"/>
  <c r="H866" i="8"/>
  <c r="AJ865" i="8"/>
  <c r="M865" i="8"/>
  <c r="H865" i="8"/>
  <c r="AJ864" i="8"/>
  <c r="M864" i="8"/>
  <c r="H864" i="8"/>
  <c r="AJ863" i="8"/>
  <c r="M863" i="8"/>
  <c r="H863" i="8"/>
  <c r="AJ862" i="8"/>
  <c r="M862" i="8"/>
  <c r="H862" i="8"/>
  <c r="AJ861" i="8"/>
  <c r="M861" i="8"/>
  <c r="H861" i="8"/>
  <c r="AJ860" i="8"/>
  <c r="M860" i="8"/>
  <c r="H860" i="8"/>
  <c r="AJ859" i="8"/>
  <c r="M859" i="8"/>
  <c r="H859" i="8"/>
  <c r="AJ858" i="8"/>
  <c r="M858" i="8"/>
  <c r="H858" i="8"/>
  <c r="AJ857" i="8"/>
  <c r="M857" i="8"/>
  <c r="H857" i="8"/>
  <c r="AJ856" i="8"/>
  <c r="M856" i="8"/>
  <c r="H856" i="8"/>
  <c r="AJ855" i="8"/>
  <c r="M855" i="8"/>
  <c r="H855" i="8"/>
  <c r="AJ854" i="8"/>
  <c r="M854" i="8"/>
  <c r="H854" i="8"/>
  <c r="AJ853" i="8"/>
  <c r="M853" i="8"/>
  <c r="H853" i="8"/>
  <c r="AJ852" i="8"/>
  <c r="M852" i="8"/>
  <c r="H852" i="8"/>
  <c r="AJ851" i="8"/>
  <c r="M851" i="8"/>
  <c r="H851" i="8"/>
  <c r="AJ850" i="8"/>
  <c r="M850" i="8"/>
  <c r="H850" i="8"/>
  <c r="AJ849" i="8"/>
  <c r="M849" i="8"/>
  <c r="F849" i="8" s="1"/>
  <c r="H849" i="8"/>
  <c r="AJ848" i="8"/>
  <c r="M848" i="8"/>
  <c r="H848" i="8"/>
  <c r="AJ847" i="8"/>
  <c r="M847" i="8"/>
  <c r="H847" i="8"/>
  <c r="AJ846" i="8"/>
  <c r="M846" i="8"/>
  <c r="H846" i="8"/>
  <c r="AJ845" i="8"/>
  <c r="M845" i="8"/>
  <c r="H845" i="8"/>
  <c r="AJ844" i="8"/>
  <c r="M844" i="8"/>
  <c r="H844" i="8"/>
  <c r="AJ843" i="8"/>
  <c r="M843" i="8"/>
  <c r="H843" i="8"/>
  <c r="AJ842" i="8"/>
  <c r="M842" i="8"/>
  <c r="H842" i="8"/>
  <c r="AJ841" i="8"/>
  <c r="M841" i="8"/>
  <c r="H841" i="8"/>
  <c r="AJ840" i="8"/>
  <c r="M840" i="8"/>
  <c r="H840" i="8"/>
  <c r="AJ839" i="8"/>
  <c r="M839" i="8"/>
  <c r="H839" i="8"/>
  <c r="AJ838" i="8"/>
  <c r="M838" i="8"/>
  <c r="H838" i="8"/>
  <c r="AJ837" i="8"/>
  <c r="M837" i="8"/>
  <c r="H837" i="8"/>
  <c r="AJ836" i="8"/>
  <c r="M836" i="8"/>
  <c r="H836" i="8"/>
  <c r="AJ835" i="8"/>
  <c r="M835" i="8"/>
  <c r="H835" i="8"/>
  <c r="AJ834" i="8"/>
  <c r="M834" i="8"/>
  <c r="H834" i="8"/>
  <c r="AJ833" i="8"/>
  <c r="M833" i="8"/>
  <c r="H833" i="8"/>
  <c r="AJ832" i="8"/>
  <c r="M832" i="8"/>
  <c r="H832" i="8"/>
  <c r="AJ831" i="8"/>
  <c r="M831" i="8"/>
  <c r="H831" i="8"/>
  <c r="AJ830" i="8"/>
  <c r="M830" i="8"/>
  <c r="H830" i="8"/>
  <c r="AJ829" i="8"/>
  <c r="M829" i="8"/>
  <c r="H829" i="8"/>
  <c r="AJ828" i="8"/>
  <c r="M828" i="8"/>
  <c r="H828" i="8"/>
  <c r="AJ827" i="8"/>
  <c r="M827" i="8"/>
  <c r="H827" i="8"/>
  <c r="AJ826" i="8"/>
  <c r="M826" i="8"/>
  <c r="H826" i="8"/>
  <c r="AJ825" i="8"/>
  <c r="M825" i="8"/>
  <c r="H825" i="8"/>
  <c r="AJ824" i="8"/>
  <c r="M824" i="8"/>
  <c r="H824" i="8"/>
  <c r="AJ823" i="8"/>
  <c r="M823" i="8"/>
  <c r="H823" i="8"/>
  <c r="AJ822" i="8"/>
  <c r="M822" i="8"/>
  <c r="H822" i="8"/>
  <c r="AJ821" i="8"/>
  <c r="M821" i="8"/>
  <c r="H821" i="8"/>
  <c r="AJ820" i="8"/>
  <c r="M820" i="8"/>
  <c r="H820" i="8"/>
  <c r="AJ819" i="8"/>
  <c r="M819" i="8"/>
  <c r="H819" i="8"/>
  <c r="AJ818" i="8"/>
  <c r="M818" i="8"/>
  <c r="H818" i="8"/>
  <c r="AJ817" i="8"/>
  <c r="M817" i="8"/>
  <c r="H817" i="8"/>
  <c r="AJ816" i="8"/>
  <c r="M816" i="8"/>
  <c r="H816" i="8"/>
  <c r="AJ815" i="8"/>
  <c r="M815" i="8"/>
  <c r="H815" i="8"/>
  <c r="AJ814" i="8"/>
  <c r="M814" i="8"/>
  <c r="H814" i="8"/>
  <c r="AJ813" i="8"/>
  <c r="M813" i="8"/>
  <c r="H813" i="8"/>
  <c r="AJ812" i="8"/>
  <c r="M812" i="8"/>
  <c r="H812" i="8"/>
  <c r="AJ811" i="8"/>
  <c r="M811" i="8"/>
  <c r="H811" i="8"/>
  <c r="AJ810" i="8"/>
  <c r="M810" i="8"/>
  <c r="H810" i="8"/>
  <c r="AJ809" i="8"/>
  <c r="M809" i="8"/>
  <c r="H809" i="8"/>
  <c r="AJ808" i="8"/>
  <c r="M808" i="8"/>
  <c r="H808" i="8"/>
  <c r="AJ807" i="8"/>
  <c r="M807" i="8"/>
  <c r="H807" i="8"/>
  <c r="AJ806" i="8"/>
  <c r="M806" i="8"/>
  <c r="H806" i="8"/>
  <c r="AJ805" i="8"/>
  <c r="M805" i="8"/>
  <c r="H805" i="8"/>
  <c r="AJ804" i="8"/>
  <c r="M804" i="8"/>
  <c r="H804" i="8"/>
  <c r="AJ803" i="8"/>
  <c r="M803" i="8"/>
  <c r="H803" i="8"/>
  <c r="AJ802" i="8"/>
  <c r="M802" i="8"/>
  <c r="AJ801" i="8"/>
  <c r="M801" i="8"/>
  <c r="H801" i="8"/>
  <c r="AJ800" i="8"/>
  <c r="M800" i="8"/>
  <c r="H800" i="8"/>
  <c r="AJ799" i="8"/>
  <c r="M799" i="8"/>
  <c r="AJ798" i="8"/>
  <c r="M798" i="8"/>
  <c r="H798" i="8"/>
  <c r="AJ797" i="8"/>
  <c r="M797" i="8"/>
  <c r="H797" i="8"/>
  <c r="AJ796" i="8"/>
  <c r="M796" i="8"/>
  <c r="H796" i="8"/>
  <c r="AJ795" i="8"/>
  <c r="M795" i="8"/>
  <c r="H795" i="8"/>
  <c r="AJ794" i="8"/>
  <c r="M794" i="8"/>
  <c r="H794" i="8"/>
  <c r="AJ793" i="8"/>
  <c r="M793" i="8"/>
  <c r="H793" i="8"/>
  <c r="AJ792" i="8"/>
  <c r="M792" i="8"/>
  <c r="H792" i="8"/>
  <c r="AJ791" i="8"/>
  <c r="M791" i="8"/>
  <c r="H791" i="8"/>
  <c r="AJ790" i="8"/>
  <c r="M790" i="8"/>
  <c r="H790" i="8"/>
  <c r="AJ789" i="8"/>
  <c r="M789" i="8"/>
  <c r="H789" i="8"/>
  <c r="AJ788" i="8"/>
  <c r="M788" i="8"/>
  <c r="H788" i="8"/>
  <c r="M787" i="8"/>
  <c r="H787" i="8"/>
  <c r="AJ786" i="8"/>
  <c r="M786" i="8"/>
  <c r="H786" i="8"/>
  <c r="AJ785" i="8"/>
  <c r="M785" i="8"/>
  <c r="H785" i="8"/>
  <c r="AJ784" i="8"/>
  <c r="M784" i="8"/>
  <c r="H784" i="8"/>
  <c r="AJ783" i="8"/>
  <c r="M783" i="8"/>
  <c r="H783" i="8"/>
  <c r="M782" i="8"/>
  <c r="AJ781" i="8"/>
  <c r="M781" i="8"/>
  <c r="H781" i="8"/>
  <c r="AJ780" i="8"/>
  <c r="M780" i="8"/>
  <c r="F779" i="8" s="1"/>
  <c r="H780" i="8"/>
  <c r="M779" i="8"/>
  <c r="H779" i="8"/>
  <c r="AJ778" i="8"/>
  <c r="M778" i="8"/>
  <c r="H778" i="8"/>
  <c r="AJ777" i="8"/>
  <c r="M777" i="8"/>
  <c r="H777" i="8"/>
  <c r="M776" i="8"/>
  <c r="H776" i="8"/>
  <c r="AJ775" i="8"/>
  <c r="M775" i="8"/>
  <c r="H775" i="8"/>
  <c r="AJ774" i="8"/>
  <c r="M774" i="8"/>
  <c r="H774" i="8"/>
  <c r="AJ773" i="8"/>
  <c r="M773" i="8"/>
  <c r="H773" i="8"/>
  <c r="AJ772" i="8"/>
  <c r="M772" i="8"/>
  <c r="G772" i="8" s="1"/>
  <c r="H772" i="8"/>
  <c r="AJ771" i="8"/>
  <c r="M771" i="8"/>
  <c r="G771" i="8" s="1"/>
  <c r="H771" i="8"/>
  <c r="AJ770" i="8"/>
  <c r="M770" i="8"/>
  <c r="G770" i="8" s="1"/>
  <c r="H770" i="8"/>
  <c r="AJ769" i="8"/>
  <c r="M769" i="8"/>
  <c r="G769" i="8" s="1"/>
  <c r="H769" i="8"/>
  <c r="AJ768" i="8"/>
  <c r="M768" i="8"/>
  <c r="H768" i="8"/>
  <c r="AJ767" i="8"/>
  <c r="M767" i="8"/>
  <c r="H767" i="8"/>
  <c r="AJ766" i="8"/>
  <c r="M766" i="8"/>
  <c r="H766" i="8"/>
  <c r="AJ765" i="8"/>
  <c r="M765" i="8"/>
  <c r="H765" i="8"/>
  <c r="AJ764" i="8"/>
  <c r="M764" i="8"/>
  <c r="H764" i="8"/>
  <c r="AJ763" i="8"/>
  <c r="M763" i="8"/>
  <c r="H763" i="8"/>
  <c r="AJ762" i="8"/>
  <c r="M762" i="8"/>
  <c r="H762" i="8"/>
  <c r="AJ761" i="8"/>
  <c r="M761" i="8"/>
  <c r="H761" i="8"/>
  <c r="AJ760" i="8"/>
  <c r="M760" i="8"/>
  <c r="H760" i="8"/>
  <c r="AJ759" i="8"/>
  <c r="M759" i="8"/>
  <c r="H759" i="8"/>
  <c r="AJ758" i="8"/>
  <c r="M758" i="8"/>
  <c r="H758" i="8"/>
  <c r="AJ757" i="8"/>
  <c r="M757" i="8"/>
  <c r="H757" i="8"/>
  <c r="AJ756" i="8"/>
  <c r="M756" i="8"/>
  <c r="H756" i="8"/>
  <c r="AJ755" i="8"/>
  <c r="M755" i="8"/>
  <c r="H755" i="8"/>
  <c r="AJ754" i="8"/>
  <c r="M754" i="8"/>
  <c r="F754" i="8" s="1"/>
  <c r="H754" i="8"/>
  <c r="AJ753" i="8"/>
  <c r="M753" i="8"/>
  <c r="H753" i="8"/>
  <c r="AJ752" i="8"/>
  <c r="M752" i="8"/>
  <c r="H752" i="8"/>
  <c r="AJ751" i="8"/>
  <c r="M751" i="8"/>
  <c r="H751" i="8"/>
  <c r="AJ750" i="8"/>
  <c r="M750" i="8"/>
  <c r="H750" i="8"/>
  <c r="AJ749" i="8"/>
  <c r="M749" i="8"/>
  <c r="H749" i="8"/>
  <c r="AJ748" i="8"/>
  <c r="M748" i="8"/>
  <c r="H748" i="8"/>
  <c r="AJ747" i="8"/>
  <c r="M747" i="8"/>
  <c r="H747" i="8"/>
  <c r="AJ746" i="8"/>
  <c r="M746" i="8"/>
  <c r="H746" i="8"/>
  <c r="AJ745" i="8"/>
  <c r="M745" i="8"/>
  <c r="H745" i="8"/>
  <c r="AJ744" i="8"/>
  <c r="M744" i="8"/>
  <c r="F744" i="8" s="1"/>
  <c r="H744" i="8"/>
  <c r="AJ743" i="8"/>
  <c r="M743" i="8"/>
  <c r="H743" i="8"/>
  <c r="AJ742" i="8"/>
  <c r="M742" i="8"/>
  <c r="H742" i="8"/>
  <c r="AJ741" i="8"/>
  <c r="M741" i="8"/>
  <c r="H741" i="8"/>
  <c r="AJ740" i="8"/>
  <c r="M740" i="8"/>
  <c r="H740" i="8"/>
  <c r="AJ739" i="8"/>
  <c r="M739" i="8"/>
  <c r="H739" i="8"/>
  <c r="AJ738" i="8"/>
  <c r="M738" i="8"/>
  <c r="H738" i="8"/>
  <c r="AJ737" i="8"/>
  <c r="M737" i="8"/>
  <c r="H737" i="8"/>
  <c r="AJ736" i="8"/>
  <c r="M736" i="8"/>
  <c r="H736" i="8"/>
  <c r="AJ735" i="8"/>
  <c r="M735" i="8"/>
  <c r="H735" i="8"/>
  <c r="AJ734" i="8"/>
  <c r="M734" i="8"/>
  <c r="H734" i="8"/>
  <c r="AJ733" i="8"/>
  <c r="M733" i="8"/>
  <c r="H733" i="8"/>
  <c r="AJ732" i="8"/>
  <c r="M732" i="8"/>
  <c r="H732" i="8"/>
  <c r="AJ731" i="8"/>
  <c r="M731" i="8"/>
  <c r="H731" i="8"/>
  <c r="AJ730" i="8"/>
  <c r="M730" i="8"/>
  <c r="H730" i="8"/>
  <c r="BC729" i="8"/>
  <c r="AJ729" i="8"/>
  <c r="M729" i="8"/>
  <c r="H729" i="8"/>
  <c r="AJ728" i="8"/>
  <c r="M728" i="8"/>
  <c r="H728" i="8"/>
  <c r="AJ727" i="8"/>
  <c r="M727" i="8"/>
  <c r="H727" i="8"/>
  <c r="AJ726" i="8"/>
  <c r="M726" i="8"/>
  <c r="H726" i="8"/>
  <c r="AJ725" i="8"/>
  <c r="M725" i="8"/>
  <c r="H725" i="8"/>
  <c r="AJ724" i="8"/>
  <c r="M724" i="8"/>
  <c r="H724" i="8"/>
  <c r="AJ723" i="8"/>
  <c r="M723" i="8"/>
  <c r="H723" i="8"/>
  <c r="AJ722" i="8"/>
  <c r="M722" i="8"/>
  <c r="H722" i="8"/>
  <c r="AJ721" i="8"/>
  <c r="M721" i="8"/>
  <c r="H721" i="8"/>
  <c r="AJ720" i="8"/>
  <c r="M720" i="8"/>
  <c r="H720" i="8"/>
  <c r="AJ719" i="8"/>
  <c r="M719" i="8"/>
  <c r="H719" i="8"/>
  <c r="AJ718" i="8"/>
  <c r="M718" i="8"/>
  <c r="H718" i="8"/>
  <c r="AJ717" i="8"/>
  <c r="M717" i="8"/>
  <c r="H717" i="8"/>
  <c r="AJ716" i="8"/>
  <c r="M716" i="8"/>
  <c r="H716" i="8"/>
  <c r="AJ715" i="8"/>
  <c r="M715" i="8"/>
  <c r="H715" i="8"/>
  <c r="AJ714" i="8"/>
  <c r="M714" i="8"/>
  <c r="H714" i="8"/>
  <c r="AJ713" i="8"/>
  <c r="M713" i="8"/>
  <c r="H713" i="8"/>
  <c r="AJ712" i="8"/>
  <c r="M712" i="8"/>
  <c r="H712" i="8"/>
  <c r="AJ711" i="8"/>
  <c r="M711" i="8"/>
  <c r="H711" i="8"/>
  <c r="AJ710" i="8"/>
  <c r="M710" i="8"/>
  <c r="H710" i="8"/>
  <c r="AJ709" i="8"/>
  <c r="M709" i="8"/>
  <c r="H709" i="8"/>
  <c r="AJ708" i="8"/>
  <c r="M708" i="8"/>
  <c r="H708" i="8"/>
  <c r="AJ707" i="8"/>
  <c r="M707" i="8"/>
  <c r="H707" i="8"/>
  <c r="AJ706" i="8"/>
  <c r="M706" i="8"/>
  <c r="H706" i="8"/>
  <c r="AJ705" i="8"/>
  <c r="M705" i="8"/>
  <c r="H705" i="8"/>
  <c r="AJ704" i="8"/>
  <c r="M704" i="8"/>
  <c r="H704" i="8"/>
  <c r="AJ703" i="8"/>
  <c r="M703" i="8"/>
  <c r="H703" i="8"/>
  <c r="AJ702" i="8"/>
  <c r="M702" i="8"/>
  <c r="H702" i="8"/>
  <c r="AJ701" i="8"/>
  <c r="M701" i="8"/>
  <c r="H701" i="8"/>
  <c r="AJ700" i="8"/>
  <c r="M700" i="8"/>
  <c r="H700" i="8"/>
  <c r="AJ699" i="8"/>
  <c r="M699" i="8"/>
  <c r="H699" i="8"/>
  <c r="AJ698" i="8"/>
  <c r="M698" i="8"/>
  <c r="H698" i="8"/>
  <c r="AJ697" i="8"/>
  <c r="H697" i="8"/>
  <c r="AJ696" i="8"/>
  <c r="M696" i="8"/>
  <c r="H696" i="8"/>
  <c r="AJ695" i="8"/>
  <c r="M695" i="8"/>
  <c r="H695" i="8"/>
  <c r="AJ694" i="8"/>
  <c r="M694" i="8"/>
  <c r="H694" i="8"/>
  <c r="AJ693" i="8"/>
  <c r="M693" i="8"/>
  <c r="H693" i="8"/>
  <c r="AJ692" i="8"/>
  <c r="M692" i="8"/>
  <c r="AJ691" i="8"/>
  <c r="M691" i="8"/>
  <c r="H691" i="8"/>
  <c r="AJ690" i="8"/>
  <c r="M690" i="8"/>
  <c r="H690" i="8"/>
  <c r="AJ689" i="8"/>
  <c r="M689" i="8"/>
  <c r="H689" i="8"/>
  <c r="AJ688" i="8"/>
  <c r="M688" i="8"/>
  <c r="M687" i="8"/>
  <c r="AJ686" i="8"/>
  <c r="M686" i="8"/>
  <c r="AJ685" i="8"/>
  <c r="M685" i="8"/>
  <c r="AJ684" i="8"/>
  <c r="M684" i="8"/>
  <c r="M683" i="8"/>
  <c r="AJ682" i="8"/>
  <c r="M682" i="8"/>
  <c r="H682" i="8"/>
  <c r="M681" i="8"/>
  <c r="M680" i="8"/>
  <c r="AJ679" i="8"/>
  <c r="M679" i="8"/>
  <c r="AJ678" i="8"/>
  <c r="M678" i="8"/>
  <c r="AJ677" i="8"/>
  <c r="M677" i="8"/>
  <c r="AJ676" i="8"/>
  <c r="M676" i="8"/>
  <c r="AJ675" i="8"/>
  <c r="M675" i="8"/>
  <c r="AJ674" i="8"/>
  <c r="M674" i="8"/>
  <c r="C674" i="8"/>
  <c r="AJ673" i="8"/>
  <c r="M673" i="8"/>
  <c r="AJ672" i="8"/>
  <c r="M672" i="8"/>
  <c r="AJ671" i="8"/>
  <c r="M671" i="8"/>
  <c r="AJ670" i="8"/>
  <c r="M670" i="8"/>
  <c r="AJ669" i="8"/>
  <c r="M669" i="8"/>
  <c r="AJ668" i="8"/>
  <c r="M668" i="8"/>
  <c r="H668" i="8"/>
  <c r="AJ667" i="8"/>
  <c r="M667" i="8"/>
  <c r="H667" i="8"/>
  <c r="AJ666" i="8"/>
  <c r="M666" i="8"/>
  <c r="H666" i="8"/>
  <c r="AJ665" i="8"/>
  <c r="M665" i="8"/>
  <c r="H665" i="8"/>
  <c r="AJ664" i="8"/>
  <c r="M664" i="8"/>
  <c r="H664" i="8"/>
  <c r="AJ663" i="8"/>
  <c r="M663" i="8"/>
  <c r="H663" i="8"/>
  <c r="AJ662" i="8"/>
  <c r="M662" i="8"/>
  <c r="H662" i="8"/>
  <c r="AJ661" i="8"/>
  <c r="M661" i="8"/>
  <c r="AJ660" i="8"/>
  <c r="M660" i="8"/>
  <c r="H660" i="8"/>
  <c r="AJ659" i="8"/>
  <c r="M659" i="8"/>
  <c r="H659" i="8"/>
  <c r="AJ658" i="8"/>
  <c r="M658" i="8"/>
  <c r="H658" i="8"/>
  <c r="AJ657" i="8"/>
  <c r="M657" i="8"/>
  <c r="H657" i="8"/>
  <c r="AJ656" i="8"/>
  <c r="M656" i="8"/>
  <c r="AJ655" i="8"/>
  <c r="M655" i="8"/>
  <c r="H655" i="8"/>
  <c r="AJ654" i="8"/>
  <c r="M654" i="8"/>
  <c r="H654" i="8"/>
  <c r="AJ653" i="8"/>
  <c r="M653" i="8"/>
  <c r="H653" i="8"/>
  <c r="AJ652" i="8"/>
  <c r="M652" i="8"/>
  <c r="H652" i="8"/>
  <c r="AJ651" i="8"/>
  <c r="M651" i="8"/>
  <c r="AJ650" i="8"/>
  <c r="M650" i="8"/>
  <c r="H650" i="8"/>
  <c r="AJ649" i="8"/>
  <c r="M649" i="8"/>
  <c r="H649" i="8"/>
  <c r="AJ648" i="8"/>
  <c r="M648" i="8"/>
  <c r="AJ647" i="8"/>
  <c r="M647" i="8"/>
  <c r="AJ646" i="8"/>
  <c r="M646" i="8"/>
  <c r="AJ645" i="8"/>
  <c r="M645" i="8"/>
  <c r="AJ644" i="8"/>
  <c r="M644" i="8"/>
  <c r="AJ643" i="8"/>
  <c r="M643" i="8"/>
  <c r="H643" i="8"/>
  <c r="AJ642" i="8"/>
  <c r="AJ641" i="8"/>
  <c r="M641" i="8"/>
  <c r="H641" i="8"/>
  <c r="AJ640" i="8"/>
  <c r="M640" i="8"/>
  <c r="H640" i="8"/>
  <c r="AJ639" i="8"/>
  <c r="M639" i="8"/>
  <c r="H639" i="8"/>
  <c r="AJ638" i="8"/>
  <c r="M638" i="8"/>
  <c r="H638" i="8"/>
  <c r="AJ637" i="8"/>
  <c r="AJ636" i="8"/>
  <c r="M636" i="8"/>
  <c r="H636" i="8"/>
  <c r="AJ635" i="8"/>
  <c r="M635" i="8"/>
  <c r="F634" i="8" s="1"/>
  <c r="H635" i="8"/>
  <c r="AJ634" i="8"/>
  <c r="H634" i="8"/>
  <c r="AJ633" i="8"/>
  <c r="M633" i="8"/>
  <c r="H633" i="8"/>
  <c r="H631" i="8"/>
  <c r="AJ630" i="8"/>
  <c r="M630" i="8"/>
  <c r="H630" i="8"/>
  <c r="AJ629" i="8"/>
  <c r="M629" i="8"/>
  <c r="F629" i="8"/>
  <c r="AJ628" i="8"/>
  <c r="M628" i="8"/>
  <c r="H628" i="8"/>
  <c r="M627" i="8"/>
  <c r="H627" i="8"/>
  <c r="AJ626" i="8"/>
  <c r="M626" i="8"/>
  <c r="H626" i="8"/>
  <c r="AJ625" i="8"/>
  <c r="M625" i="8"/>
  <c r="H625" i="8"/>
  <c r="AJ624" i="8"/>
  <c r="M624" i="8"/>
  <c r="H624" i="8"/>
  <c r="AJ623" i="8"/>
  <c r="M623" i="8"/>
  <c r="H623" i="8"/>
  <c r="AJ622" i="8"/>
  <c r="M622" i="8"/>
  <c r="H622" i="8"/>
  <c r="AJ621" i="8"/>
  <c r="M621" i="8"/>
  <c r="H621" i="8"/>
  <c r="AJ620" i="8"/>
  <c r="M620" i="8"/>
  <c r="H620" i="8"/>
  <c r="AJ619" i="8"/>
  <c r="M619" i="8"/>
  <c r="H619" i="8"/>
  <c r="AJ618" i="8"/>
  <c r="M618" i="8"/>
  <c r="H618" i="8"/>
  <c r="AJ617" i="8"/>
  <c r="M617" i="8"/>
  <c r="H617" i="8"/>
  <c r="AJ616" i="8"/>
  <c r="M616" i="8"/>
  <c r="H616" i="8"/>
  <c r="AJ615" i="8"/>
  <c r="M615" i="8"/>
  <c r="H615" i="8"/>
  <c r="AJ614" i="8"/>
  <c r="M614" i="8"/>
  <c r="H614" i="8"/>
  <c r="AJ613" i="8"/>
  <c r="M613" i="8"/>
  <c r="H613" i="8"/>
  <c r="AJ612" i="8"/>
  <c r="M612" i="8"/>
  <c r="AJ611" i="8"/>
  <c r="M611" i="8"/>
  <c r="H611" i="8"/>
  <c r="AJ610" i="8"/>
  <c r="M610" i="8"/>
  <c r="H610" i="8"/>
  <c r="AJ609" i="8"/>
  <c r="M609" i="8"/>
  <c r="H609" i="8"/>
  <c r="AJ608" i="8"/>
  <c r="M608" i="8"/>
  <c r="H608" i="8"/>
  <c r="AJ607" i="8"/>
  <c r="M607" i="8"/>
  <c r="AJ606" i="8"/>
  <c r="M606" i="8"/>
  <c r="H606" i="8"/>
  <c r="AJ605" i="8"/>
  <c r="M605" i="8"/>
  <c r="H605" i="8"/>
  <c r="AJ604" i="8"/>
  <c r="M604" i="8"/>
  <c r="H604" i="8"/>
  <c r="AJ603" i="8"/>
  <c r="M603" i="8"/>
  <c r="H603" i="8"/>
  <c r="AJ602" i="8"/>
  <c r="M602" i="8"/>
  <c r="AJ601" i="8"/>
  <c r="M601" i="8"/>
  <c r="H601" i="8"/>
  <c r="AJ600" i="8"/>
  <c r="M600" i="8"/>
  <c r="H600" i="8"/>
  <c r="AJ599" i="8"/>
  <c r="M599" i="8"/>
  <c r="H599" i="8"/>
  <c r="AJ598" i="8"/>
  <c r="M598" i="8"/>
  <c r="H598" i="8"/>
  <c r="AJ597" i="8"/>
  <c r="M597" i="8"/>
  <c r="H597" i="8"/>
  <c r="AJ596" i="8"/>
  <c r="M596" i="8"/>
  <c r="H596" i="8"/>
  <c r="AJ595" i="8"/>
  <c r="M595" i="8"/>
  <c r="H595" i="8"/>
  <c r="AJ594" i="8"/>
  <c r="M594" i="8"/>
  <c r="H594" i="8"/>
  <c r="AJ593" i="8"/>
  <c r="M593" i="8"/>
  <c r="H593" i="8"/>
  <c r="AJ592" i="8"/>
  <c r="M592" i="8"/>
  <c r="H592" i="8"/>
  <c r="AJ591" i="8"/>
  <c r="M591" i="8"/>
  <c r="H591" i="8"/>
  <c r="AJ590" i="8"/>
  <c r="M590" i="8"/>
  <c r="H590" i="8"/>
  <c r="AJ589" i="8"/>
  <c r="M589" i="8"/>
  <c r="H589" i="8"/>
  <c r="AJ588" i="8"/>
  <c r="M588" i="8"/>
  <c r="H588" i="8"/>
  <c r="AJ587" i="8"/>
  <c r="M587" i="8"/>
  <c r="H587" i="8"/>
  <c r="AJ586" i="8"/>
  <c r="M586" i="8"/>
  <c r="H586" i="8"/>
  <c r="AJ585" i="8"/>
  <c r="M585" i="8"/>
  <c r="H585" i="8"/>
  <c r="AJ584" i="8"/>
  <c r="M584" i="8"/>
  <c r="H584" i="8"/>
  <c r="AJ583" i="8"/>
  <c r="M583" i="8"/>
  <c r="H583" i="8"/>
  <c r="AJ582" i="8"/>
  <c r="M582" i="8"/>
  <c r="H582" i="8"/>
  <c r="AJ581" i="8"/>
  <c r="M581" i="8"/>
  <c r="H581" i="8"/>
  <c r="AJ580" i="8"/>
  <c r="M580" i="8"/>
  <c r="H580" i="8"/>
  <c r="AJ579" i="8"/>
  <c r="M579" i="8"/>
  <c r="H579" i="8"/>
  <c r="AJ578" i="8"/>
  <c r="M578" i="8"/>
  <c r="H578" i="8"/>
  <c r="AJ577" i="8"/>
  <c r="M577" i="8"/>
  <c r="H577" i="8"/>
  <c r="AJ576" i="8"/>
  <c r="M576" i="8"/>
  <c r="H576" i="8"/>
  <c r="AJ575" i="8"/>
  <c r="M575" i="8"/>
  <c r="H575" i="8"/>
  <c r="AJ574" i="8"/>
  <c r="M574" i="8"/>
  <c r="H574" i="8"/>
  <c r="AJ573" i="8"/>
  <c r="M573" i="8"/>
  <c r="H573" i="8"/>
  <c r="AJ572" i="8"/>
  <c r="M572" i="8"/>
  <c r="H572" i="8"/>
  <c r="AJ571" i="8"/>
  <c r="M571" i="8"/>
  <c r="H571" i="8"/>
  <c r="AJ570" i="8"/>
  <c r="M570" i="8"/>
  <c r="H570" i="8"/>
  <c r="AJ569" i="8"/>
  <c r="M569" i="8"/>
  <c r="H569" i="8"/>
  <c r="AJ568" i="8"/>
  <c r="M568" i="8"/>
  <c r="H568" i="8"/>
  <c r="AJ567" i="8"/>
  <c r="M567" i="8"/>
  <c r="H567" i="8"/>
  <c r="AJ566" i="8"/>
  <c r="M566" i="8"/>
  <c r="H566" i="8"/>
  <c r="AJ565" i="8"/>
  <c r="M565" i="8"/>
  <c r="H565" i="8"/>
  <c r="AJ564" i="8"/>
  <c r="M564" i="8"/>
  <c r="H564" i="8"/>
  <c r="AJ563" i="8"/>
  <c r="M563" i="8"/>
  <c r="H563" i="8"/>
  <c r="AJ562" i="8"/>
  <c r="M562" i="8"/>
  <c r="H562" i="8"/>
  <c r="AJ561" i="8"/>
  <c r="M561" i="8"/>
  <c r="H561" i="8"/>
  <c r="AJ560" i="8"/>
  <c r="M560" i="8"/>
  <c r="H560" i="8"/>
  <c r="AJ559" i="8"/>
  <c r="M559" i="8"/>
  <c r="H559" i="8"/>
  <c r="AJ558" i="8"/>
  <c r="M558" i="8"/>
  <c r="H558" i="8"/>
  <c r="AJ557" i="8"/>
  <c r="M557" i="8"/>
  <c r="H557" i="8"/>
  <c r="AJ556" i="8"/>
  <c r="M556" i="8"/>
  <c r="H556" i="8"/>
  <c r="AJ555" i="8"/>
  <c r="M555" i="8"/>
  <c r="H555" i="8"/>
  <c r="AJ554" i="8"/>
  <c r="M554" i="8"/>
  <c r="H554" i="8"/>
  <c r="AJ553" i="8"/>
  <c r="M553" i="8"/>
  <c r="H553" i="8"/>
  <c r="AJ552" i="8"/>
  <c r="M552" i="8"/>
  <c r="H552" i="8"/>
  <c r="AJ551" i="8"/>
  <c r="M551" i="8"/>
  <c r="H551" i="8"/>
  <c r="AJ550" i="8"/>
  <c r="M550" i="8"/>
  <c r="H550" i="8"/>
  <c r="AJ549" i="8"/>
  <c r="M549" i="8"/>
  <c r="H549" i="8"/>
  <c r="AJ548" i="8"/>
  <c r="M548" i="8"/>
  <c r="H548" i="8"/>
  <c r="AJ547" i="8"/>
  <c r="M547" i="8"/>
  <c r="H547" i="8"/>
  <c r="AJ546" i="8"/>
  <c r="M546" i="8"/>
  <c r="H546" i="8"/>
  <c r="AJ545" i="8"/>
  <c r="M545" i="8"/>
  <c r="H545" i="8"/>
  <c r="AJ544" i="8"/>
  <c r="M544" i="8"/>
  <c r="H544" i="8"/>
  <c r="AJ543" i="8"/>
  <c r="M543" i="8"/>
  <c r="H543" i="8"/>
  <c r="AJ542" i="8"/>
  <c r="M542" i="8"/>
  <c r="H542" i="8"/>
  <c r="AJ541" i="8"/>
  <c r="M541" i="8"/>
  <c r="H541" i="8"/>
  <c r="AJ540" i="8"/>
  <c r="M540" i="8"/>
  <c r="H540" i="8"/>
  <c r="AJ539" i="8"/>
  <c r="M539" i="8"/>
  <c r="H539" i="8"/>
  <c r="AJ538" i="8"/>
  <c r="M538" i="8"/>
  <c r="H538" i="8"/>
  <c r="AJ537" i="8"/>
  <c r="M537" i="8"/>
  <c r="H537" i="8"/>
  <c r="AJ536" i="8"/>
  <c r="M536" i="8"/>
  <c r="H536" i="8"/>
  <c r="AJ535" i="8"/>
  <c r="M535" i="8"/>
  <c r="H535" i="8"/>
  <c r="AJ534" i="8"/>
  <c r="M534" i="8"/>
  <c r="H534" i="8"/>
  <c r="AJ533" i="8"/>
  <c r="M533" i="8"/>
  <c r="H533" i="8"/>
  <c r="AJ532" i="8"/>
  <c r="M532" i="8"/>
  <c r="H532" i="8"/>
  <c r="AJ531" i="8"/>
  <c r="M531" i="8"/>
  <c r="H531" i="8"/>
  <c r="AJ530" i="8"/>
  <c r="M530" i="8"/>
  <c r="H530" i="8"/>
  <c r="AJ529" i="8"/>
  <c r="M529" i="8"/>
  <c r="H529" i="8"/>
  <c r="AJ528" i="8"/>
  <c r="M528" i="8"/>
  <c r="H528" i="8"/>
  <c r="AJ527" i="8"/>
  <c r="M527" i="8"/>
  <c r="H527" i="8"/>
  <c r="AJ526" i="8"/>
  <c r="M526" i="8"/>
  <c r="H526" i="8"/>
  <c r="AJ525" i="8"/>
  <c r="M525" i="8"/>
  <c r="H525" i="8"/>
  <c r="AJ524" i="8"/>
  <c r="M524" i="8"/>
  <c r="H524" i="8"/>
  <c r="AJ523" i="8"/>
  <c r="M523" i="8"/>
  <c r="H523" i="8"/>
  <c r="AJ522" i="8"/>
  <c r="M522" i="8"/>
  <c r="H522" i="8"/>
  <c r="AJ521" i="8"/>
  <c r="M521" i="8"/>
  <c r="H521" i="8"/>
  <c r="AJ520" i="8"/>
  <c r="M520" i="8"/>
  <c r="H520" i="8"/>
  <c r="AJ519" i="8"/>
  <c r="M519" i="8"/>
  <c r="H519" i="8"/>
  <c r="AJ517" i="8"/>
  <c r="M517" i="8"/>
  <c r="H517" i="8"/>
  <c r="AJ514" i="8"/>
  <c r="M514" i="8"/>
  <c r="H514" i="8"/>
  <c r="AJ513" i="8"/>
  <c r="M513" i="8"/>
  <c r="H513" i="8"/>
  <c r="AJ512" i="8"/>
  <c r="M512" i="8"/>
  <c r="H512" i="8"/>
  <c r="AJ511" i="8"/>
  <c r="M511" i="8"/>
  <c r="H511" i="8"/>
  <c r="AJ510" i="8"/>
  <c r="M510" i="8"/>
  <c r="H510" i="8"/>
  <c r="AJ509" i="8"/>
  <c r="M509" i="8"/>
  <c r="H509" i="8"/>
  <c r="AJ508" i="8"/>
  <c r="M508" i="8"/>
  <c r="H508" i="8"/>
  <c r="AJ507" i="8"/>
  <c r="M507" i="8"/>
  <c r="H507" i="8"/>
  <c r="AJ506" i="8"/>
  <c r="M506" i="8"/>
  <c r="H506" i="8"/>
  <c r="AJ505" i="8"/>
  <c r="M505" i="8"/>
  <c r="H505" i="8"/>
  <c r="AJ504" i="8"/>
  <c r="M504" i="8"/>
  <c r="H504" i="8"/>
  <c r="AJ503" i="8"/>
  <c r="M503" i="8"/>
  <c r="H503" i="8"/>
  <c r="AJ502" i="8"/>
  <c r="M502" i="8"/>
  <c r="H502" i="8"/>
  <c r="AJ501" i="8"/>
  <c r="M501" i="8"/>
  <c r="H501" i="8"/>
  <c r="AJ500" i="8"/>
  <c r="M500" i="8"/>
  <c r="H500" i="8"/>
  <c r="AJ499" i="8"/>
  <c r="M499" i="8"/>
  <c r="H499" i="8"/>
  <c r="AJ498" i="8"/>
  <c r="M498" i="8"/>
  <c r="H498" i="8"/>
  <c r="AJ497" i="8"/>
  <c r="M497" i="8"/>
  <c r="H497" i="8"/>
  <c r="AJ496" i="8"/>
  <c r="M496" i="8"/>
  <c r="H496" i="8"/>
  <c r="AJ495" i="8"/>
  <c r="M495" i="8"/>
  <c r="H495" i="8"/>
  <c r="AJ494" i="8"/>
  <c r="M494" i="8"/>
  <c r="H494" i="8"/>
  <c r="AJ493" i="8"/>
  <c r="M493" i="8"/>
  <c r="H493" i="8"/>
  <c r="AJ492" i="8"/>
  <c r="M492" i="8"/>
  <c r="H492" i="8"/>
  <c r="AJ491" i="8"/>
  <c r="M491" i="8"/>
  <c r="H491" i="8"/>
  <c r="AJ490" i="8"/>
  <c r="M490" i="8"/>
  <c r="H490" i="8"/>
  <c r="AJ489" i="8"/>
  <c r="M489" i="8"/>
  <c r="H489" i="8"/>
  <c r="AJ488" i="8"/>
  <c r="M488" i="8"/>
  <c r="H488" i="8"/>
  <c r="AJ487" i="8"/>
  <c r="M487" i="8"/>
  <c r="H487" i="8"/>
  <c r="AJ486" i="8"/>
  <c r="M486" i="8"/>
  <c r="H486" i="8"/>
  <c r="AJ485" i="8"/>
  <c r="M485" i="8"/>
  <c r="H485" i="8"/>
  <c r="AJ484" i="8"/>
  <c r="M484" i="8"/>
  <c r="H484" i="8"/>
  <c r="AJ483" i="8"/>
  <c r="M483" i="8"/>
  <c r="H483" i="8"/>
  <c r="AJ482" i="8"/>
  <c r="M482" i="8"/>
  <c r="H482" i="8"/>
  <c r="AJ481" i="8"/>
  <c r="M481" i="8"/>
  <c r="H481" i="8"/>
  <c r="AJ480" i="8"/>
  <c r="M480" i="8"/>
  <c r="H480" i="8"/>
  <c r="AJ479" i="8"/>
  <c r="M479" i="8"/>
  <c r="H479" i="8"/>
  <c r="AJ478" i="8"/>
  <c r="M478" i="8"/>
  <c r="H478" i="8"/>
  <c r="AJ477" i="8"/>
  <c r="M477" i="8"/>
  <c r="H477" i="8"/>
  <c r="AJ476" i="8"/>
  <c r="M476" i="8"/>
  <c r="H476" i="8"/>
  <c r="AJ475" i="8"/>
  <c r="M475" i="8"/>
  <c r="F474" i="8" s="1"/>
  <c r="H475" i="8"/>
  <c r="AJ474" i="8"/>
  <c r="M474" i="8"/>
  <c r="H474" i="8"/>
  <c r="AJ473" i="8"/>
  <c r="M473" i="8"/>
  <c r="H473" i="8"/>
  <c r="AJ472" i="8"/>
  <c r="M472" i="8"/>
  <c r="H472" i="8"/>
  <c r="AJ471" i="8"/>
  <c r="M471" i="8"/>
  <c r="H471" i="8"/>
  <c r="AJ470" i="8"/>
  <c r="M470" i="8"/>
  <c r="H470" i="8"/>
  <c r="AJ469" i="8"/>
  <c r="M469" i="8"/>
  <c r="H469" i="8"/>
  <c r="AJ468" i="8"/>
  <c r="M468" i="8"/>
  <c r="H468" i="8"/>
  <c r="AJ467" i="8"/>
  <c r="M467" i="8"/>
  <c r="H467" i="8"/>
  <c r="AJ466" i="8"/>
  <c r="M466" i="8"/>
  <c r="H466" i="8"/>
  <c r="AJ465" i="8"/>
  <c r="M465" i="8"/>
  <c r="H465" i="8"/>
  <c r="AJ464" i="8"/>
  <c r="M464" i="8"/>
  <c r="H464" i="8"/>
  <c r="AJ463" i="8"/>
  <c r="M463" i="8"/>
  <c r="H463" i="8"/>
  <c r="AJ462" i="8"/>
  <c r="M462" i="8"/>
  <c r="H462" i="8"/>
  <c r="AJ461" i="8"/>
  <c r="M461" i="8"/>
  <c r="H461" i="8"/>
  <c r="AJ460" i="8"/>
  <c r="M460" i="8"/>
  <c r="H460" i="8"/>
  <c r="AJ459" i="8"/>
  <c r="M459" i="8"/>
  <c r="H459" i="8"/>
  <c r="AJ458" i="8"/>
  <c r="M458" i="8"/>
  <c r="H458" i="8"/>
  <c r="AJ457" i="8"/>
  <c r="M457" i="8"/>
  <c r="H457" i="8"/>
  <c r="AJ456" i="8"/>
  <c r="M456" i="8"/>
  <c r="H456" i="8"/>
  <c r="AJ455" i="8"/>
  <c r="M455" i="8"/>
  <c r="H455" i="8"/>
  <c r="AJ454" i="8"/>
  <c r="M454" i="8"/>
  <c r="H454" i="8"/>
  <c r="AJ453" i="8"/>
  <c r="M453" i="8"/>
  <c r="H453" i="8"/>
  <c r="AJ452" i="8"/>
  <c r="M452" i="8"/>
  <c r="H452" i="8"/>
  <c r="AJ451" i="8"/>
  <c r="M451" i="8"/>
  <c r="H451" i="8"/>
  <c r="AJ450" i="8"/>
  <c r="M450" i="8"/>
  <c r="H450" i="8"/>
  <c r="AJ449" i="8"/>
  <c r="M449" i="8"/>
  <c r="H449" i="8"/>
  <c r="AJ448" i="8"/>
  <c r="M448" i="8"/>
  <c r="H448" i="8"/>
  <c r="AJ447" i="8"/>
  <c r="M447" i="8"/>
  <c r="H447" i="8"/>
  <c r="AJ446" i="8"/>
  <c r="M446" i="8"/>
  <c r="H446" i="8"/>
  <c r="AJ445" i="8"/>
  <c r="M445" i="8"/>
  <c r="H445" i="8"/>
  <c r="AJ444" i="8"/>
  <c r="M444" i="8"/>
  <c r="H444" i="8"/>
  <c r="AJ443" i="8"/>
  <c r="M443" i="8"/>
  <c r="H443" i="8"/>
  <c r="AJ442" i="8"/>
  <c r="M442" i="8"/>
  <c r="H442" i="8"/>
  <c r="AJ441" i="8"/>
  <c r="M441" i="8"/>
  <c r="H441" i="8"/>
  <c r="AJ440" i="8"/>
  <c r="M440" i="8"/>
  <c r="H440" i="8"/>
  <c r="AJ439" i="8"/>
  <c r="M439" i="8"/>
  <c r="H439" i="8"/>
  <c r="AJ438" i="8"/>
  <c r="M438" i="8"/>
  <c r="H438" i="8"/>
  <c r="AJ437" i="8"/>
  <c r="M437" i="8"/>
  <c r="H437" i="8"/>
  <c r="AJ436" i="8"/>
  <c r="M436" i="8"/>
  <c r="H436" i="8"/>
  <c r="AJ435" i="8"/>
  <c r="M435" i="8"/>
  <c r="H435" i="8"/>
  <c r="AJ434" i="8"/>
  <c r="M434" i="8"/>
  <c r="H434" i="8"/>
  <c r="AJ433" i="8"/>
  <c r="M433" i="8"/>
  <c r="H433" i="8"/>
  <c r="AJ432" i="8"/>
  <c r="M432" i="8"/>
  <c r="H432" i="8"/>
  <c r="AJ431" i="8"/>
  <c r="M431" i="8"/>
  <c r="H431" i="8"/>
  <c r="AJ430" i="8"/>
  <c r="M430" i="8"/>
  <c r="H430" i="8"/>
  <c r="AJ429" i="8"/>
  <c r="M429" i="8"/>
  <c r="H429" i="8"/>
  <c r="AJ428" i="8"/>
  <c r="M428" i="8"/>
  <c r="H428" i="8"/>
  <c r="AJ427" i="8"/>
  <c r="M427" i="8"/>
  <c r="H427" i="8"/>
  <c r="AJ426" i="8"/>
  <c r="M426" i="8"/>
  <c r="H426" i="8"/>
  <c r="AJ425" i="8"/>
  <c r="M425" i="8"/>
  <c r="H425" i="8"/>
  <c r="AJ424" i="8"/>
  <c r="M424" i="8"/>
  <c r="H424" i="8"/>
  <c r="AJ423" i="8"/>
  <c r="M423" i="8"/>
  <c r="H423" i="8"/>
  <c r="AJ422" i="8"/>
  <c r="M422" i="8"/>
  <c r="H422" i="8"/>
  <c r="AJ421" i="8"/>
  <c r="M421" i="8"/>
  <c r="H421" i="8"/>
  <c r="AJ420" i="8"/>
  <c r="M420" i="8"/>
  <c r="H420" i="8"/>
  <c r="AJ419" i="8"/>
  <c r="M419" i="8"/>
  <c r="H419" i="8"/>
  <c r="AJ418" i="8"/>
  <c r="M418" i="8"/>
  <c r="H418" i="8"/>
  <c r="AJ417" i="8"/>
  <c r="M417" i="8"/>
  <c r="AJ416" i="8"/>
  <c r="M416" i="8"/>
  <c r="H416" i="8"/>
  <c r="AJ415" i="8"/>
  <c r="M415" i="8"/>
  <c r="H415" i="8"/>
  <c r="AJ414" i="8"/>
  <c r="M414" i="8"/>
  <c r="H414" i="8"/>
  <c r="AJ413" i="8"/>
  <c r="AJ412" i="8"/>
  <c r="AJ411" i="8"/>
  <c r="AJ410" i="8"/>
  <c r="AJ409" i="8"/>
  <c r="F409" i="8"/>
  <c r="AJ408" i="8"/>
  <c r="M408" i="8"/>
  <c r="H408" i="8"/>
  <c r="AJ407" i="8"/>
  <c r="M407" i="8"/>
  <c r="H407" i="8"/>
  <c r="AJ406" i="8"/>
  <c r="M406" i="8"/>
  <c r="H406" i="8"/>
  <c r="AJ405" i="8"/>
  <c r="M405" i="8"/>
  <c r="H405" i="8"/>
  <c r="AJ404" i="8"/>
  <c r="M404" i="8"/>
  <c r="H404" i="8"/>
  <c r="AJ403" i="8"/>
  <c r="M403" i="8"/>
  <c r="H403" i="8"/>
  <c r="F403" i="8"/>
  <c r="AJ402" i="8"/>
  <c r="M402" i="8"/>
  <c r="H402" i="8"/>
  <c r="AJ401" i="8"/>
  <c r="M401" i="8"/>
  <c r="F401" i="8" s="1"/>
  <c r="H401" i="8"/>
  <c r="AJ400" i="8"/>
  <c r="M400" i="8"/>
  <c r="F400" i="8" s="1"/>
  <c r="H400" i="8"/>
  <c r="AJ399" i="8"/>
  <c r="M399" i="8"/>
  <c r="H399" i="8"/>
  <c r="AJ398" i="8"/>
  <c r="M398" i="8"/>
  <c r="F398" i="8" s="1"/>
  <c r="H398" i="8"/>
  <c r="M397" i="8"/>
  <c r="AJ396" i="8"/>
  <c r="M396" i="8"/>
  <c r="F396" i="8" s="1"/>
  <c r="H396" i="8"/>
  <c r="M395" i="8"/>
  <c r="H395" i="8"/>
  <c r="F395" i="8"/>
  <c r="AJ394" i="8"/>
  <c r="H394" i="8"/>
  <c r="AJ393" i="8"/>
  <c r="M393" i="8"/>
  <c r="H393" i="8"/>
  <c r="AJ392" i="8"/>
  <c r="M392" i="8"/>
  <c r="H392" i="8"/>
  <c r="AJ391" i="8"/>
  <c r="M391" i="8"/>
  <c r="H391" i="8"/>
  <c r="AJ390" i="8"/>
  <c r="M390" i="8"/>
  <c r="H390" i="8"/>
  <c r="AJ389" i="8"/>
  <c r="M389" i="8"/>
  <c r="H389" i="8"/>
  <c r="AJ388" i="8"/>
  <c r="M388" i="8"/>
  <c r="H388" i="8"/>
  <c r="AJ387" i="8"/>
  <c r="M387" i="8"/>
  <c r="H387" i="8"/>
  <c r="AJ386" i="8"/>
  <c r="M386" i="8"/>
  <c r="H386" i="8"/>
  <c r="AJ385" i="8"/>
  <c r="M385" i="8"/>
  <c r="H385" i="8"/>
  <c r="AJ384" i="8"/>
  <c r="M384" i="8"/>
  <c r="H384" i="8"/>
  <c r="AJ383" i="8"/>
  <c r="M383" i="8"/>
  <c r="H383" i="8"/>
  <c r="AJ382" i="8"/>
  <c r="M382" i="8"/>
  <c r="H382" i="8"/>
  <c r="AJ381" i="8"/>
  <c r="M381" i="8"/>
  <c r="H381" i="8"/>
  <c r="AJ380" i="8"/>
  <c r="M380" i="8"/>
  <c r="H380" i="8"/>
  <c r="AJ379" i="8"/>
  <c r="M379" i="8"/>
  <c r="H379" i="8"/>
  <c r="AJ378" i="8"/>
  <c r="M378" i="8"/>
  <c r="H378" i="8"/>
  <c r="AJ377" i="8"/>
  <c r="M377" i="8"/>
  <c r="H377" i="8"/>
  <c r="AJ376" i="8"/>
  <c r="M376" i="8"/>
  <c r="H376" i="8"/>
  <c r="AJ375" i="8"/>
  <c r="M375" i="8"/>
  <c r="H375" i="8"/>
  <c r="AJ374" i="8"/>
  <c r="M374" i="8"/>
  <c r="H374" i="8"/>
  <c r="AJ373" i="8"/>
  <c r="M373" i="8"/>
  <c r="H373" i="8"/>
  <c r="M372" i="8"/>
  <c r="H372" i="8"/>
  <c r="AJ371" i="8"/>
  <c r="M371" i="8"/>
  <c r="H371" i="8"/>
  <c r="AJ370" i="8"/>
  <c r="M370" i="8"/>
  <c r="H370" i="8"/>
  <c r="AJ369" i="8"/>
  <c r="M369" i="8"/>
  <c r="H369" i="8"/>
  <c r="AJ368" i="8"/>
  <c r="M368" i="8"/>
  <c r="H368" i="8"/>
  <c r="AJ367" i="8"/>
  <c r="H367" i="8"/>
  <c r="AJ366" i="8"/>
  <c r="M366" i="8"/>
  <c r="H366" i="8"/>
  <c r="AJ365" i="8"/>
  <c r="M365" i="8"/>
  <c r="H365" i="8"/>
  <c r="AJ364" i="8"/>
  <c r="M364" i="8"/>
  <c r="H364" i="8"/>
  <c r="AT10" i="5" l="1"/>
  <c r="AT7" i="5"/>
  <c r="E7" i="5" s="1"/>
  <c r="AO12" i="5"/>
  <c r="AH10" i="5"/>
  <c r="AH12" i="5" s="1"/>
  <c r="E22" i="4"/>
  <c r="E24" i="4" s="1"/>
  <c r="D19" i="4"/>
  <c r="U12" i="5"/>
  <c r="AY24" i="4"/>
  <c r="F214" i="9"/>
  <c r="F684" i="9"/>
  <c r="F399" i="9"/>
  <c r="F434" i="9"/>
  <c r="F824" i="9"/>
  <c r="F179" i="9"/>
  <c r="F759" i="9"/>
  <c r="F699" i="8"/>
  <c r="F954" i="8"/>
  <c r="F724" i="8"/>
  <c r="F959" i="8"/>
  <c r="F554" i="8"/>
  <c r="F599" i="8"/>
  <c r="F429" i="8"/>
  <c r="F494" i="8"/>
  <c r="F729" i="8"/>
  <c r="F829" i="8"/>
  <c r="F449" i="8"/>
  <c r="F524" i="8"/>
  <c r="F529" i="8"/>
  <c r="F539" i="8"/>
  <c r="F769" i="8"/>
  <c r="F774" i="8"/>
  <c r="F784" i="8"/>
  <c r="F389" i="8"/>
  <c r="F509" i="8"/>
  <c r="F589" i="8"/>
  <c r="F654" i="8"/>
  <c r="F819" i="8"/>
  <c r="F869" i="8"/>
  <c r="F874" i="8"/>
  <c r="F884" i="8"/>
  <c r="F704" i="8"/>
  <c r="F714" i="8"/>
  <c r="F734" i="8"/>
  <c r="F804" i="8"/>
  <c r="F934" i="8"/>
  <c r="F939" i="8"/>
  <c r="F904" i="8"/>
  <c r="F924" i="8"/>
  <c r="F504" i="8"/>
  <c r="F454" i="8"/>
  <c r="F809" i="8"/>
  <c r="F404" i="8"/>
  <c r="F489" i="8"/>
  <c r="F514" i="8"/>
  <c r="F519" i="8"/>
  <c r="F669" i="8"/>
  <c r="F864" i="8"/>
  <c r="F894" i="8"/>
  <c r="F929" i="8"/>
  <c r="F639" i="8"/>
  <c r="F384" i="8"/>
  <c r="F604" i="8"/>
  <c r="F799" i="8"/>
  <c r="F694" i="8"/>
  <c r="F719" i="8"/>
  <c r="F879" i="8"/>
  <c r="F964" i="8"/>
  <c r="F544" i="8"/>
  <c r="F709" i="8"/>
  <c r="F764" i="8"/>
  <c r="F844" i="8"/>
  <c r="F859" i="8"/>
  <c r="F989" i="8"/>
  <c r="F419" i="8"/>
  <c r="F434" i="8"/>
  <c r="F534" i="8"/>
  <c r="F549" i="8"/>
  <c r="F594" i="8"/>
  <c r="F624" i="8"/>
  <c r="F659" i="8"/>
  <c r="F749" i="8"/>
  <c r="F969" i="8"/>
  <c r="F424" i="8"/>
  <c r="F469" i="8"/>
  <c r="F644" i="8"/>
  <c r="F824" i="8"/>
  <c r="F839" i="8"/>
  <c r="F89" i="9"/>
  <c r="F204" i="9"/>
  <c r="F209" i="9"/>
  <c r="F219" i="9"/>
  <c r="F249" i="9"/>
  <c r="F329" i="9"/>
  <c r="F479" i="9"/>
  <c r="F499" i="9"/>
  <c r="F644" i="9"/>
  <c r="F664" i="9"/>
  <c r="F719" i="9"/>
  <c r="F154" i="9"/>
  <c r="F64" i="9"/>
  <c r="F49" i="9"/>
  <c r="F254" i="9"/>
  <c r="F284" i="9"/>
  <c r="F344" i="9"/>
  <c r="F349" i="9"/>
  <c r="F899" i="9"/>
  <c r="F319" i="9"/>
  <c r="F299" i="9"/>
  <c r="F174" i="9"/>
  <c r="F289" i="9"/>
  <c r="F424" i="9"/>
  <c r="F69" i="9"/>
  <c r="F189" i="9"/>
  <c r="F509" i="9"/>
  <c r="F794" i="9"/>
  <c r="F144" i="9"/>
  <c r="F279" i="9"/>
  <c r="F414" i="9"/>
  <c r="F134" i="9"/>
  <c r="F164" i="9"/>
  <c r="F79" i="9"/>
  <c r="F104" i="9"/>
  <c r="F109" i="9"/>
  <c r="F119" i="9"/>
  <c r="F294" i="9"/>
  <c r="F724" i="9"/>
  <c r="F799" i="9"/>
  <c r="F939" i="9"/>
  <c r="F624" i="9"/>
  <c r="F874" i="9"/>
  <c r="F929" i="9"/>
  <c r="F184" i="9"/>
  <c r="F709" i="9"/>
  <c r="F754" i="9"/>
  <c r="F834" i="9"/>
  <c r="F264" i="9"/>
  <c r="F29" i="9"/>
  <c r="F34" i="9"/>
  <c r="F39" i="9"/>
  <c r="F54" i="9"/>
  <c r="F59" i="9"/>
  <c r="F194" i="9"/>
  <c r="F449" i="9"/>
  <c r="F574" i="9"/>
  <c r="F699" i="9"/>
  <c r="F24" i="9"/>
  <c r="F74" i="9"/>
  <c r="F14" i="9"/>
  <c r="F19" i="9"/>
  <c r="F84" i="9"/>
  <c r="F124" i="9"/>
  <c r="F324" i="9"/>
  <c r="F674" i="9"/>
  <c r="F44" i="9"/>
  <c r="F9" i="9"/>
  <c r="F94" i="9"/>
  <c r="F244" i="9"/>
  <c r="F259" i="9"/>
  <c r="F309" i="9"/>
  <c r="F549" i="9"/>
  <c r="F269" i="9"/>
  <c r="F274" i="9"/>
  <c r="F314" i="9"/>
  <c r="F494" i="9"/>
  <c r="F514" i="9"/>
  <c r="F734" i="9"/>
  <c r="F894" i="9"/>
  <c r="F429" i="9"/>
  <c r="F454" i="9"/>
  <c r="F484" i="9"/>
  <c r="F504" i="9"/>
  <c r="F629" i="9"/>
  <c r="F649" i="9"/>
  <c r="F749" i="9"/>
  <c r="F409" i="9"/>
  <c r="F234" i="9"/>
  <c r="F404" i="9"/>
  <c r="F419" i="9"/>
  <c r="F439" i="9"/>
  <c r="F459" i="9"/>
  <c r="F474" i="9"/>
  <c r="F704" i="9"/>
  <c r="F714" i="9"/>
  <c r="F924" i="9"/>
  <c r="F224" i="9"/>
  <c r="F169" i="9"/>
  <c r="F99" i="9"/>
  <c r="F129" i="9"/>
  <c r="F159" i="9"/>
  <c r="F229" i="9"/>
  <c r="F469" i="9"/>
  <c r="F149" i="9"/>
  <c r="F339" i="9"/>
  <c r="F394" i="9"/>
  <c r="F114" i="9"/>
  <c r="F239" i="9"/>
  <c r="F364" i="9"/>
  <c r="F489" i="9"/>
  <c r="F829" i="9"/>
  <c r="F559" i="9"/>
  <c r="F609" i="9"/>
  <c r="F639" i="9"/>
  <c r="F669" i="9"/>
  <c r="F689" i="9"/>
  <c r="F764" i="9"/>
  <c r="F804" i="9"/>
  <c r="F844" i="9"/>
  <c r="F679" i="9"/>
  <c r="F789" i="9"/>
  <c r="F819" i="9"/>
  <c r="F554" i="9"/>
  <c r="F569" i="9"/>
  <c r="F774" i="9"/>
  <c r="F779" i="9"/>
  <c r="F814" i="9"/>
  <c r="F304" i="9"/>
  <c r="F389" i="9"/>
  <c r="F444" i="9"/>
  <c r="F584" i="9"/>
  <c r="F594" i="9"/>
  <c r="F604" i="9"/>
  <c r="F619" i="9"/>
  <c r="F634" i="9"/>
  <c r="F859" i="9"/>
  <c r="F374" i="9"/>
  <c r="F599" i="9"/>
  <c r="F729" i="9"/>
  <c r="F739" i="9"/>
  <c r="F744" i="9"/>
  <c r="F784" i="9"/>
  <c r="F379" i="9"/>
  <c r="F384" i="9"/>
  <c r="F464" i="9"/>
  <c r="F564" i="9"/>
  <c r="F614" i="9"/>
  <c r="F654" i="9"/>
  <c r="F659" i="9"/>
  <c r="F694" i="9"/>
  <c r="F769" i="9"/>
  <c r="F809" i="9"/>
  <c r="F879" i="9"/>
  <c r="F904" i="9"/>
  <c r="F934" i="9"/>
  <c r="F884" i="9"/>
  <c r="F909" i="9"/>
  <c r="F914" i="9"/>
  <c r="F839" i="9"/>
  <c r="F854" i="9"/>
  <c r="F889" i="9"/>
  <c r="F919" i="9"/>
  <c r="F949" i="9"/>
  <c r="F954" i="9"/>
  <c r="F959" i="9"/>
  <c r="F794" i="8"/>
  <c r="F909" i="8"/>
  <c r="F944" i="8"/>
  <c r="F974" i="8"/>
  <c r="F979" i="8"/>
  <c r="F984" i="8"/>
  <c r="F739" i="8"/>
  <c r="F759" i="8"/>
  <c r="F814" i="8"/>
  <c r="F834" i="8"/>
  <c r="F854" i="8"/>
  <c r="F889" i="8"/>
  <c r="F789" i="8"/>
  <c r="F1009" i="8"/>
  <c r="F1014" i="8"/>
  <c r="F1019" i="8"/>
  <c r="F649" i="8"/>
  <c r="F674" i="8"/>
  <c r="F684" i="8"/>
  <c r="F414" i="8"/>
  <c r="F439" i="8"/>
  <c r="F459" i="8"/>
  <c r="F479" i="8"/>
  <c r="F499" i="8"/>
  <c r="F664" i="8"/>
  <c r="F379" i="8"/>
  <c r="F444" i="8"/>
  <c r="F464" i="8"/>
  <c r="F484" i="8"/>
  <c r="F609" i="8"/>
  <c r="F614" i="8"/>
  <c r="F679" i="8"/>
  <c r="F689" i="8"/>
  <c r="AT12" i="5" l="1"/>
  <c r="AX24" i="4"/>
  <c r="AJ363" i="8"/>
  <c r="M363" i="8"/>
  <c r="H363" i="8"/>
  <c r="AJ362" i="8"/>
  <c r="M362" i="8"/>
  <c r="H362" i="8"/>
  <c r="AJ361" i="8"/>
  <c r="M361" i="8"/>
  <c r="H361" i="8"/>
  <c r="AJ360" i="8"/>
  <c r="M360" i="8"/>
  <c r="H360" i="8"/>
  <c r="M359" i="8"/>
  <c r="AJ358" i="8"/>
  <c r="M358" i="8"/>
  <c r="H358" i="8"/>
  <c r="M357" i="8"/>
  <c r="AJ356" i="8"/>
  <c r="M356" i="8"/>
  <c r="H356" i="8"/>
  <c r="AJ355" i="8"/>
  <c r="M355" i="8"/>
  <c r="H355" i="8"/>
  <c r="AJ354" i="8"/>
  <c r="M354" i="8"/>
  <c r="H354" i="8"/>
  <c r="AJ353" i="8"/>
  <c r="M353" i="8"/>
  <c r="H353" i="8"/>
  <c r="AJ352" i="8"/>
  <c r="M352" i="8"/>
  <c r="H352" i="8"/>
  <c r="AJ351" i="8"/>
  <c r="M351" i="8"/>
  <c r="H351" i="8"/>
  <c r="AJ350" i="8"/>
  <c r="M350" i="8"/>
  <c r="H350" i="8"/>
  <c r="AJ349" i="8"/>
  <c r="M349" i="8"/>
  <c r="H349" i="8"/>
  <c r="AJ348" i="8"/>
  <c r="M348" i="8"/>
  <c r="H348" i="8"/>
  <c r="AJ347" i="8"/>
  <c r="M347" i="8"/>
  <c r="H347" i="8"/>
  <c r="AJ346" i="8"/>
  <c r="M346" i="8"/>
  <c r="H346" i="8"/>
  <c r="AJ345" i="8"/>
  <c r="M345" i="8"/>
  <c r="H345" i="8"/>
  <c r="AJ344" i="8"/>
  <c r="M344" i="8"/>
  <c r="H344" i="8"/>
  <c r="AJ343" i="8"/>
  <c r="M343" i="8"/>
  <c r="H343" i="8"/>
  <c r="M342" i="8"/>
  <c r="H342" i="8"/>
  <c r="AJ341" i="8"/>
  <c r="M341" i="8"/>
  <c r="H341" i="8"/>
  <c r="AJ340" i="8"/>
  <c r="M340" i="8"/>
  <c r="H340" i="8"/>
  <c r="M339" i="8"/>
  <c r="H339" i="8"/>
  <c r="AJ338" i="8"/>
  <c r="M338" i="8"/>
  <c r="H338" i="8"/>
  <c r="M337" i="8"/>
  <c r="H337" i="8"/>
  <c r="AJ336" i="8"/>
  <c r="M336" i="8"/>
  <c r="H336" i="8"/>
  <c r="AJ335" i="8"/>
  <c r="M335" i="8"/>
  <c r="H335" i="8"/>
  <c r="AJ334" i="8"/>
  <c r="M334" i="8"/>
  <c r="H334" i="8"/>
  <c r="AJ333" i="8"/>
  <c r="M333" i="8"/>
  <c r="H333" i="8"/>
  <c r="M332" i="8"/>
  <c r="AJ331" i="8"/>
  <c r="M331" i="8"/>
  <c r="H331" i="8"/>
  <c r="AJ330" i="8"/>
  <c r="M330" i="8"/>
  <c r="H330" i="8"/>
  <c r="AJ329" i="8"/>
  <c r="M329" i="8"/>
  <c r="H329" i="8"/>
  <c r="AJ328" i="8"/>
  <c r="M328" i="8"/>
  <c r="H328" i="8"/>
  <c r="M327" i="8"/>
  <c r="H327" i="8"/>
  <c r="AJ326" i="8"/>
  <c r="M326" i="8"/>
  <c r="H326" i="8"/>
  <c r="AJ325" i="8"/>
  <c r="M325" i="8"/>
  <c r="H325" i="8"/>
  <c r="AJ324" i="8"/>
  <c r="M324" i="8"/>
  <c r="H324" i="8"/>
  <c r="AJ323" i="8"/>
  <c r="M323" i="8"/>
  <c r="H323" i="8"/>
  <c r="H322" i="8"/>
  <c r="AJ321" i="8"/>
  <c r="M321" i="8"/>
  <c r="H321" i="8"/>
  <c r="AJ320" i="8"/>
  <c r="M320" i="8"/>
  <c r="H320" i="8"/>
  <c r="AJ319" i="8"/>
  <c r="M319" i="8"/>
  <c r="H319" i="8"/>
  <c r="AJ318" i="8"/>
  <c r="M318" i="8"/>
  <c r="H318" i="8"/>
  <c r="H317" i="8"/>
  <c r="AJ316" i="8"/>
  <c r="M316" i="8"/>
  <c r="H316" i="8"/>
  <c r="AJ315" i="8"/>
  <c r="M315" i="8"/>
  <c r="H315" i="8"/>
  <c r="H314" i="8"/>
  <c r="AJ313" i="8"/>
  <c r="M313" i="8"/>
  <c r="H313" i="8"/>
  <c r="M312" i="8"/>
  <c r="H312" i="8"/>
  <c r="M311" i="8"/>
  <c r="H311" i="8"/>
  <c r="AJ310" i="8"/>
  <c r="M310" i="8"/>
  <c r="H310" i="8"/>
  <c r="M309" i="8"/>
  <c r="H309" i="8"/>
  <c r="M308" i="8"/>
  <c r="H308" i="8"/>
  <c r="M307" i="8"/>
  <c r="H307" i="8"/>
  <c r="M306" i="8"/>
  <c r="H306" i="8"/>
  <c r="M305" i="8"/>
  <c r="H305" i="8"/>
  <c r="M304" i="8"/>
  <c r="H304" i="8"/>
  <c r="M303" i="8"/>
  <c r="H303" i="8"/>
  <c r="M302" i="8"/>
  <c r="H302" i="8"/>
  <c r="M301" i="8"/>
  <c r="H301" i="8"/>
  <c r="M300" i="8"/>
  <c r="H300" i="8"/>
  <c r="M299" i="8"/>
  <c r="F299" i="8" s="1"/>
  <c r="H299" i="8"/>
  <c r="AJ298" i="8"/>
  <c r="M298" i="8"/>
  <c r="H298" i="8"/>
  <c r="AJ297" i="8"/>
  <c r="M297" i="8"/>
  <c r="H297" i="8"/>
  <c r="AJ296" i="8"/>
  <c r="M296" i="8"/>
  <c r="H296" i="8"/>
  <c r="AJ295" i="8"/>
  <c r="M295" i="8"/>
  <c r="H295" i="8"/>
  <c r="AJ294" i="8"/>
  <c r="M294" i="8"/>
  <c r="H294" i="8"/>
  <c r="AJ293" i="8"/>
  <c r="M293" i="8"/>
  <c r="H293" i="8"/>
  <c r="AJ292" i="8"/>
  <c r="M292" i="8"/>
  <c r="H292" i="8"/>
  <c r="M291" i="8"/>
  <c r="H291" i="8"/>
  <c r="AJ290" i="8"/>
  <c r="M290" i="8"/>
  <c r="H290" i="8"/>
  <c r="AJ289" i="8"/>
  <c r="H289" i="8"/>
  <c r="AJ288" i="8"/>
  <c r="M288" i="8"/>
  <c r="H288" i="8"/>
  <c r="AJ287" i="8"/>
  <c r="M287" i="8"/>
  <c r="AJ286" i="8"/>
  <c r="M286" i="8"/>
  <c r="H286" i="8"/>
  <c r="AJ285" i="8"/>
  <c r="M285" i="8"/>
  <c r="H285" i="8"/>
  <c r="AJ284" i="8"/>
  <c r="M284" i="8"/>
  <c r="H284" i="8"/>
  <c r="AJ283" i="8"/>
  <c r="M283" i="8"/>
  <c r="H283" i="8"/>
  <c r="AJ282" i="8"/>
  <c r="M282" i="8"/>
  <c r="H282" i="8"/>
  <c r="AJ281" i="8"/>
  <c r="M281" i="8"/>
  <c r="H281" i="8"/>
  <c r="AJ280" i="8"/>
  <c r="M280" i="8"/>
  <c r="H280" i="8"/>
  <c r="AJ279" i="8"/>
  <c r="M279" i="8"/>
  <c r="F279" i="8" s="1"/>
  <c r="H279" i="8"/>
  <c r="AJ278" i="8"/>
  <c r="M278" i="8"/>
  <c r="H278" i="8"/>
  <c r="AJ277" i="8"/>
  <c r="M277" i="8"/>
  <c r="AJ276" i="8"/>
  <c r="M276" i="8"/>
  <c r="H276" i="8"/>
  <c r="AJ275" i="8"/>
  <c r="M275" i="8"/>
  <c r="H275" i="8"/>
  <c r="AJ274" i="8"/>
  <c r="M274" i="8"/>
  <c r="H274" i="8"/>
  <c r="AJ273" i="8"/>
  <c r="M273" i="8"/>
  <c r="H273" i="8"/>
  <c r="AJ272" i="8"/>
  <c r="M272" i="8"/>
  <c r="H272" i="8"/>
  <c r="AJ271" i="8"/>
  <c r="M271" i="8"/>
  <c r="H271" i="8"/>
  <c r="AJ270" i="8"/>
  <c r="M270" i="8"/>
  <c r="H270" i="8"/>
  <c r="AJ269" i="8"/>
  <c r="M269" i="8"/>
  <c r="H269" i="8"/>
  <c r="AJ268" i="8"/>
  <c r="M268" i="8"/>
  <c r="H268" i="8"/>
  <c r="M267" i="8"/>
  <c r="H267" i="8"/>
  <c r="AJ266" i="8"/>
  <c r="M266" i="8"/>
  <c r="H266" i="8"/>
  <c r="AJ265" i="8"/>
  <c r="M265" i="8"/>
  <c r="H265" i="8"/>
  <c r="AJ264" i="8"/>
  <c r="M264" i="8"/>
  <c r="H264" i="8"/>
  <c r="AJ263" i="8"/>
  <c r="M263" i="8"/>
  <c r="H263" i="8"/>
  <c r="M262" i="8"/>
  <c r="H262" i="8"/>
  <c r="AJ261" i="8"/>
  <c r="M261" i="8"/>
  <c r="H261" i="8"/>
  <c r="AJ260" i="8"/>
  <c r="M260" i="8"/>
  <c r="H260" i="8"/>
  <c r="M259" i="8"/>
  <c r="H259" i="8"/>
  <c r="AJ258" i="8"/>
  <c r="H258" i="8"/>
  <c r="AJ257" i="8"/>
  <c r="H257" i="8"/>
  <c r="AJ256" i="8"/>
  <c r="H256" i="8"/>
  <c r="AJ255" i="8"/>
  <c r="H255" i="8"/>
  <c r="AJ254" i="8"/>
  <c r="H254" i="8"/>
  <c r="AJ253" i="8"/>
  <c r="H253" i="8"/>
  <c r="AJ252" i="8"/>
  <c r="AJ251" i="8"/>
  <c r="H251" i="8"/>
  <c r="AJ250" i="8"/>
  <c r="H250" i="8"/>
  <c r="AJ249" i="8"/>
  <c r="H249" i="8"/>
  <c r="AJ248" i="8"/>
  <c r="H248" i="8"/>
  <c r="H247" i="8"/>
  <c r="AJ246" i="8"/>
  <c r="H246" i="8"/>
  <c r="AJ245" i="8"/>
  <c r="H245" i="8"/>
  <c r="AJ244" i="8"/>
  <c r="AJ243" i="8"/>
  <c r="H243" i="8"/>
  <c r="AJ242" i="8"/>
  <c r="H242" i="8"/>
  <c r="AJ241" i="8"/>
  <c r="H241" i="8"/>
  <c r="AJ240" i="8"/>
  <c r="H240" i="8"/>
  <c r="AJ239" i="8"/>
  <c r="H239" i="8"/>
  <c r="AJ238" i="8"/>
  <c r="H238" i="8"/>
  <c r="AJ237" i="8"/>
  <c r="H237" i="8"/>
  <c r="AJ236" i="8"/>
  <c r="H236" i="8"/>
  <c r="AJ235" i="8"/>
  <c r="H235" i="8"/>
  <c r="AJ234" i="8"/>
  <c r="H234" i="8"/>
  <c r="AJ233" i="8"/>
  <c r="H233" i="8"/>
  <c r="AJ232" i="8"/>
  <c r="H232" i="8"/>
  <c r="AJ231" i="8"/>
  <c r="H231" i="8"/>
  <c r="AJ230" i="8"/>
  <c r="H230" i="8"/>
  <c r="AJ229" i="8"/>
  <c r="AJ228" i="8"/>
  <c r="M228" i="8"/>
  <c r="H228" i="8"/>
  <c r="AJ227" i="8"/>
  <c r="M227" i="8"/>
  <c r="H227" i="8"/>
  <c r="AJ226" i="8"/>
  <c r="M226" i="8"/>
  <c r="H226" i="8"/>
  <c r="AJ225" i="8"/>
  <c r="M225" i="8"/>
  <c r="H225" i="8"/>
  <c r="AJ224" i="8"/>
  <c r="M224" i="8"/>
  <c r="H224" i="8"/>
  <c r="AJ223" i="8"/>
  <c r="M223" i="8"/>
  <c r="H223" i="8"/>
  <c r="M222" i="8"/>
  <c r="H222" i="8"/>
  <c r="AJ221" i="8"/>
  <c r="M221" i="8"/>
  <c r="H221" i="8"/>
  <c r="AJ220" i="8"/>
  <c r="M220" i="8"/>
  <c r="H220" i="8"/>
  <c r="AJ219" i="8"/>
  <c r="M219" i="8"/>
  <c r="H219" i="8"/>
  <c r="AJ218" i="8"/>
  <c r="M218" i="8"/>
  <c r="H218" i="8"/>
  <c r="AJ217" i="8"/>
  <c r="M217" i="8"/>
  <c r="H217" i="8"/>
  <c r="AJ216" i="8"/>
  <c r="M216" i="8"/>
  <c r="H216" i="8"/>
  <c r="AJ215" i="8"/>
  <c r="M215" i="8"/>
  <c r="H215" i="8"/>
  <c r="AJ214" i="8"/>
  <c r="M214" i="8"/>
  <c r="H214" i="8"/>
  <c r="AJ213" i="8"/>
  <c r="M213" i="8"/>
  <c r="H213" i="8"/>
  <c r="AJ212" i="8"/>
  <c r="M212" i="8"/>
  <c r="H212" i="8"/>
  <c r="AJ211" i="8"/>
  <c r="M211" i="8"/>
  <c r="H211" i="8"/>
  <c r="AJ210" i="8"/>
  <c r="M210" i="8"/>
  <c r="H210" i="8"/>
  <c r="AJ209" i="8"/>
  <c r="M209" i="8"/>
  <c r="H209" i="8"/>
  <c r="AJ208" i="8"/>
  <c r="M208" i="8"/>
  <c r="H208" i="8"/>
  <c r="AJ207" i="8"/>
  <c r="M207" i="8"/>
  <c r="H207" i="8"/>
  <c r="AJ206" i="8"/>
  <c r="M206" i="8"/>
  <c r="H206" i="8"/>
  <c r="AJ205" i="8"/>
  <c r="M205" i="8"/>
  <c r="H205" i="8"/>
  <c r="AJ204" i="8"/>
  <c r="M204" i="8"/>
  <c r="F204" i="8" s="1"/>
  <c r="H204" i="8"/>
  <c r="AJ203" i="8"/>
  <c r="M203" i="8"/>
  <c r="H203" i="8"/>
  <c r="AJ202" i="8"/>
  <c r="M202" i="8"/>
  <c r="H202" i="8"/>
  <c r="AJ201" i="8"/>
  <c r="M201" i="8"/>
  <c r="H201" i="8"/>
  <c r="AJ200" i="8"/>
  <c r="M200" i="8"/>
  <c r="F199" i="8" s="1"/>
  <c r="H200" i="8"/>
  <c r="AJ199" i="8"/>
  <c r="M199" i="8"/>
  <c r="H199" i="8"/>
  <c r="AJ198" i="8"/>
  <c r="M198" i="8"/>
  <c r="H198" i="8"/>
  <c r="AJ197" i="8"/>
  <c r="M197" i="8"/>
  <c r="H197" i="8"/>
  <c r="AJ196" i="8"/>
  <c r="M196" i="8"/>
  <c r="H196" i="8"/>
  <c r="AJ195" i="8"/>
  <c r="M195" i="8"/>
  <c r="H195" i="8"/>
  <c r="AJ194" i="8"/>
  <c r="M194" i="8"/>
  <c r="H194" i="8"/>
  <c r="AJ193" i="8"/>
  <c r="M193" i="8"/>
  <c r="H193" i="8"/>
  <c r="AJ192" i="8"/>
  <c r="M192" i="8"/>
  <c r="H192" i="8"/>
  <c r="AJ191" i="8"/>
  <c r="M191" i="8"/>
  <c r="H191" i="8"/>
  <c r="AJ190" i="8"/>
  <c r="M190" i="8"/>
  <c r="H190" i="8"/>
  <c r="AJ189" i="8"/>
  <c r="M189" i="8"/>
  <c r="H189" i="8"/>
  <c r="AJ188" i="8"/>
  <c r="M188" i="8"/>
  <c r="H188" i="8"/>
  <c r="AJ187" i="8"/>
  <c r="M187" i="8"/>
  <c r="H187" i="8"/>
  <c r="AJ186" i="8"/>
  <c r="M186" i="8"/>
  <c r="H186" i="8"/>
  <c r="AJ185" i="8"/>
  <c r="M185" i="8"/>
  <c r="H185" i="8"/>
  <c r="AJ184" i="8"/>
  <c r="M184" i="8"/>
  <c r="H184" i="8"/>
  <c r="AJ183" i="8"/>
  <c r="M183" i="8"/>
  <c r="H183" i="8"/>
  <c r="M182" i="8"/>
  <c r="H182" i="8"/>
  <c r="AJ181" i="8"/>
  <c r="M181" i="8"/>
  <c r="H181" i="8"/>
  <c r="AJ180" i="8"/>
  <c r="M180" i="8"/>
  <c r="H180" i="8"/>
  <c r="AJ179" i="8"/>
  <c r="M179" i="8"/>
  <c r="H179" i="8"/>
  <c r="AJ178" i="8"/>
  <c r="M178" i="8"/>
  <c r="H178" i="8"/>
  <c r="AJ177" i="8"/>
  <c r="M177" i="8"/>
  <c r="H177" i="8"/>
  <c r="AJ176" i="8"/>
  <c r="M176" i="8"/>
  <c r="H176" i="8"/>
  <c r="AJ175" i="8"/>
  <c r="M175" i="8"/>
  <c r="H175" i="8"/>
  <c r="AJ174" i="8"/>
  <c r="M174" i="8"/>
  <c r="H174" i="8"/>
  <c r="AJ173" i="8"/>
  <c r="M173" i="8"/>
  <c r="H173" i="8"/>
  <c r="M172" i="8"/>
  <c r="H172" i="8"/>
  <c r="AJ171" i="8"/>
  <c r="M171" i="8"/>
  <c r="H171" i="8"/>
  <c r="AJ170" i="8"/>
  <c r="M170" i="8"/>
  <c r="H170" i="8"/>
  <c r="AJ169" i="8"/>
  <c r="M169" i="8"/>
  <c r="H169" i="8"/>
  <c r="AJ168" i="8"/>
  <c r="M168" i="8"/>
  <c r="H168" i="8"/>
  <c r="AJ167" i="8"/>
  <c r="M167" i="8"/>
  <c r="H167" i="8"/>
  <c r="AJ166" i="8"/>
  <c r="M166" i="8"/>
  <c r="H166" i="8"/>
  <c r="AJ165" i="8"/>
  <c r="M165" i="8"/>
  <c r="H165" i="8"/>
  <c r="AJ164" i="8"/>
  <c r="M164" i="8"/>
  <c r="H164" i="8"/>
  <c r="AJ163" i="8"/>
  <c r="M163" i="8"/>
  <c r="H163" i="8"/>
  <c r="AJ162" i="8"/>
  <c r="M162" i="8"/>
  <c r="H162" i="8"/>
  <c r="AJ161" i="8"/>
  <c r="M161" i="8"/>
  <c r="H161" i="8"/>
  <c r="AJ160" i="8"/>
  <c r="M160" i="8"/>
  <c r="H160" i="8"/>
  <c r="AJ159" i="8"/>
  <c r="M159" i="8"/>
  <c r="H159" i="8"/>
  <c r="AJ158" i="8"/>
  <c r="M158" i="8"/>
  <c r="H158" i="8"/>
  <c r="AJ157" i="8"/>
  <c r="M157" i="8"/>
  <c r="H157" i="8"/>
  <c r="AJ156" i="8"/>
  <c r="M156" i="8"/>
  <c r="H156" i="8"/>
  <c r="AJ155" i="8"/>
  <c r="M155" i="8"/>
  <c r="H155" i="8"/>
  <c r="AJ154" i="8"/>
  <c r="M154" i="8"/>
  <c r="H154" i="8"/>
  <c r="AJ153" i="8"/>
  <c r="M153" i="8"/>
  <c r="H153" i="8"/>
  <c r="AJ152" i="8"/>
  <c r="M152" i="8"/>
  <c r="H152" i="8"/>
  <c r="AJ151" i="8"/>
  <c r="M151" i="8"/>
  <c r="H151" i="8"/>
  <c r="AJ150" i="8"/>
  <c r="M150" i="8"/>
  <c r="H150" i="8"/>
  <c r="AJ149" i="8"/>
  <c r="M149" i="8"/>
  <c r="H149" i="8"/>
  <c r="AJ148" i="8"/>
  <c r="M148" i="8"/>
  <c r="H148" i="8"/>
  <c r="AJ147" i="8"/>
  <c r="M147" i="8"/>
  <c r="H147" i="8"/>
  <c r="AJ146" i="8"/>
  <c r="M146" i="8"/>
  <c r="H146" i="8"/>
  <c r="AJ145" i="8"/>
  <c r="M145" i="8"/>
  <c r="H145" i="8"/>
  <c r="AJ144" i="8"/>
  <c r="M144" i="8"/>
  <c r="H144" i="8"/>
  <c r="AJ143" i="8"/>
  <c r="M143" i="8"/>
  <c r="H143" i="8"/>
  <c r="AJ142" i="8"/>
  <c r="M142" i="8"/>
  <c r="H142" i="8"/>
  <c r="AJ141" i="8"/>
  <c r="M141" i="8"/>
  <c r="H141" i="8"/>
  <c r="AJ140" i="8"/>
  <c r="M140" i="8"/>
  <c r="H140" i="8"/>
  <c r="AJ139" i="8"/>
  <c r="M139" i="8"/>
  <c r="H139" i="8"/>
  <c r="AJ138" i="8"/>
  <c r="M138" i="8"/>
  <c r="H138" i="8"/>
  <c r="AJ137" i="8"/>
  <c r="M137" i="8"/>
  <c r="H137" i="8"/>
  <c r="AJ136" i="8"/>
  <c r="M136" i="8"/>
  <c r="H136" i="8"/>
  <c r="AJ135" i="8"/>
  <c r="M135" i="8"/>
  <c r="H135" i="8"/>
  <c r="AJ134" i="8"/>
  <c r="M134" i="8"/>
  <c r="H134" i="8"/>
  <c r="AJ133" i="8"/>
  <c r="M133" i="8"/>
  <c r="H133" i="8"/>
  <c r="AJ132" i="8"/>
  <c r="M132" i="8"/>
  <c r="H132" i="8"/>
  <c r="AJ131" i="8"/>
  <c r="M131" i="8"/>
  <c r="H131" i="8"/>
  <c r="AJ130" i="8"/>
  <c r="M130" i="8"/>
  <c r="H130" i="8"/>
  <c r="AJ129" i="8"/>
  <c r="M129" i="8"/>
  <c r="H129" i="8"/>
  <c r="AJ128" i="8"/>
  <c r="M128" i="8"/>
  <c r="H128" i="8"/>
  <c r="AJ127" i="8"/>
  <c r="M127" i="8"/>
  <c r="H127" i="8"/>
  <c r="AJ126" i="8"/>
  <c r="M126" i="8"/>
  <c r="H126" i="8"/>
  <c r="AJ125" i="8"/>
  <c r="M125" i="8"/>
  <c r="H125" i="8"/>
  <c r="AJ124" i="8"/>
  <c r="M124" i="8"/>
  <c r="H124" i="8"/>
  <c r="AJ123" i="8"/>
  <c r="M123" i="8"/>
  <c r="H123" i="8"/>
  <c r="AJ122" i="8"/>
  <c r="M122" i="8"/>
  <c r="H122" i="8"/>
  <c r="AJ121" i="8"/>
  <c r="M121" i="8"/>
  <c r="H121" i="8"/>
  <c r="AJ120" i="8"/>
  <c r="M120" i="8"/>
  <c r="H120" i="8"/>
  <c r="AJ119" i="8"/>
  <c r="M119" i="8"/>
  <c r="H119" i="8"/>
  <c r="AJ118" i="8"/>
  <c r="M118" i="8"/>
  <c r="H118" i="8"/>
  <c r="AJ117" i="8"/>
  <c r="M117" i="8"/>
  <c r="H117" i="8"/>
  <c r="AJ116" i="8"/>
  <c r="M116" i="8"/>
  <c r="H116" i="8"/>
  <c r="AJ115" i="8"/>
  <c r="M115" i="8"/>
  <c r="H115" i="8"/>
  <c r="AJ114" i="8"/>
  <c r="M114" i="8"/>
  <c r="H114" i="8"/>
  <c r="AJ113" i="8"/>
  <c r="M113" i="8"/>
  <c r="H113" i="8"/>
  <c r="AJ112" i="8"/>
  <c r="M112" i="8"/>
  <c r="H112" i="8"/>
  <c r="AJ111" i="8"/>
  <c r="M111" i="8"/>
  <c r="H111" i="8"/>
  <c r="AJ110" i="8"/>
  <c r="M110" i="8"/>
  <c r="H110" i="8"/>
  <c r="AJ109" i="8"/>
  <c r="M109" i="8"/>
  <c r="H109" i="8"/>
  <c r="AJ108" i="8"/>
  <c r="M108" i="8"/>
  <c r="H108" i="8"/>
  <c r="AJ107" i="8"/>
  <c r="M107" i="8"/>
  <c r="H107" i="8"/>
  <c r="AJ106" i="8"/>
  <c r="M106" i="8"/>
  <c r="H106" i="8"/>
  <c r="AJ105" i="8"/>
  <c r="M105" i="8"/>
  <c r="H105" i="8"/>
  <c r="AJ104" i="8"/>
  <c r="M104" i="8"/>
  <c r="H104" i="8"/>
  <c r="AJ103" i="8"/>
  <c r="M103" i="8"/>
  <c r="H103" i="8"/>
  <c r="AJ102" i="8"/>
  <c r="M102" i="8"/>
  <c r="H102" i="8"/>
  <c r="AJ101" i="8"/>
  <c r="M101" i="8"/>
  <c r="H101" i="8"/>
  <c r="AJ100" i="8"/>
  <c r="M100" i="8"/>
  <c r="H100" i="8"/>
  <c r="AJ99" i="8"/>
  <c r="M99" i="8"/>
  <c r="H99" i="8"/>
  <c r="AJ98" i="8"/>
  <c r="M98" i="8"/>
  <c r="H98" i="8"/>
  <c r="AJ97" i="8"/>
  <c r="M97" i="8"/>
  <c r="H97" i="8"/>
  <c r="AJ96" i="8"/>
  <c r="M96" i="8"/>
  <c r="H96" i="8"/>
  <c r="AJ95" i="8"/>
  <c r="M95" i="8"/>
  <c r="H95" i="8"/>
  <c r="AJ94" i="8"/>
  <c r="M94" i="8"/>
  <c r="H94" i="8"/>
  <c r="AJ93" i="8"/>
  <c r="M93" i="8"/>
  <c r="H93" i="8"/>
  <c r="AJ92" i="8"/>
  <c r="M92" i="8"/>
  <c r="H92" i="8"/>
  <c r="AJ91" i="8"/>
  <c r="M91" i="8"/>
  <c r="H91" i="8"/>
  <c r="AJ90" i="8"/>
  <c r="M90" i="8"/>
  <c r="H90" i="8"/>
  <c r="AJ89" i="8"/>
  <c r="M89" i="8"/>
  <c r="H89" i="8"/>
  <c r="AJ88" i="8"/>
  <c r="M88" i="8"/>
  <c r="H88" i="8"/>
  <c r="AJ87" i="8"/>
  <c r="M87" i="8"/>
  <c r="H87" i="8"/>
  <c r="AJ86" i="8"/>
  <c r="M86" i="8"/>
  <c r="H86" i="8"/>
  <c r="AJ85" i="8"/>
  <c r="M85" i="8"/>
  <c r="H85" i="8"/>
  <c r="AJ84" i="8"/>
  <c r="M84" i="8"/>
  <c r="H84" i="8"/>
  <c r="AJ83" i="8"/>
  <c r="M83" i="8"/>
  <c r="H83" i="8"/>
  <c r="AJ82" i="8"/>
  <c r="M82" i="8"/>
  <c r="H82" i="8"/>
  <c r="AJ81" i="8"/>
  <c r="M81" i="8"/>
  <c r="H81" i="8"/>
  <c r="AJ80" i="8"/>
  <c r="M80" i="8"/>
  <c r="H80" i="8"/>
  <c r="AJ79" i="8"/>
  <c r="M79" i="8"/>
  <c r="H79" i="8"/>
  <c r="AJ78" i="8"/>
  <c r="M78" i="8"/>
  <c r="H78" i="8"/>
  <c r="M77" i="8"/>
  <c r="H77" i="8"/>
  <c r="AJ76" i="8"/>
  <c r="M76" i="8"/>
  <c r="H76" i="8"/>
  <c r="AJ75" i="8"/>
  <c r="M75" i="8"/>
  <c r="H75" i="8"/>
  <c r="AJ74" i="8"/>
  <c r="M74" i="8"/>
  <c r="H74" i="8"/>
  <c r="AJ73" i="8"/>
  <c r="M73" i="8"/>
  <c r="H73" i="8"/>
  <c r="AJ72" i="8"/>
  <c r="M72" i="8"/>
  <c r="H72" i="8"/>
  <c r="AJ71" i="8"/>
  <c r="AJ70" i="8"/>
  <c r="M70" i="8"/>
  <c r="H70" i="8"/>
  <c r="AJ69" i="8"/>
  <c r="M69" i="8"/>
  <c r="H69" i="8"/>
  <c r="AJ68" i="8"/>
  <c r="M68" i="8"/>
  <c r="H68" i="8"/>
  <c r="AJ67" i="8"/>
  <c r="M67" i="8"/>
  <c r="H67" i="8"/>
  <c r="AJ66" i="8"/>
  <c r="M66" i="8"/>
  <c r="H66" i="8"/>
  <c r="M65" i="8"/>
  <c r="H65" i="8"/>
  <c r="AJ64" i="8"/>
  <c r="M64" i="8"/>
  <c r="H64" i="8"/>
  <c r="AJ63" i="8"/>
  <c r="M63" i="8"/>
  <c r="H63" i="8"/>
  <c r="AJ62" i="8"/>
  <c r="M62" i="8"/>
  <c r="H62" i="8"/>
  <c r="AJ61" i="8"/>
  <c r="M61" i="8"/>
  <c r="H61" i="8"/>
  <c r="AJ60" i="8"/>
  <c r="M60" i="8"/>
  <c r="H60" i="8"/>
  <c r="AJ59" i="8"/>
  <c r="M59" i="8"/>
  <c r="H59" i="8"/>
  <c r="AJ58" i="8"/>
  <c r="M58" i="8"/>
  <c r="H58" i="8"/>
  <c r="AJ57" i="8"/>
  <c r="M57" i="8"/>
  <c r="H57" i="8"/>
  <c r="AJ56" i="8"/>
  <c r="M56" i="8"/>
  <c r="H56" i="8"/>
  <c r="AJ55" i="8"/>
  <c r="M55" i="8"/>
  <c r="H55" i="8"/>
  <c r="AJ54" i="8"/>
  <c r="M54" i="8"/>
  <c r="H54" i="8"/>
  <c r="AJ53" i="8"/>
  <c r="M53" i="8"/>
  <c r="H53" i="8"/>
  <c r="AJ52" i="8"/>
  <c r="M52" i="8"/>
  <c r="H52" i="8"/>
  <c r="AJ51" i="8"/>
  <c r="M51" i="8"/>
  <c r="H51" i="8"/>
  <c r="AJ50" i="8"/>
  <c r="M50" i="8"/>
  <c r="H50" i="8"/>
  <c r="AJ49" i="8"/>
  <c r="M49" i="8"/>
  <c r="H49" i="8"/>
  <c r="AJ48" i="8"/>
  <c r="M48" i="8"/>
  <c r="H48" i="8"/>
  <c r="AJ47" i="8"/>
  <c r="M47" i="8"/>
  <c r="H47" i="8"/>
  <c r="AJ46" i="8"/>
  <c r="M46" i="8"/>
  <c r="H46" i="8"/>
  <c r="AJ45" i="8"/>
  <c r="M45" i="8"/>
  <c r="H45" i="8"/>
  <c r="AJ44" i="8"/>
  <c r="M44" i="8"/>
  <c r="H44" i="8"/>
  <c r="AJ43" i="8"/>
  <c r="M43" i="8"/>
  <c r="H43" i="8"/>
  <c r="AJ42" i="8"/>
  <c r="M42" i="8"/>
  <c r="H42" i="8"/>
  <c r="AJ41" i="8"/>
  <c r="M41" i="8"/>
  <c r="H41" i="8"/>
  <c r="AJ40" i="8"/>
  <c r="M40" i="8"/>
  <c r="H40" i="8"/>
  <c r="AJ39" i="8"/>
  <c r="M39" i="8"/>
  <c r="H39" i="8"/>
  <c r="AJ38" i="8"/>
  <c r="M38" i="8"/>
  <c r="H38" i="8"/>
  <c r="M37" i="8"/>
  <c r="H37" i="8"/>
  <c r="AJ36" i="8"/>
  <c r="M36" i="8"/>
  <c r="H36" i="8"/>
  <c r="AJ35" i="8"/>
  <c r="M35" i="8"/>
  <c r="H35" i="8"/>
  <c r="AJ34" i="8"/>
  <c r="M34" i="8"/>
  <c r="H34" i="8"/>
  <c r="AJ33" i="8"/>
  <c r="M33" i="8"/>
  <c r="H33" i="8"/>
  <c r="AJ32" i="8"/>
  <c r="M32" i="8"/>
  <c r="H32" i="8"/>
  <c r="AJ31" i="8"/>
  <c r="M31" i="8"/>
  <c r="H31" i="8"/>
  <c r="AJ30" i="8"/>
  <c r="M30" i="8"/>
  <c r="F29" i="8" s="1"/>
  <c r="H30" i="8"/>
  <c r="AJ29" i="8"/>
  <c r="M29" i="8"/>
  <c r="H29" i="8"/>
  <c r="AJ28" i="8"/>
  <c r="M28" i="8"/>
  <c r="H28" i="8"/>
  <c r="AJ27" i="8"/>
  <c r="M27" i="8"/>
  <c r="H27" i="8"/>
  <c r="AJ26" i="8"/>
  <c r="M26" i="8"/>
  <c r="H26" i="8"/>
  <c r="AJ25" i="8"/>
  <c r="M25" i="8"/>
  <c r="H25" i="8"/>
  <c r="AJ24" i="8"/>
  <c r="M24" i="8"/>
  <c r="H24" i="8"/>
  <c r="AJ23" i="8"/>
  <c r="M23" i="8"/>
  <c r="H23" i="8"/>
  <c r="AJ22" i="8"/>
  <c r="M22" i="8"/>
  <c r="H22" i="8"/>
  <c r="AJ21" i="8"/>
  <c r="M21" i="8"/>
  <c r="H21" i="8"/>
  <c r="AJ20" i="8"/>
  <c r="M20" i="8"/>
  <c r="H20" i="8"/>
  <c r="AJ19" i="8"/>
  <c r="M19" i="8"/>
  <c r="H19" i="8"/>
  <c r="AJ18" i="8"/>
  <c r="M18" i="8"/>
  <c r="H18" i="8"/>
  <c r="AJ17" i="8"/>
  <c r="M17" i="8"/>
  <c r="H17" i="8"/>
  <c r="AJ16" i="8"/>
  <c r="M16" i="8"/>
  <c r="H16" i="8"/>
  <c r="AJ15" i="8"/>
  <c r="M15" i="8"/>
  <c r="H15" i="8"/>
  <c r="M14" i="8"/>
  <c r="H14" i="8"/>
  <c r="AJ13" i="8"/>
  <c r="M13" i="8"/>
  <c r="H13" i="8"/>
  <c r="M12" i="8"/>
  <c r="H12" i="8"/>
  <c r="M11" i="8"/>
  <c r="H11" i="8"/>
  <c r="AJ10" i="8"/>
  <c r="M10" i="8"/>
  <c r="H10" i="8"/>
  <c r="H9" i="8"/>
  <c r="S12" i="5" l="1"/>
  <c r="AW24" i="4"/>
  <c r="F319" i="8"/>
  <c r="F249" i="8"/>
  <c r="F284" i="8"/>
  <c r="F154" i="8"/>
  <c r="F344" i="8"/>
  <c r="F99" i="8"/>
  <c r="F179" i="8"/>
  <c r="F309" i="8"/>
  <c r="F184" i="8"/>
  <c r="F274" i="8"/>
  <c r="F334" i="8"/>
  <c r="F109" i="8"/>
  <c r="F9" i="8"/>
  <c r="F54" i="8"/>
  <c r="F89" i="8"/>
  <c r="F44" i="8"/>
  <c r="F14" i="8"/>
  <c r="F59" i="8"/>
  <c r="F64" i="8"/>
  <c r="F209" i="8"/>
  <c r="F264" i="8"/>
  <c r="F164" i="8"/>
  <c r="F314" i="8"/>
  <c r="F49" i="8"/>
  <c r="F219" i="8"/>
  <c r="F134" i="8"/>
  <c r="F304" i="8"/>
  <c r="F149" i="8"/>
  <c r="F19" i="8"/>
  <c r="F39" i="8"/>
  <c r="F104" i="8"/>
  <c r="F254" i="8"/>
  <c r="F69" i="8"/>
  <c r="F129" i="8"/>
  <c r="F224" i="8"/>
  <c r="F269" i="8"/>
  <c r="F329" i="8"/>
  <c r="F339" i="8"/>
  <c r="F34" i="8"/>
  <c r="F74" i="8"/>
  <c r="F114" i="8"/>
  <c r="F144" i="8"/>
  <c r="F159" i="8"/>
  <c r="F189" i="8"/>
  <c r="F79" i="8"/>
  <c r="F119" i="8"/>
  <c r="F174" i="8"/>
  <c r="F229" i="8"/>
  <c r="F94" i="8"/>
  <c r="F194" i="8"/>
  <c r="F24" i="8"/>
  <c r="F84" i="8"/>
  <c r="F124" i="8"/>
  <c r="F139" i="8"/>
  <c r="F169" i="8"/>
  <c r="F214" i="8"/>
  <c r="F259" i="8"/>
  <c r="F354" i="8"/>
  <c r="F294" i="8"/>
  <c r="F359" i="8"/>
  <c r="F289" i="8"/>
  <c r="F324" i="8"/>
  <c r="F349" i="8"/>
  <c r="R12" i="5" l="1"/>
  <c r="AV24" i="4"/>
  <c r="P337" i="9"/>
  <c r="M367" i="8"/>
  <c r="F364" i="8" s="1"/>
  <c r="F334" i="9"/>
  <c r="N58" i="4" l="1"/>
  <c r="M337" i="9"/>
  <c r="G337" i="9" s="1"/>
  <c r="Q12" i="5"/>
  <c r="AU24" i="4"/>
  <c r="N60" i="4" l="1"/>
  <c r="K58" i="4"/>
  <c r="N10" i="5"/>
  <c r="P12" i="5"/>
  <c r="AT24" i="4"/>
  <c r="E10" i="5" l="1"/>
  <c r="E12" i="5" s="1"/>
  <c r="D55" i="4"/>
  <c r="K60" i="4"/>
  <c r="E58" i="4"/>
  <c r="E60" i="4" s="1"/>
  <c r="O12" i="5"/>
  <c r="N12" i="5" l="1"/>
  <c r="M12" i="5" l="1"/>
  <c r="L12" i="5" l="1"/>
  <c r="J12" i="5" l="1"/>
  <c r="I12" i="5" l="1"/>
  <c r="H12" i="5" l="1"/>
  <c r="F12" i="5" l="1"/>
  <c r="G1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tc={E396DA70-42B5-7143-8BFA-1DD753B2BFCF}</author>
  </authors>
  <commentList>
    <comment ref="Y629" authorId="0" shapeId="0" xr:uid="{E396DA70-42B5-7143-8BFA-1DD753B2BFCF}">
      <text>
        <r>
          <rPr>
            <sz val="12"/>
            <color theme="1"/>
            <rFont val="Calibri"/>
            <family val="2"/>
            <charset val="204"/>
            <scheme val="minor"/>
          </rPr>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Сума по статі не співпадає зі стовпчиком 9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tc={A6344C8B-044B-934C-80D0-7B5406D6AA40}</author>
  </authors>
  <commentList>
    <comment ref="Y589" authorId="0" shapeId="0" xr:uid="{A6344C8B-044B-934C-80D0-7B5406D6AA40}">
      <text>
        <r>
          <rPr>
            <sz val="12"/>
            <color theme="1"/>
            <rFont val="Calibri"/>
            <family val="2"/>
            <charset val="204"/>
            <scheme val="minor"/>
          </rPr>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Сума по статі не співпадає зі стовпчиком 9 </t>
        </r>
      </text>
    </comment>
  </commentList>
</comments>
</file>

<file path=xl/sharedStrings.xml><?xml version="1.0" encoding="utf-8"?>
<sst xmlns="http://schemas.openxmlformats.org/spreadsheetml/2006/main" count="27392" uniqueCount="553">
  <si>
    <t>Регіон</t>
  </si>
  <si>
    <t>Можливості щодо лікування</t>
  </si>
  <si>
    <t>Нових пацієнтів за звітний період</t>
  </si>
  <si>
    <t>Кількісні та якісні характеристики пацієнтів, які отримують ЗПТ станом на кінець звітного періоду</t>
  </si>
  <si>
    <t>по джерелам фінансування</t>
  </si>
  <si>
    <t>по формі видачі</t>
  </si>
  <si>
    <t>стать</t>
  </si>
  <si>
    <t>супутні стани та захворювання</t>
  </si>
  <si>
    <t>загальні характеристики</t>
  </si>
  <si>
    <t>Дозування</t>
  </si>
  <si>
    <t>з них отримують підтримувальне дозування:</t>
  </si>
  <si>
    <t>Повна назва ЗОЗ</t>
  </si>
  <si>
    <t>ЄДРПОУ</t>
  </si>
  <si>
    <t>Препарат</t>
  </si>
  <si>
    <t>кількість осіб погоджених НСЗУ</t>
  </si>
  <si>
    <t>кількість вільних курсів</t>
  </si>
  <si>
    <t>кількість пацієнтів, які отримували послугу за звітний період</t>
  </si>
  <si>
    <t>нових пацієнтів за звітний період</t>
  </si>
  <si>
    <t>з них самостійно прийшли в програму</t>
  </si>
  <si>
    <t>з них направлені з неурядової організації</t>
  </si>
  <si>
    <t>з них направлені з іншого ЗОЗ</t>
  </si>
  <si>
    <t>з них направлені від правоохоронних органів</t>
  </si>
  <si>
    <t>кількість пацієнтів станом на кінець поточного місяця</t>
  </si>
  <si>
    <t>кошти міжнародних донорів (ГФ, PEPFAR)</t>
  </si>
  <si>
    <t>гуманітарна допомога</t>
  </si>
  <si>
    <t>кошти пацієнта</t>
  </si>
  <si>
    <t>кошти місцевого бюджету</t>
  </si>
  <si>
    <t>кошти Державного бюджету</t>
  </si>
  <si>
    <t>щоденно під наглядом медичного персоналу</t>
  </si>
  <si>
    <t>щоденно під наглядом медичного персоналу за допомогою інших методів контролю</t>
  </si>
  <si>
    <t>щомісяця під наглядом медичного персоналу</t>
  </si>
  <si>
    <t>видача з ЗОЗ для самостійного прийому</t>
  </si>
  <si>
    <t>стаціонар на дому</t>
  </si>
  <si>
    <t>видача за рецептом</t>
  </si>
  <si>
    <t>чоловіки</t>
  </si>
  <si>
    <t>жінки</t>
  </si>
  <si>
    <t>з них жінки у яких вагітність закінилась пологами</t>
  </si>
  <si>
    <t>з діагнозом ВІЛ-інфекція</t>
  </si>
  <si>
    <t>які отримують антиретровірусну терапію</t>
  </si>
  <si>
    <t>з діагнозом вірусний гепатит В</t>
  </si>
  <si>
    <t>з діагнозом вірусний гепатит С</t>
  </si>
  <si>
    <t>з діагнозом туберкульоз</t>
  </si>
  <si>
    <t>середній вік пацієнтів</t>
  </si>
  <si>
    <t>середній стаж наркоспоживання пацієнтів</t>
  </si>
  <si>
    <t>середня доза замісного препарату</t>
  </si>
  <si>
    <t xml:space="preserve">кількість осіб, які станом на кінець звітного періоду, які отримували підтримувальне лікування (етап стабілізації) </t>
  </si>
  <si>
    <t>64 мг</t>
  </si>
  <si>
    <t>96 мг</t>
  </si>
  <si>
    <t>128 мг</t>
  </si>
  <si>
    <t>&lt;=6 (мг.)</t>
  </si>
  <si>
    <t xml:space="preserve"> =8-16 (мг.) </t>
  </si>
  <si>
    <t xml:space="preserve"> &gt;= 18 (мг.) </t>
  </si>
  <si>
    <t>&lt;=55 (мг.)</t>
  </si>
  <si>
    <t xml:space="preserve"> =60-75 (мг.) </t>
  </si>
  <si>
    <t xml:space="preserve"> =80-120 (мг.) </t>
  </si>
  <si>
    <t xml:space="preserve"> =125-150 (мг.) </t>
  </si>
  <si>
    <t xml:space="preserve"> &gt;=155 (мг.) </t>
  </si>
  <si>
    <t>А</t>
  </si>
  <si>
    <t>Б</t>
  </si>
  <si>
    <t>В</t>
  </si>
  <si>
    <t>Кількість осіб які вибули з програми ЗПТ із різних причин</t>
  </si>
  <si>
    <t>всього вибуло за звітній період</t>
  </si>
  <si>
    <t>успішно завершили курс лікування</t>
  </si>
  <si>
    <t>змінили місце проживання (без переадресації в інший ЗОЗ)</t>
  </si>
  <si>
    <t>позбавлення волі</t>
  </si>
  <si>
    <t>адміністративна виписка</t>
  </si>
  <si>
    <t>пропуск препаратів більше 10 днів</t>
  </si>
  <si>
    <t>за медичними показами</t>
  </si>
  <si>
    <t>смерть пацієнта</t>
  </si>
  <si>
    <t>переадресація до іншого ЗОЗ</t>
  </si>
  <si>
    <t>завершення участі  в програмі за власним бажанням</t>
  </si>
  <si>
    <t>Сумська область</t>
  </si>
  <si>
    <t>КНП СОР "Обласний клінічний медичний центр соціально небезпечних захворювань"</t>
  </si>
  <si>
    <t>03083340</t>
  </si>
  <si>
    <t>Бупренорфіну гідрохлорид (табл)</t>
  </si>
  <si>
    <t>Бупренорфіну гідрохлорид/налоксон  (табл)</t>
  </si>
  <si>
    <t>Бупренорфіну гідрохлорид (пролонг)</t>
  </si>
  <si>
    <t>Метадону гідрохлорид (табл)</t>
  </si>
  <si>
    <t>Метадону гідрохлорид (рідкий)</t>
  </si>
  <si>
    <t>КНП Сумської обласної ради «Обласна спеціалізована клінічна лікарня»</t>
  </si>
  <si>
    <t>02000369</t>
  </si>
  <si>
    <t>КНП «Шосткинська центральна районна лікарня» Шосткинської міської ради</t>
  </si>
  <si>
    <t>01981514</t>
  </si>
  <si>
    <t>КНП "Середино-Будська міська лікарня" Середино-Будської міської ради</t>
  </si>
  <si>
    <t>01981483</t>
  </si>
  <si>
    <t>КНП Охтирської міської ради «Охтирська центральна районна лікарня»</t>
  </si>
  <si>
    <t>02007472</t>
  </si>
  <si>
    <t xml:space="preserve">КНП "Буринська лікарня ім.проф.М.П.Новаченка" </t>
  </si>
  <si>
    <t>39034372</t>
  </si>
  <si>
    <t>КНП  Конотопської міської ради «Конотопська центральна районна лікарня ім. академіка Михайла Давидова»</t>
  </si>
  <si>
    <t>02007532</t>
  </si>
  <si>
    <t>КП «Кролевецька лікарня» Кролевецької міської  ради</t>
  </si>
  <si>
    <t>02007549</t>
  </si>
  <si>
    <t>КНП "Лебединська лікарня ім. лікаря К.О.Зільберника" Лебединської міської ради</t>
  </si>
  <si>
    <t>02007555</t>
  </si>
  <si>
    <t>КНП "Краснопільська лікарня" Краснопільської селищної ради</t>
  </si>
  <si>
    <t>02007526</t>
  </si>
  <si>
    <t>X</t>
  </si>
  <si>
    <t>Х</t>
  </si>
  <si>
    <t>14030985</t>
  </si>
  <si>
    <t>Тернопільська область</t>
  </si>
  <si>
    <t>КНП "Тернопільський обласний медичний центр соціально-небезпечних захворювань" Тернопільської обласної ради</t>
  </si>
  <si>
    <t>Херсонська область</t>
  </si>
  <si>
    <t>КНП "Херсонський обласний заклад з надання психіатричної допомоги наркологічний центр" ХОР"</t>
  </si>
  <si>
    <t>02004151</t>
  </si>
  <si>
    <t>Харківська область</t>
  </si>
  <si>
    <t>КНП ХОР "Обласний наркологічний диспансер"</t>
  </si>
  <si>
    <t>03293557</t>
  </si>
  <si>
    <t>КНП ХОР " Обласний клінічний центр профілактики і боротьби зі СНІДом"</t>
  </si>
  <si>
    <t>25187896</t>
  </si>
  <si>
    <t>КНП ХОР " Обласний протитуберкульозний диспансер №1"</t>
  </si>
  <si>
    <t>2002760</t>
  </si>
  <si>
    <t>КНП "Зміївська центральна районна лікарня"Зміївської міської ради Харківської області</t>
  </si>
  <si>
    <t>02003178</t>
  </si>
  <si>
    <t>КНП" Лозівське територіальне медичне обєднання"</t>
  </si>
  <si>
    <t>40199749</t>
  </si>
  <si>
    <t>х</t>
  </si>
  <si>
    <t>Хмельницька обл.</t>
  </si>
  <si>
    <t>КНП « Хмельницький обласний заклад з надання психіатричної допомоги»</t>
  </si>
  <si>
    <t>02004982</t>
  </si>
  <si>
    <t>13..4</t>
  </si>
  <si>
    <t>100.8</t>
  </si>
  <si>
    <t>02004195</t>
  </si>
  <si>
    <t>КНП Дунаєвецької міської ради "Дунаєвецька багатопрофільна лікарня</t>
  </si>
  <si>
    <t>02004255</t>
  </si>
  <si>
    <t>02004367</t>
  </si>
  <si>
    <t>КНП "Лікувальний діагностично-консультативний центр" Камянець-Подільської міської ради.</t>
  </si>
  <si>
    <t>26381844</t>
  </si>
  <si>
    <t>42.3</t>
  </si>
  <si>
    <t>94.1</t>
  </si>
  <si>
    <t>КНП  Нетішинської міської ради "Спеціалізована медико-санітарна частина м.Нетішин"</t>
  </si>
  <si>
    <t>05540451</t>
  </si>
  <si>
    <t>02004380</t>
  </si>
  <si>
    <t>02004404</t>
  </si>
  <si>
    <t xml:space="preserve"> 19.5</t>
  </si>
  <si>
    <t>02004479</t>
  </si>
  <si>
    <t>02004522</t>
  </si>
  <si>
    <t>02004812</t>
  </si>
  <si>
    <t>КНП "Ярмолинецька багатопрофільна лікарня" Ярмолинецької селищної  ради Хмельницької області</t>
  </si>
  <si>
    <t>02004580</t>
  </si>
  <si>
    <t>46.2</t>
  </si>
  <si>
    <t>23.66</t>
  </si>
  <si>
    <t>Черкаська область</t>
  </si>
  <si>
    <t>02005603</t>
  </si>
  <si>
    <t>КНП "Черкаська обласна психіатрична лікарня Черкаської обласної ради"</t>
  </si>
  <si>
    <t>25974252</t>
  </si>
  <si>
    <t>05540631</t>
  </si>
  <si>
    <t>05503680</t>
  </si>
  <si>
    <t>02005355</t>
  </si>
  <si>
    <t>02005361</t>
  </si>
  <si>
    <t>02005378</t>
  </si>
  <si>
    <t>КНП "Звенигородська багатопрофільна лікарня інтенсивного лікування" Звенигородської  міської ради Звенигородського району Черкаської області</t>
  </si>
  <si>
    <t>02005384</t>
  </si>
  <si>
    <t>02005303</t>
  </si>
  <si>
    <t>02005310</t>
  </si>
  <si>
    <t>02005326</t>
  </si>
  <si>
    <t>02005332</t>
  </si>
  <si>
    <t>02005349</t>
  </si>
  <si>
    <t>02005415</t>
  </si>
  <si>
    <t>02005421</t>
  </si>
  <si>
    <t>02005450</t>
  </si>
  <si>
    <t>02005167</t>
  </si>
  <si>
    <t>02005473</t>
  </si>
  <si>
    <t>02005289</t>
  </si>
  <si>
    <t>02005496</t>
  </si>
  <si>
    <t>КНП "Черкаська центральна районна лікарня Червонослобідської сільської ради"</t>
  </si>
  <si>
    <t>02005484</t>
  </si>
  <si>
    <t>КНП "Монастирищенська багатопрофільна лікарня Монастирищенської міської ради"</t>
  </si>
  <si>
    <t>02005390</t>
  </si>
  <si>
    <t>КНП "Черкаський обласний наркологічний диспансер" Черкаської обласної ради</t>
  </si>
  <si>
    <t>КНП "Черкаський обласний протитуберкульозний диспансер Черкаської обласної ради"</t>
  </si>
  <si>
    <t>КНП "Смілянська міська поліклініка" Смілянської міської ради</t>
  </si>
  <si>
    <t>КНП "Уманська психіатрична лікарня" Уманської міської ради</t>
  </si>
  <si>
    <t>КНП "Ватутінська міська лікарня Ватутінської міської ради"</t>
  </si>
  <si>
    <t>КНП "Городищенське районне територіальне медичне об’єднання" Городищенської районної ради</t>
  </si>
  <si>
    <t>КНП "Золотоніська районна багатопрофільна лікарня" Золотоніської районної ради</t>
  </si>
  <si>
    <t>КНП "Кам’янська багатопрофільна лікарня" Кам’янської міської ради</t>
  </si>
  <si>
    <t>КНП "Канівська центральна районна лікарня" Канівської районної ради</t>
  </si>
  <si>
    <t>КНП "Катеринопільська центральна районна лікарня"</t>
  </si>
  <si>
    <t>КНП "Корсунь-Шевченківська центральна районна лікарня" Корсунь-Шевченківської районної ради</t>
  </si>
  <si>
    <t>КНП "Лисянська центральна районна лікарня" Лисянської районної ради Черкаської області</t>
  </si>
  <si>
    <t>КНП "Маньківська центральна районна лікарня" Маньківської районної ради Черкаської області</t>
  </si>
  <si>
    <t>КНП "Тальнівська багатопрофільна лікарня" Тальнівської міської ради</t>
  </si>
  <si>
    <t>КНП "Уманська центральна районна лікарня" Уманської районної ради</t>
  </si>
  <si>
    <t>КНП "Христинівська центральна районна лікарня Христинівської районної ради" Черкаської області</t>
  </si>
  <si>
    <t>КНП "Чигиринська багатопрофільна лікарня" Чигиринської районної ради</t>
  </si>
  <si>
    <t>КНП "Шполянська багатопрофільна лікарня імені братів М. С. і О. С. Коломійченків" Шполянської районної ради</t>
  </si>
  <si>
    <t>КНП Драбівської районної ради "Драбівська центральна районна лікарня"</t>
  </si>
  <si>
    <t xml:space="preserve">КНП "Жашківська центральна районна лікарня" </t>
  </si>
  <si>
    <t>Чернівецька область</t>
  </si>
  <si>
    <t>ОКНП "Чернівецький обласний наркологічний диспансер"</t>
  </si>
  <si>
    <t>43353243</t>
  </si>
  <si>
    <t>Чернігівська область</t>
  </si>
  <si>
    <t>КНП "Чернігівська обласна психоневрологічна лікарня" Чернігівської обласної ради  (Три сайти: 1)Чернігівське диспансерне наркологічне відділення</t>
  </si>
  <si>
    <t>02006076</t>
  </si>
  <si>
    <t>КНП "Чернігівська обласна психоневрологічна лікарня" Чернігівської обласної ради  (Три сайти: 2)Ніжинське диспансерне наркологічне відділення</t>
  </si>
  <si>
    <t>КНП "Чернігівська обласна психоневрологічна лікарня" Чернігівської обласної ради  (Три сайти: 3)Прилуцьке диспансерне наркологічне відділення)</t>
  </si>
  <si>
    <t xml:space="preserve">КНП «Корюківська центральна районна лікарня» </t>
  </si>
  <si>
    <t>02006320</t>
  </si>
  <si>
    <t>КНП «Менська міська лікарня» Менської міської ради</t>
  </si>
  <si>
    <t>02006343</t>
  </si>
  <si>
    <t>КНП «Бахмацька міська лікарня»</t>
  </si>
  <si>
    <t>02006159</t>
  </si>
  <si>
    <t>КНП "Чорнобаївська багатопрофільна лікарня Чорнобаївської районної ради"</t>
  </si>
  <si>
    <t>02005266</t>
  </si>
  <si>
    <t>Вінницька область</t>
  </si>
  <si>
    <t>Волинська область</t>
  </si>
  <si>
    <t>Дніпропетровська область</t>
  </si>
  <si>
    <t>Донецька область</t>
  </si>
  <si>
    <t>Житомирська область</t>
  </si>
  <si>
    <t>Закарпатська область</t>
  </si>
  <si>
    <t>Запорізька область</t>
  </si>
  <si>
    <t>Івано-Франківська область</t>
  </si>
  <si>
    <t>Київ</t>
  </si>
  <si>
    <t>Київська область</t>
  </si>
  <si>
    <t>Кіровоградська область</t>
  </si>
  <si>
    <t>Львівська область</t>
  </si>
  <si>
    <t>Миколаївська область</t>
  </si>
  <si>
    <t>Одеська область</t>
  </si>
  <si>
    <t>Полтавська область</t>
  </si>
  <si>
    <t>Рівненська область</t>
  </si>
  <si>
    <t>Хмельницька область</t>
  </si>
  <si>
    <t>КНП "Центр терапії залежностей "Соціотерапія" Вінницької обласної Ради"</t>
  </si>
  <si>
    <t>05483931</t>
  </si>
  <si>
    <t xml:space="preserve">КНП ВОР "Клінічний центр інфекційних хвороб" </t>
  </si>
  <si>
    <t xml:space="preserve">КНП "Вінницький обласний клінічний фтизіопульмоцентр" </t>
  </si>
  <si>
    <t>05484008</t>
  </si>
  <si>
    <t>КНП "Барська центральна районна лікарня Барської районної ради"</t>
  </si>
  <si>
    <t>01982488</t>
  </si>
  <si>
    <t>КНП "Бершадська окружна лікарня інтенсивного лікування" Бершадської районної Ради</t>
  </si>
  <si>
    <t>01982494</t>
  </si>
  <si>
    <t>КНП "Гайсинська центральна районна лікарня Гайсинської районної ради"</t>
  </si>
  <si>
    <t>КНП "Жмеринська центральна районна лікарня Жмеринської міської ради"</t>
  </si>
  <si>
    <t>01982525</t>
  </si>
  <si>
    <t>КНП "Іллінецька міська лікарня"</t>
  </si>
  <si>
    <t>01982531</t>
  </si>
  <si>
    <t>КНП "Калинівська центральна районна лікарня" Калинівської міської Ради</t>
  </si>
  <si>
    <t>КНП "Козятинська центральна районна лікарня Козятинської районної ради"</t>
  </si>
  <si>
    <t>КП "Ладижинська міська лікарня"</t>
  </si>
  <si>
    <t>41758238</t>
  </si>
  <si>
    <t>КНП "Літинська центральна районна лікарня Літинської районної ради"</t>
  </si>
  <si>
    <t>01982583</t>
  </si>
  <si>
    <t>КНП "Могилів-Подільська окружна лікарня інтенсивного лікування Могилів-Подільської міської ради"</t>
  </si>
  <si>
    <t>01982591</t>
  </si>
  <si>
    <t>КНП "Немирівська центральна районна лікарня Немирівської районної ради"</t>
  </si>
  <si>
    <t>01982614</t>
  </si>
  <si>
    <t>КНП "Погребищенська центральна районна лікарня Погребищенської районної ради"</t>
  </si>
  <si>
    <t>01982637</t>
  </si>
  <si>
    <t>КНП "Хмільницька центральна районна лікарня Хмільницької районної ради"</t>
  </si>
  <si>
    <t>01982695</t>
  </si>
  <si>
    <t>КП "Волинський медичний центр терапії залежностей" Волинської обласної ради</t>
  </si>
  <si>
    <t>01983080</t>
  </si>
  <si>
    <t>КП "Володимирське територіальне медичне об'єднання"Володимиської міської ради</t>
  </si>
  <si>
    <t>42631325</t>
  </si>
  <si>
    <t>КНП "Ковельське МТМО"</t>
  </si>
  <si>
    <t>01984659</t>
  </si>
  <si>
    <t>КП "Волинський фтизіопульмунологічний медичний центр"</t>
  </si>
  <si>
    <t>КП "Криворізька багатопрофільна лікарня з надання психіатричної допомоги" ДОР</t>
  </si>
  <si>
    <t>01986256</t>
  </si>
  <si>
    <t>14,9</t>
  </si>
  <si>
    <t>"База-лікувально - профілактичних закладів"      м. Кривий Ріг</t>
  </si>
  <si>
    <t>КНП “Центр первинної медико-санітарної допомоги №4” Криворізької міської ради</t>
  </si>
  <si>
    <t>37862114</t>
  </si>
  <si>
    <t>37862093</t>
  </si>
  <si>
    <t>КНП "ЦПМСД № 6" КМР</t>
  </si>
  <si>
    <t>37862109</t>
  </si>
  <si>
    <t>37862122</t>
  </si>
  <si>
    <t>КП "Криворізький протитуберкульозний диспансер"ДОР (м. Дніпро)</t>
  </si>
  <si>
    <t>01985989</t>
  </si>
  <si>
    <t>КП "Криворізький протитуберкульозний диспансер" ДОР (м. Кривий Ріг)</t>
  </si>
  <si>
    <t>КНП "Дніпровський центр первинної медико-санітарної допомоги № 4" ДМР</t>
  </si>
  <si>
    <t>37899673</t>
  </si>
  <si>
    <t>КНП "Дніпровський центр первинної медико-санітарної допомоги №3" ДМР</t>
  </si>
  <si>
    <t>37899762</t>
  </si>
  <si>
    <t>01987913</t>
  </si>
  <si>
    <t>КНП "Першотравенська МЛ"</t>
  </si>
  <si>
    <t>01987416</t>
  </si>
  <si>
    <t>КНП "Павлоградська лікарня інтенсивного лікування"</t>
  </si>
  <si>
    <t>01984174</t>
  </si>
  <si>
    <t>КНП МКЛ № 21 ім. проф. Є.Г.Попкової  ДМР</t>
  </si>
  <si>
    <t>01987327</t>
  </si>
  <si>
    <t>01987445</t>
  </si>
  <si>
    <t>КНП КМР «Міська лікарня № 1» (м.Кам`янське)</t>
  </si>
  <si>
    <t>01985794</t>
  </si>
  <si>
    <t>01987563</t>
  </si>
  <si>
    <t>14280960</t>
  </si>
  <si>
    <t>14.80</t>
  </si>
  <si>
    <t>77.60</t>
  </si>
  <si>
    <t>КП "Дніпропетровська багатопрофільна клінічна лікарня з надання  психіатричної допомоги" ДОР   м.Дніро</t>
  </si>
  <si>
    <t>01985400</t>
  </si>
  <si>
    <t>КП "Дніпропетровська багатопрофільна клінічна лікарня з надання психіатричної допомоги" ДОР   м.Павлоград</t>
  </si>
  <si>
    <t>39.5</t>
  </si>
  <si>
    <t>92.1</t>
  </si>
  <si>
    <t>КП " Дніпропетровська багатопрофільна клінічна лікарня з надання  психіатрчної допомоги " ДОР  м. Нікополь</t>
  </si>
  <si>
    <t>КНП " Новомосковська ЦМЛ"-НМР</t>
  </si>
  <si>
    <t>01987273</t>
  </si>
  <si>
    <t>9МГ</t>
  </si>
  <si>
    <t>КНП «Дніпровський центр первинної медико-санітарної допомоги № 9» Дніпровської міської ради</t>
  </si>
  <si>
    <t>37899715</t>
  </si>
  <si>
    <t>КНП "Медичний центр з профілактики та лікування залежності м. Краматорськ"
вул. О.Тихого, 7</t>
  </si>
  <si>
    <t>02003818</t>
  </si>
  <si>
    <t>КНП "Медичний центр з профілактики та лікування залежності м. Краматорськ", 
м. Костянтинівка,вул.Європейська,17</t>
  </si>
  <si>
    <t>КНП "Медичний центр з профілактики та лікування залежності м. Краматорськ"
м.Покровськ, вул. Мікрорайон Гірник,1</t>
  </si>
  <si>
    <t>КНП "Медичний центр з профілактики та лікування залежності  м.Краматорськ" 
м. Слов'янськ, вул.Шнурківська, 4</t>
  </si>
  <si>
    <t>КНП "Центр первинної медико-санітарної допомоги 1" Краматорської міської ради,
вул. Дніпровська, 17</t>
  </si>
  <si>
    <t>37944301</t>
  </si>
  <si>
    <t>97.7</t>
  </si>
  <si>
    <t>КНП "Добропільська лікарня інтенсивного лікування" вул. Гагаріна, 1</t>
  </si>
  <si>
    <t>39017488</t>
  </si>
  <si>
    <t>КНП "Обласний медичний спеціалізований центр" ЖОР</t>
  </si>
  <si>
    <t>01992050</t>
  </si>
  <si>
    <t>КНП "Бердичівська міська лікарня"                              Бердичівської міської ради</t>
  </si>
  <si>
    <t>01992015</t>
  </si>
  <si>
    <t>КНП "Звягельська багатопрофільна лікарня" Звягельської міської ради (КНП "Новоград-Волинське міськрайонне ТМО")</t>
  </si>
  <si>
    <t>01991820</t>
  </si>
  <si>
    <t>КНП "Коростенська ЦМЛ" КМР</t>
  </si>
  <si>
    <t>41.9</t>
  </si>
  <si>
    <t>86.1</t>
  </si>
  <si>
    <t>КНП "Центральна районна лікарня ім. Д.І. Потєхіна" Коростишівської районної ради</t>
  </si>
  <si>
    <t>3294574</t>
  </si>
  <si>
    <t>КП "Центр первинної медико санітарної допомоги" Житомирської міської ради</t>
  </si>
  <si>
    <t>41931754</t>
  </si>
  <si>
    <t>КНП "Закарпатський обласний медичний центр психічного здоров'я та медицини залежностей" Закарпатської обласної ради</t>
  </si>
  <si>
    <t>03294574</t>
  </si>
  <si>
    <t>КНП "Ужгородський міський центр первинної медико-санітарної допомоги"</t>
  </si>
  <si>
    <t>04542904</t>
  </si>
  <si>
    <t>КНП "Обласний клінічний заклад з надання психіатричної допомоги" ЗОР</t>
  </si>
  <si>
    <t>05498909</t>
  </si>
  <si>
    <t>КНП «Запорізький регіональний фтизіопульмонологічний клінічний лікувально-діагностичний центр» ЗОР</t>
  </si>
  <si>
    <t>КНП "Прикарпатський наркологічний центр ІФ ОР"</t>
  </si>
  <si>
    <t>13648234</t>
  </si>
  <si>
    <t>КНП  "Калуський міський центр первинної медико-санітарної допомоги Калуської міської ради"</t>
  </si>
  <si>
    <t>01993457</t>
  </si>
  <si>
    <t>КНП  "Надвірнянська центральна районна лікарня " Надвірнянської районної ради</t>
  </si>
  <si>
    <t>01993581</t>
  </si>
  <si>
    <t>КНП  "Долинська багатопрофільна лікарня" Долинської районної ради Івано-Франківської області</t>
  </si>
  <si>
    <t>КНП  "Івано-Франківський фтизіопульмонологічний центр Івано-Франківської обласної ради"</t>
  </si>
  <si>
    <t>01993351</t>
  </si>
  <si>
    <t>КНП  "Коломийська центральна районна лікарня " Коломийської районної ради</t>
  </si>
  <si>
    <t>01993658</t>
  </si>
  <si>
    <t>КНП  "Тлумацька центральна районна лікарня" Тлумацької районної ради Івано-Франківської області</t>
  </si>
  <si>
    <t>03568132</t>
  </si>
  <si>
    <t>КНП  "Богородчанська центральна районна лікарня" Богородчанської районної ради Івано-Франківської області</t>
  </si>
  <si>
    <t>КНМП "Рогатинська ЦРЛ"</t>
  </si>
  <si>
    <t>КНП "Бурштинська центральна міська лікарня"</t>
  </si>
  <si>
    <t>25068128</t>
  </si>
  <si>
    <t>КНП  "Івано-Франківська Обласна Клінічна Інфекційна Лікарня Івано-Франківської Обласної Ради"</t>
  </si>
  <si>
    <t>01993575</t>
  </si>
  <si>
    <t>КНП "Київська міська наркологічна клінічна лікарня "Соціотерапія" виконавчого органу Київської міської ради (Київської міської державної адміністрації),
пров. Деміївський, 5</t>
  </si>
  <si>
    <t>05496862</t>
  </si>
  <si>
    <t>КНП  " Київська міська наркологічна клінічна лікарня "Соціотерапія" ВК КМР (КМДА), 
вул. Відпочинку, 18</t>
  </si>
  <si>
    <t>КНП  " Київська міська наркологічна клінічна лікарня "Соціотерапія" ВК КМР (КМДА),
Визволителів, 6</t>
  </si>
  <si>
    <t>КНП "Центр первинної медико-санітарної допомоги № 2" Подільського району м. Києва</t>
  </si>
  <si>
    <t>38946192</t>
  </si>
  <si>
    <t>КНП "Київська міська клінічна лікарня №5" ВК КМР (КМДА)</t>
  </si>
  <si>
    <t>00185028</t>
  </si>
  <si>
    <t>КНП "Київський фтизіопульмонологічний центр" ВК КМР (КМДА)</t>
  </si>
  <si>
    <t>05492255</t>
  </si>
  <si>
    <t>КНП ОМР "Обухівська багатопрофільна лікарня інтенсивного лікування"</t>
  </si>
  <si>
    <t>01994155</t>
  </si>
  <si>
    <t xml:space="preserve">КНП Білоцерківської міської ради "Білоцерківська міська лікарня №4"
</t>
  </si>
  <si>
    <t>34019124</t>
  </si>
  <si>
    <t>КНП ФМР "Фастівська багатопрофільна лікарня інтенсивного лікування"</t>
  </si>
  <si>
    <t>1994238</t>
  </si>
  <si>
    <t>КНП "Обласна клінічна психіатрічна лікарня Кіровоградської обласної ради"</t>
  </si>
  <si>
    <t>01995160</t>
  </si>
  <si>
    <t>КНП  "Олександрійський наркологічний диспансер Кіровоградської обласної ради"</t>
  </si>
  <si>
    <t>03092540</t>
  </si>
  <si>
    <t>КНП  "Світловодська центральна районна лікарня"Світловодської міської ради</t>
  </si>
  <si>
    <t>01995083</t>
  </si>
  <si>
    <t>КНП  "Знам'янська міська лікарня ім. А.В.Лисенка"Знам'янської міської ради</t>
  </si>
  <si>
    <t>01111227</t>
  </si>
  <si>
    <t>КНП  "Ноувоукраїнська центральна районна лікарня" Новоукраїнської районної  ради</t>
  </si>
  <si>
    <t>01995249</t>
  </si>
  <si>
    <t>КНП "Кіровоградський обласний фтизіопульмонологічний медичний центр Кіровоградської обласної ради"</t>
  </si>
  <si>
    <t>01994936</t>
  </si>
  <si>
    <t>КНП ЛОР "Львівський обласний медичний центр превевнції та терапії узалежнень"  (ЗПТ 1)</t>
  </si>
  <si>
    <t>01997768</t>
  </si>
  <si>
    <t>КНП ЛОР "Львівський обласний медичний центр превевнції та терапії узалежнень"  (ЗПТ 2)</t>
  </si>
  <si>
    <t>КНП  Львівської обласної ради "Львівський регіональний фтизіопульмонологічний клінічний лікувально-діагностичний центр"           вул. Лисенка</t>
  </si>
  <si>
    <t>01998147</t>
  </si>
  <si>
    <t>Комунальне некомерційне підприємство Львівської міської ради "Львівський регіональний фтизіопульмонологічний клінічний лікувально-діагностичний центр"                               вул. Зелена</t>
  </si>
  <si>
    <t>КНП " Львівське ТМО2" ВП "4 лікарня",  вул. Фредра , 2</t>
  </si>
  <si>
    <t>44625774</t>
  </si>
  <si>
    <t xml:space="preserve"> КНП " Львівське ТМО2" ВП "  Лікарня Князя Лева"    вул. Лемківська, 28</t>
  </si>
  <si>
    <t>КНП "ЦМЛ м. Борислава"</t>
  </si>
  <si>
    <t>01997372</t>
  </si>
  <si>
    <t>КНП "Бродівська центральна районна лікарня Бродівської районної ради Львівської області"</t>
  </si>
  <si>
    <t>01998226</t>
  </si>
  <si>
    <t>КНП   "Дрогобицька міська поліклініка" Дрогобицької міської ради</t>
  </si>
  <si>
    <t>19163609</t>
  </si>
  <si>
    <t>83.4</t>
  </si>
  <si>
    <t>КНП  Золочівська центральна районна лікарня Золочівської районної ради Львівської області</t>
  </si>
  <si>
    <t>01996272</t>
  </si>
  <si>
    <t>КНП  "Миколаївська центральна районна лікарня" Миколаївської районної ради</t>
  </si>
  <si>
    <t>01998271</t>
  </si>
  <si>
    <t>КНП "Новороздільська міська лікарня"</t>
  </si>
  <si>
    <t>20764314</t>
  </si>
  <si>
    <t>КНП " Стебницька міська лікарня" ДМР</t>
  </si>
  <si>
    <t>99.2</t>
  </si>
  <si>
    <t>КНП  "Стрийська центральна міська лікарня"</t>
  </si>
  <si>
    <t>01996958</t>
  </si>
  <si>
    <t xml:space="preserve">                                                                                                                                                                                                                                                  </t>
  </si>
  <si>
    <t xml:space="preserve">                                                                                                                                                </t>
  </si>
  <si>
    <t>КП "Центральна міська лікарня  Червоноградськаої міської ради"</t>
  </si>
  <si>
    <t>01996869</t>
  </si>
  <si>
    <t>38.2</t>
  </si>
  <si>
    <t>КНП  "Миколаївський обласний центр психічного здоров'я" Миколаївської обласної ради</t>
  </si>
  <si>
    <t>КНП  Миколаївської міської ради «Центр соціально значущих хвороб</t>
  </si>
  <si>
    <t>КНП  "Миколаївський обласний центр паліативної  допомоги та інтегрованих послуг" Миколаївської обласної ради</t>
  </si>
  <si>
    <t>КНП  "Миколаївський регіональний фтизіопульмонологічний медичний центр" Миколаївської обласної ради</t>
  </si>
  <si>
    <t>КНП  "Миколаївська обласна клінічна лікарня" Миколаївської обласної ради</t>
  </si>
  <si>
    <t>КНП  Миколаївської міської ради "Міська лікарня № 5"</t>
  </si>
  <si>
    <t>КНП  "Первомайська центральна міська багатопрофільна лікарня" Первомайської міської ради</t>
  </si>
  <si>
    <t>КП "Комунальне некомерційне підприємство Вознесенська багатопрофільна лікарня" Вознесенської міської ради</t>
  </si>
  <si>
    <t>КНП  "Южноукраїнська міська багатопрофільна лікарня" Южноукраїнської міської ради</t>
  </si>
  <si>
    <t>КНП  "Багатопрофільна лікарня Веснянської,Нечаянської,Радсадівської сільських рад  Миколаївського району  Миколаївської області"</t>
  </si>
  <si>
    <t>КНП  "Новоодеська центральна районна лікарня" Новоодеської районної ради</t>
  </si>
  <si>
    <t>КНП  "Новобузька центральна районна лікарня" Новобузької районної ради</t>
  </si>
  <si>
    <t>КНП  "Очаківська центральна районна лікарня" Очаківської районної ради</t>
  </si>
  <si>
    <t>КНП  "Казанківська центральна районна лікарня" Казанківської районної ради</t>
  </si>
  <si>
    <t>КНП  "Снігурівська центральна районна лікарня" Снігурівської районної ради</t>
  </si>
  <si>
    <t>КНП «Одеський міський  центр  профілактики та боротьби з ВІЛ-інфекцією/СНІДом»</t>
  </si>
  <si>
    <t>48.08</t>
  </si>
  <si>
    <t>29.54</t>
  </si>
  <si>
    <t>13.85</t>
  </si>
  <si>
    <t>35357187</t>
  </si>
  <si>
    <t>КНП   «Одеський обласний центр соціально значущих хвороб Одеської Обласної Ради»</t>
  </si>
  <si>
    <t>КНП "Ізмаїльська міська центральна лікарня" Ізмаїльської Міської Ради</t>
  </si>
  <si>
    <t>42489785</t>
  </si>
  <si>
    <t>92.3</t>
  </si>
  <si>
    <t>КНП "Березівська центральна міська лікарня" Березівської Міської Ради</t>
  </si>
  <si>
    <t>01998650</t>
  </si>
  <si>
    <t>КНП  «Білгород-Дністровська міська багатопрофільна лікарня»  Білгород-Дністровської Міської Ради</t>
  </si>
  <si>
    <t>01998667</t>
  </si>
  <si>
    <t>КНП  «Центр первинної медико-санітарної допомоги № 3» Одеської Міської Ради</t>
  </si>
  <si>
    <t>39027648</t>
  </si>
  <si>
    <t>КНП  «Центр первинної медико-санітарної допомоги № 18» Одеської Міської Ради</t>
  </si>
  <si>
    <t>02774556</t>
  </si>
  <si>
    <t>КП "Полтавський обласний центр терапії залежностей Полтавської обласної ради"
(м. Полтава)</t>
  </si>
  <si>
    <t>01984151</t>
  </si>
  <si>
    <t>КП "Полтавський обласний центр терапії залежностей Полтавської обласної ради"
(м. Кременчуг)</t>
  </si>
  <si>
    <t>КП "Полтавський обласний центр терапії залежностей Полтавської обласної ради"
(м. Лубни)</t>
  </si>
  <si>
    <t>КНП "Гадяцька центральна районна лікарня" Гадяцької районної ради</t>
  </si>
  <si>
    <t>01999218</t>
  </si>
  <si>
    <t>КНП "Кобеляцька міська лікарня"</t>
  </si>
  <si>
    <t>01999307</t>
  </si>
  <si>
    <t>КП "Полтавський обласний клінічний протитуберкульозний диспансер Полтавської обласної ради"</t>
  </si>
  <si>
    <t>01999709</t>
  </si>
  <si>
    <t>КНП "Миргородська центральна районна лікарня" Миргородської районної ради</t>
  </si>
  <si>
    <t>01999402</t>
  </si>
  <si>
    <t>КНП "Лохвицька районна ліекарня Лохвицькоі районної ради"</t>
  </si>
  <si>
    <t>01999359</t>
  </si>
  <si>
    <t>КП" Пирятинська центральна районна лікарня Пирятинської районної ради"</t>
  </si>
  <si>
    <t>01999460</t>
  </si>
  <si>
    <t>КНП "Хорольська центральна районна лікарня" Хорольської районної ради, Полтавьскої області</t>
  </si>
  <si>
    <t>20.0</t>
  </si>
  <si>
    <t>КНП "Зіньківська центральна районна лікарня"</t>
  </si>
  <si>
    <t>01999276</t>
  </si>
  <si>
    <t>КНП "Карлівська центральна районна лікарня імені Л.В.Радевича"</t>
  </si>
  <si>
    <t>01999299</t>
  </si>
  <si>
    <t>42.1</t>
  </si>
  <si>
    <t>КНП "Центр первинної медико-санітарної допомоги м. Горішні Плавні Горішньоплавнівської міської ради Полтавської області"</t>
  </si>
  <si>
    <t>26553305</t>
  </si>
  <si>
    <t>КП "Рівненський обласний центр психічного здоровя населення" Рівненської обласної ради</t>
  </si>
  <si>
    <t>22563423</t>
  </si>
  <si>
    <t>КНП "Здлобунівська центральна міська лікарня" Здолбунівської міської ради Рівненської області</t>
  </si>
  <si>
    <t>02000105</t>
  </si>
  <si>
    <t>КНП Вараської міської ради" Вараська багатопрофільна лікарня"</t>
  </si>
  <si>
    <t>33992414</t>
  </si>
  <si>
    <t>КП "Обласний інформаційно-аналітичний  центр медичної статистики" Рівненської обласної ради ( сектор профілактики та боротьби зі СНІДом)</t>
  </si>
  <si>
    <t>42337651</t>
  </si>
  <si>
    <t>КНП "Центр первинної медико-санітарної допомоги Ювілейний" Рівненської міської ради</t>
  </si>
  <si>
    <t>03068582</t>
  </si>
  <si>
    <t>КНП "Центр Первинної Медико-Санітарної допомоги №2" Криворізької Міської Ради</t>
  </si>
  <si>
    <t>КНП "Центр первинної медико-санітарної допомоги №7" Криворізької міської ради</t>
  </si>
  <si>
    <t>КП "Верхньодніпровська центральна міська лікарня" Верхньодніпровської міської ради"</t>
  </si>
  <si>
    <t>КНП "Тернівська центральна міська лікарня" Тернівської міської ради"</t>
  </si>
  <si>
    <t>КП "Марганецька центральна міська лікарня" Марганецької міської ради"</t>
  </si>
  <si>
    <t>КП "Центральна міська лікарня Покровської міської ради Дніпропетровської області"</t>
  </si>
  <si>
    <t>КНП "Жовтоводська міська лікарня"</t>
  </si>
  <si>
    <t>КНП "Міський психіатричний диспансер" Одеської Міської Ради</t>
  </si>
  <si>
    <t>КНП "Волочиська багатопрофільна лікарня" Волочиської міської ради Хмельницького району Хмельницької області</t>
  </si>
  <si>
    <t>КНП "Ізяславська міська багатопрофільна лікарня" Ізяславської міської ради</t>
  </si>
  <si>
    <t>КНП "Новоушицька багатопрофільна лікарня" Новоушицької селищної ради</t>
  </si>
  <si>
    <t>КНП Полонської міської ради "Полонська міська багатопрофільна лікарня ім. Н. С. Говорун"</t>
  </si>
  <si>
    <t xml:space="preserve"> КНП "Станрокостянтинівська багатопрофільна лікарня" Старокостянтинівської міської ради Хмельницького району Хмельницької області</t>
  </si>
  <si>
    <t>КНП "Чемеровецька багатопрофільна лікарня" Чемеровецької селищної ради</t>
  </si>
  <si>
    <t>КНП "Шепетівська багатопрофільна лікарня Шепетівської міської ради Хмельницької області"</t>
  </si>
  <si>
    <t>КП "Криворізький протитуберкульозний диспансер" ДОР м. Дніпро</t>
  </si>
  <si>
    <t>КП "Дніпропетровська багатопрофільна клінічна лікарня з надання психіатричної допомоги" ДОР</t>
  </si>
  <si>
    <t>КНП "Медичний центр з профілактики та лікування залежності м. Краматорськ"</t>
  </si>
  <si>
    <t>КНП "Київська міська наркологічна клінічна лікарня "Соціотерапія" виконавчого органу Київської міської ради ( Київської міської державної адміністрації)</t>
  </si>
  <si>
    <t xml:space="preserve">КП "Полтавський обласний центр терапії залежностей Полтавської обласної ради"
</t>
  </si>
  <si>
    <t>КНП "Чернігівська обласна психоневрологічна лікарня" Чернігівської обласної ради</t>
  </si>
  <si>
    <t>всього</t>
  </si>
  <si>
    <t>360</t>
  </si>
  <si>
    <t>Україна</t>
  </si>
  <si>
    <t>4145</t>
  </si>
  <si>
    <t>Інформація про осіб, з психічними та поведінковими розладами внаслідок вживання опіоїдів, які отримують замісну підтримувальну терапію станом на 01 березня 2023 року</t>
  </si>
  <si>
    <t>ТОВ "ЄДЦ ЄВРОПА"</t>
  </si>
  <si>
    <t>39503500</t>
  </si>
  <si>
    <t>.</t>
  </si>
  <si>
    <t>ТОВ "Міський центр психіатричної допомоги"</t>
  </si>
  <si>
    <t>м. Київ</t>
  </si>
  <si>
    <t>ТОВ "АЮМЕД"</t>
  </si>
  <si>
    <t>44205127</t>
  </si>
  <si>
    <t>ТОВ "АДДІМЕД"</t>
  </si>
  <si>
    <t>44205128</t>
  </si>
  <si>
    <t>ТОВ «ЦЕНТР ПСИХІАТРИЧНОЇ ДОПОМОГИ»</t>
  </si>
  <si>
    <t>43616727</t>
  </si>
  <si>
    <t>ТОВ" Центр лікування залежності"</t>
  </si>
  <si>
    <t>ТОВ "Б-КЛІНІКА"</t>
  </si>
  <si>
    <t>44198874</t>
  </si>
  <si>
    <t>ТОВ "ЦЕНТР АДИКТОЛОГІЧНОЇ МЕДИЦИНИ"</t>
  </si>
  <si>
    <t>31988411</t>
  </si>
  <si>
    <t>ТОВ "УКРАЇНСЬКИЙ ЦЕНТР ШВИДКОЇ НАРКОЛОГІЧНОЇ ДОПОМОГИ"</t>
  </si>
  <si>
    <t>37431817</t>
  </si>
  <si>
    <t>КМВ МБО "РЕАБІЛІТАЦІЙНИЙ ЦЕНТР"СХОДИ"</t>
  </si>
  <si>
    <t>26438337</t>
  </si>
  <si>
    <t>ТОВ "Медичний центр "КЛІНІКА МЕДЛЮКС"</t>
  </si>
  <si>
    <t>44198047</t>
  </si>
  <si>
    <t>ТОВ "Деснянський наркологічний центр інтегрованих послуг"</t>
  </si>
  <si>
    <t>44298871</t>
  </si>
  <si>
    <t>ТОВ  "Медичний центр"КВІНМЕД"</t>
  </si>
  <si>
    <t>44451533</t>
  </si>
  <si>
    <t>ТОВ "Медичний центр "МЕДВІН"</t>
  </si>
  <si>
    <t>44595394</t>
  </si>
  <si>
    <t>ТОВ"Медичний Центр "Клініка-Допомога"</t>
  </si>
  <si>
    <t>44546677</t>
  </si>
  <si>
    <t>ТОВ "Київський міський центр лікування залежності"</t>
  </si>
  <si>
    <t>41623926</t>
  </si>
  <si>
    <t>ТОВ "АЮМЕД" Відділення у м. Вишгород</t>
  </si>
  <si>
    <t xml:space="preserve">Львівська область </t>
  </si>
  <si>
    <t>ТОВ" Медичний центр сучасної психіатрії"</t>
  </si>
  <si>
    <t>ТОВ "Медичний центр громадського здоров'я "Інновація" (м. Львів)</t>
  </si>
  <si>
    <t>41232949</t>
  </si>
  <si>
    <t xml:space="preserve">Одеська область </t>
  </si>
  <si>
    <t>ТОВ "АДДІМЕД" МЦ №2</t>
  </si>
  <si>
    <t>37571097</t>
  </si>
  <si>
    <t xml:space="preserve">Харківська область </t>
  </si>
  <si>
    <t>ТОВ "Медичний центр "Холодногірський"</t>
  </si>
  <si>
    <t>43591404</t>
  </si>
  <si>
    <t>ТОВ "Харківський медичний центр "Альтернатива"</t>
  </si>
  <si>
    <t>39782607</t>
  </si>
  <si>
    <t>ТОВ "Медичний центр "Одеський"</t>
  </si>
  <si>
    <t>43796233</t>
  </si>
  <si>
    <t>м.Суми</t>
  </si>
  <si>
    <t>ТОВ "Міський центр лікування залежності"</t>
  </si>
  <si>
    <t>44436578</t>
  </si>
  <si>
    <t>ТОВ "Медичний центр здоров'я та реабілітації "100 відсотків життя"</t>
  </si>
  <si>
    <t>40382938</t>
  </si>
  <si>
    <t>Всього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</si>
</sst>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4">
    <font>
      <sz val="12"/>
      <color theme="1"/>
      <name val="Calibri"/>
      <family val="2"/>
      <charset val="204"/>
      <scheme val="minor"/>
    </font>
    <font>
      <sz val="12"/>
      <color theme="1"/>
      <name val="Calibri"/>
      <family val="2"/>
      <charset val="204"/>
      <scheme val="minor"/>
    </font>
    <font>
      <b/>
      <sz val="12"/>
      <color theme="1"/>
      <name val="Calibri"/>
      <family val="2"/>
      <charset val="204"/>
      <scheme val="minor"/>
    </font>
    <font>
      <sz val="12"/>
      <name val="Calibri"/>
      <family val="2"/>
      <charset val="204"/>
      <scheme val="minor"/>
    </font>
    <font>
      <b/>
      <sz val="12"/>
      <name val="Calibri"/>
      <family val="2"/>
      <charset val="204"/>
      <scheme val="minor"/>
    </font>
    <font>
      <b/>
      <sz val="12"/>
      <color indexed="8"/>
      <name val="Calibri"/>
      <family val="2"/>
      <charset val="204"/>
      <scheme val="minor"/>
    </font>
    <font>
      <b/>
      <sz val="11"/>
      <color theme="1"/>
      <name val="Calibri"/>
      <family val="2"/>
      <charset val="204"/>
      <scheme val="minor"/>
    </font>
    <font>
      <sz val="12"/>
      <color indexed="8"/>
      <name val="Calibri"/>
      <family val="2"/>
      <charset val="204"/>
      <scheme val="minor"/>
    </font>
    <font>
      <sz val="12"/>
      <color rgb="FF000000"/>
      <name val="Calibri"/>
      <family val="2"/>
      <charset val="204"/>
      <scheme val="minor"/>
    </font>
    <font>
      <b/>
      <sz val="12"/>
      <color rgb="FF000000"/>
      <name val="Calibri"/>
      <family val="2"/>
      <charset val="204"/>
      <scheme val="minor"/>
    </font>
    <font>
      <sz val="12"/>
      <color indexed="8"/>
      <name val="Calibri"/>
      <family val="2"/>
    </font>
    <font>
      <sz val="12"/>
      <name val="Calibri"/>
      <family val="2"/>
    </font>
    <font>
      <sz val="12"/>
      <color indexed="8"/>
      <name val="Calibri"/>
      <family val="2"/>
      <charset val="204"/>
    </font>
    <font>
      <sz val="12"/>
      <name val="Calibri"/>
      <family val="2"/>
      <charset val="204"/>
    </font>
    <font>
      <b/>
      <sz val="12"/>
      <color theme="1"/>
      <name val="Calibri"/>
      <family val="2"/>
      <scheme val="minor"/>
    </font>
    <font>
      <sz val="12"/>
      <color theme="1"/>
      <name val="Calibri"/>
      <family val="2"/>
      <scheme val="minor"/>
    </font>
    <font>
      <b/>
      <sz val="12"/>
      <name val="Calibri"/>
      <family val="2"/>
      <scheme val="minor"/>
    </font>
    <font>
      <b/>
      <sz val="12"/>
      <color indexed="8"/>
      <name val="Calibri"/>
      <family val="2"/>
      <scheme val="minor"/>
    </font>
    <font>
      <sz val="12"/>
      <color indexed="8"/>
      <name val="Calibri"/>
      <family val="2"/>
      <scheme val="minor"/>
    </font>
    <font>
      <sz val="12"/>
      <name val="Calibri"/>
      <family val="2"/>
      <scheme val="minor"/>
    </font>
    <font>
      <b/>
      <sz val="12"/>
      <color rgb="FF000000"/>
      <name val="Calibri"/>
      <family val="2"/>
      <scheme val="minor"/>
    </font>
    <font>
      <sz val="12"/>
      <color rgb="FF000000"/>
      <name val="Calibri"/>
      <family val="2"/>
      <scheme val="minor"/>
    </font>
    <font>
      <b/>
      <sz val="11"/>
      <color theme="1"/>
      <name val="Calibri"/>
      <family val="2"/>
      <scheme val="minor"/>
    </font>
    <font>
      <b/>
      <sz val="11"/>
      <name val="Calibri"/>
      <family val="2"/>
      <scheme val="minor"/>
    </font>
    <font>
      <b/>
      <sz val="11"/>
      <color indexed="8"/>
      <name val="Calibri"/>
      <family val="2"/>
      <scheme val="minor"/>
    </font>
    <font>
      <b/>
      <sz val="12"/>
      <color indexed="8"/>
      <name val="Calibri (Основной текст)"/>
      <charset val="204"/>
    </font>
    <font>
      <sz val="12"/>
      <color indexed="8"/>
      <name val="Calibri (Основной текст)"/>
      <charset val="204"/>
    </font>
    <font>
      <sz val="12"/>
      <name val="Calibri (Основной текст)"/>
      <charset val="204"/>
    </font>
    <font>
      <sz val="12"/>
      <color theme="1"/>
      <name val="Calibri (Основной текст)"/>
      <charset val="204"/>
    </font>
    <font>
      <b/>
      <sz val="12"/>
      <color rgb="FF000000"/>
      <name val="Calibri"/>
      <family val="2"/>
    </font>
    <font>
      <b/>
      <sz val="12"/>
      <color rgb="FF000000"/>
      <name val="Calibri (Основной текст)"/>
      <charset val="204"/>
    </font>
    <font>
      <sz val="12"/>
      <color rgb="FF000000"/>
      <name val="Calibri (Основной текст)"/>
      <charset val="204"/>
    </font>
    <font>
      <sz val="12"/>
      <color theme="1"/>
      <name val="Calibri"/>
      <family val="2"/>
    </font>
    <font>
      <sz val="11"/>
      <color indexed="8"/>
      <name val="Calibri"/>
      <family val="2"/>
      <charset val="204"/>
    </font>
    <font>
      <sz val="14"/>
      <color indexed="8"/>
      <name val="Calibri"/>
      <family val="2"/>
      <scheme val="minor"/>
    </font>
    <font>
      <sz val="12"/>
      <name val="Times New Roman"/>
      <family val="1"/>
      <charset val="204"/>
    </font>
    <font>
      <sz val="12"/>
      <color rgb="FF000000"/>
      <name val="Calibri"/>
      <family val="2"/>
    </font>
    <font>
      <sz val="11"/>
      <name val="Calibri"/>
      <family val="2"/>
    </font>
    <font>
      <b/>
      <sz val="13"/>
      <color indexed="8"/>
      <name val="Calibri"/>
      <family val="2"/>
      <charset val="204"/>
      <scheme val="minor"/>
    </font>
    <font>
      <b/>
      <sz val="14"/>
      <name val="Calibri"/>
      <family val="2"/>
      <charset val="204"/>
      <scheme val="minor"/>
    </font>
    <font>
      <sz val="14"/>
      <color indexed="8"/>
      <name val="Calibri"/>
      <family val="2"/>
      <charset val="204"/>
      <scheme val="minor"/>
    </font>
    <font>
      <sz val="13"/>
      <color indexed="8"/>
      <name val="Calibri"/>
      <family val="2"/>
      <charset val="204"/>
      <scheme val="minor"/>
    </font>
    <font>
      <b/>
      <sz val="11"/>
      <name val="Calibri"/>
      <family val="2"/>
      <charset val="204"/>
      <scheme val="minor"/>
    </font>
    <font>
      <b/>
      <sz val="11"/>
      <color indexed="8"/>
      <name val="Calibri"/>
      <family val="2"/>
      <charset val="204"/>
      <scheme val="minor"/>
    </font>
  </fonts>
  <fills count="34">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CC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FF"/>
        <bgColor indexed="64"/>
      </patternFill>
    </fill>
    <fill>
      <patternFill patternType="solid">
        <fgColor rgb="FFBFBFBF"/>
        <bgColor indexed="64"/>
      </patternFill>
    </fill>
    <fill>
      <patternFill patternType="solid">
        <fgColor theme="0" tint="-4.9989318521683403E-2"/>
        <bgColor rgb="FFFFFFFF"/>
      </patternFill>
    </fill>
    <fill>
      <patternFill patternType="solid">
        <fgColor rgb="FFBFBFBF"/>
        <bgColor rgb="FFB3A2C7"/>
      </patternFill>
    </fill>
    <fill>
      <patternFill patternType="solid">
        <fgColor rgb="FFFFFFFF"/>
        <bgColor rgb="FFF2F2F2"/>
      </patternFill>
    </fill>
    <fill>
      <patternFill patternType="solid">
        <fgColor rgb="FFB1A0C8"/>
        <bgColor indexed="64"/>
      </patternFill>
    </fill>
    <fill>
      <patternFill patternType="solid">
        <fgColor rgb="FFE4DFEC"/>
        <bgColor indexed="64"/>
      </patternFill>
    </fill>
    <fill>
      <patternFill patternType="solid">
        <fgColor theme="9" tint="0.59999389629810485"/>
        <bgColor indexed="64"/>
      </patternFill>
    </fill>
    <fill>
      <patternFill patternType="solid">
        <fgColor rgb="FFDDDAC4"/>
        <bgColor indexed="64"/>
      </patternFill>
    </fill>
    <fill>
      <patternFill patternType="solid">
        <fgColor rgb="FFF2DCDB"/>
        <bgColor indexed="64"/>
      </patternFill>
    </fill>
    <fill>
      <patternFill patternType="solid">
        <fgColor theme="0" tint="-0.14999847407452621"/>
        <bgColor rgb="FFD8D8D8"/>
      </patternFill>
    </fill>
    <fill>
      <patternFill patternType="solid">
        <fgColor rgb="FFBFBFBF"/>
        <bgColor rgb="FFBFBFBF"/>
      </patternFill>
    </fill>
    <fill>
      <patternFill patternType="solid">
        <fgColor theme="0" tint="-0.34998626667073579"/>
        <bgColor indexed="64"/>
      </patternFill>
    </fill>
    <fill>
      <patternFill patternType="solid">
        <fgColor theme="0" tint="-4.9989318521683403E-2"/>
        <bgColor theme="0" tint="-0.14999847407452621"/>
      </patternFill>
    </fill>
    <fill>
      <patternFill patternType="solid">
        <fgColor theme="0"/>
        <bgColor theme="0"/>
      </patternFill>
    </fill>
    <fill>
      <patternFill patternType="solid">
        <fgColor theme="0" tint="-0.249977111117893"/>
        <bgColor theme="0"/>
      </patternFill>
    </fill>
    <fill>
      <patternFill patternType="solid">
        <fgColor theme="0" tint="-0.249977111117893"/>
        <bgColor rgb="FFFFFF00"/>
      </patternFill>
    </fill>
    <fill>
      <patternFill patternType="solid">
        <fgColor theme="0" tint="-0.249977111117893"/>
        <bgColor rgb="FFBFBFBF"/>
      </patternFill>
    </fill>
    <fill>
      <patternFill patternType="solid">
        <fgColor theme="0" tint="-4.9989318521683403E-2"/>
        <bgColor rgb="FFF2F2F2"/>
      </patternFill>
    </fill>
    <fill>
      <patternFill patternType="solid">
        <fgColor theme="0" tint="-0.14999847407452621"/>
        <bgColor rgb="FFDDD9C3"/>
      </patternFill>
    </fill>
    <fill>
      <patternFill patternType="solid">
        <fgColor theme="0"/>
        <bgColor rgb="FFBFBFBF"/>
      </patternFill>
    </fill>
    <fill>
      <patternFill patternType="solid">
        <fgColor theme="9" tint="0.79998168889431442"/>
        <bgColor indexed="64"/>
      </patternFill>
    </fill>
    <fill>
      <patternFill patternType="solid">
        <fgColor theme="9" tint="0.79998168889431442"/>
        <bgColor rgb="FFD8D8D8"/>
      </patternFill>
    </fill>
    <fill>
      <patternFill patternType="solid">
        <fgColor theme="9" tint="0.79998168889431442"/>
        <bgColor rgb="FFBFBFBF"/>
      </patternFill>
    </fill>
    <fill>
      <patternFill patternType="solid">
        <fgColor rgb="FFFFFF9A"/>
        <bgColor indexed="64"/>
      </patternFill>
    </fill>
    <fill>
      <patternFill patternType="solid">
        <fgColor rgb="FFD0DCB6"/>
        <bgColor indexed="64"/>
      </patternFill>
    </fill>
  </fills>
  <borders count="164">
    <border>
      <left/>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auto="1"/>
      </left>
      <right style="thin">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thin">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thin">
        <color rgb="FF000000"/>
      </right>
      <top style="medium">
        <color indexed="64"/>
      </top>
      <bottom/>
      <diagonal/>
    </border>
    <border>
      <left style="thin">
        <color rgb="FF000000"/>
      </left>
      <right style="medium">
        <color rgb="FF000000"/>
      </right>
      <top style="medium">
        <color indexed="64"/>
      </top>
      <bottom style="thin">
        <color rgb="FF000000"/>
      </bottom>
      <diagonal/>
    </border>
    <border>
      <left style="medium">
        <color rgb="FF000000"/>
      </left>
      <right style="thin">
        <color rgb="FF000000"/>
      </right>
      <top style="medium">
        <color indexed="64"/>
      </top>
      <bottom/>
      <diagonal/>
    </border>
    <border>
      <left style="thin">
        <color rgb="FF000000"/>
      </left>
      <right/>
      <top style="medium">
        <color indexed="64"/>
      </top>
      <bottom style="thin">
        <color rgb="FF000000"/>
      </bottom>
      <diagonal/>
    </border>
    <border>
      <left style="medium">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right style="thin">
        <color rgb="FF000000"/>
      </right>
      <top style="medium">
        <color indexed="64"/>
      </top>
      <bottom style="thin">
        <color rgb="FF000000"/>
      </bottom>
      <diagonal/>
    </border>
    <border>
      <left/>
      <right/>
      <top/>
      <bottom style="medium">
        <color indexed="64"/>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thin">
        <color rgb="FF000000"/>
      </left>
      <right style="medium">
        <color indexed="64"/>
      </right>
      <top/>
      <bottom style="thin">
        <color rgb="FF000000"/>
      </bottom>
      <diagonal/>
    </border>
    <border>
      <left style="medium">
        <color indexed="64"/>
      </left>
      <right style="medium">
        <color indexed="64"/>
      </right>
      <top style="thin">
        <color rgb="FF000000"/>
      </top>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style="thin">
        <color rgb="FF000000"/>
      </right>
      <top style="medium">
        <color rgb="FF000000"/>
      </top>
      <bottom/>
      <diagonal/>
    </border>
    <border>
      <left/>
      <right style="thin">
        <color rgb="FF000000"/>
      </right>
      <top/>
      <bottom/>
      <diagonal/>
    </border>
    <border>
      <left/>
      <right style="thin">
        <color rgb="FF000000"/>
      </right>
      <top/>
      <bottom style="medium">
        <color rgb="FF000000"/>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top style="medium">
        <color indexed="64"/>
      </top>
      <bottom/>
      <diagonal/>
    </border>
    <border>
      <left/>
      <right/>
      <top style="thin">
        <color indexed="64"/>
      </top>
      <bottom style="thin">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right style="medium">
        <color rgb="FF000000"/>
      </right>
      <top style="medium">
        <color indexed="64"/>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style="thin">
        <color rgb="FF000000"/>
      </left>
      <right style="medium">
        <color indexed="64"/>
      </right>
      <top style="thin">
        <color rgb="FF000000"/>
      </top>
      <bottom style="medium">
        <color rgb="FF000000"/>
      </bottom>
      <diagonal/>
    </border>
    <border>
      <left style="thin">
        <color rgb="FF000000"/>
      </left>
      <right style="medium">
        <color indexed="64"/>
      </right>
      <top style="medium">
        <color rgb="FF000000"/>
      </top>
      <bottom style="thin">
        <color rgb="FF000000"/>
      </bottom>
      <diagonal/>
    </border>
    <border>
      <left style="thin">
        <color indexed="8"/>
      </left>
      <right style="medium">
        <color indexed="64"/>
      </right>
      <top style="thin">
        <color indexed="8"/>
      </top>
      <bottom style="thin">
        <color indexed="8"/>
      </bottom>
      <diagonal/>
    </border>
    <border>
      <left style="medium">
        <color indexed="64"/>
      </left>
      <right/>
      <top style="medium">
        <color auto="1"/>
      </top>
      <bottom style="medium">
        <color auto="1"/>
      </bottom>
      <diagonal/>
    </border>
    <border>
      <left/>
      <right/>
      <top style="medium">
        <color auto="1"/>
      </top>
      <bottom style="medium">
        <color auto="1"/>
      </bottom>
      <diagonal/>
    </border>
    <border>
      <left style="medium">
        <color rgb="FF000000"/>
      </left>
      <right style="thin">
        <color indexed="64"/>
      </right>
      <top/>
      <bottom/>
      <diagonal/>
    </border>
    <border>
      <left/>
      <right style="medium">
        <color indexed="64"/>
      </right>
      <top/>
      <bottom style="thin">
        <color rgb="FF000000"/>
      </bottom>
      <diagonal/>
    </border>
    <border>
      <left style="medium">
        <color indexed="64"/>
      </left>
      <right style="thin">
        <color rgb="FF000000"/>
      </right>
      <top style="thin">
        <color rgb="FF000000"/>
      </top>
      <bottom style="medium">
        <color rgb="FF000000"/>
      </bottom>
      <diagonal/>
    </border>
    <border>
      <left style="medium">
        <color indexed="64"/>
      </left>
      <right style="thin">
        <color rgb="FF000000"/>
      </right>
      <top style="medium">
        <color rgb="FF000000"/>
      </top>
      <bottom style="thin">
        <color rgb="FF000000"/>
      </bottom>
      <diagonal/>
    </border>
    <border>
      <left/>
      <right/>
      <top style="thin">
        <color indexed="64"/>
      </top>
      <bottom/>
      <diagonal/>
    </border>
    <border>
      <left/>
      <right/>
      <top style="medium">
        <color indexed="64"/>
      </top>
      <bottom style="thin">
        <color indexed="64"/>
      </bottom>
      <diagonal/>
    </border>
    <border>
      <left style="thin">
        <color rgb="FF000000"/>
      </left>
      <right/>
      <top style="medium">
        <color indexed="64"/>
      </top>
      <bottom/>
      <diagonal/>
    </border>
    <border>
      <left style="thin">
        <color rgb="FF000000"/>
      </left>
      <right/>
      <top/>
      <bottom/>
      <diagonal/>
    </border>
    <border>
      <left style="thin">
        <color rgb="FF000000"/>
      </left>
      <right/>
      <top style="medium">
        <color rgb="FF000000"/>
      </top>
      <bottom/>
      <diagonal/>
    </border>
    <border>
      <left style="thin">
        <color rgb="FF000000"/>
      </left>
      <right/>
      <top/>
      <bottom style="medium">
        <color rgb="FF000000"/>
      </bottom>
      <diagonal/>
    </border>
    <border>
      <left style="thin">
        <color indexed="64"/>
      </left>
      <right/>
      <top style="medium">
        <color rgb="FF000000"/>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medium">
        <color rgb="FF000000"/>
      </top>
      <bottom style="thin">
        <color rgb="FF000000"/>
      </bottom>
      <diagonal/>
    </border>
    <border>
      <left style="medium">
        <color indexed="64"/>
      </left>
      <right style="medium">
        <color indexed="64"/>
      </right>
      <top style="thin">
        <color rgb="FF000000"/>
      </top>
      <bottom style="medium">
        <color rgb="FF000000"/>
      </bottom>
      <diagonal/>
    </border>
    <border>
      <left style="thin">
        <color rgb="FF000000"/>
      </left>
      <right/>
      <top style="thin">
        <color rgb="FF000000"/>
      </top>
      <bottom style="medium">
        <color indexed="64"/>
      </bottom>
      <diagonal/>
    </border>
  </borders>
  <cellStyleXfs count="2">
    <xf numFmtId="0" fontId="0" fillId="0" borderId="0"/>
    <xf numFmtId="0" fontId="33" fillId="0" borderId="0"/>
  </cellStyleXfs>
  <cellXfs count="2862">
    <xf numFmtId="0" fontId="0" fillId="0" borderId="0" xfId="0"/>
    <xf numFmtId="0" fontId="3" fillId="2" borderId="2" xfId="0" applyFont="1" applyFill="1" applyBorder="1" applyAlignment="1" applyProtection="1">
      <alignment wrapText="1" shrinkToFit="1"/>
      <protection hidden="1"/>
    </xf>
    <xf numFmtId="49" fontId="3" fillId="2" borderId="3" xfId="0" applyNumberFormat="1" applyFont="1" applyFill="1" applyBorder="1" applyAlignment="1" applyProtection="1">
      <alignment wrapText="1" shrinkToFit="1"/>
      <protection hidden="1"/>
    </xf>
    <xf numFmtId="0" fontId="3" fillId="2" borderId="4" xfId="0" applyFont="1" applyFill="1" applyBorder="1" applyAlignment="1" applyProtection="1">
      <alignment wrapText="1" shrinkToFit="1"/>
      <protection hidden="1"/>
    </xf>
    <xf numFmtId="0" fontId="4" fillId="2" borderId="11" xfId="0" applyFont="1" applyFill="1" applyBorder="1" applyAlignment="1" applyProtection="1">
      <alignment vertical="center" wrapText="1"/>
      <protection hidden="1"/>
    </xf>
    <xf numFmtId="49" fontId="4" fillId="2" borderId="10" xfId="0" applyNumberFormat="1" applyFont="1" applyFill="1" applyBorder="1" applyAlignment="1" applyProtection="1">
      <alignment vertical="center" wrapText="1"/>
      <protection hidden="1"/>
    </xf>
    <xf numFmtId="0" fontId="4" fillId="2" borderId="12" xfId="0" applyFont="1" applyFill="1" applyBorder="1" applyAlignment="1" applyProtection="1">
      <alignment vertical="center" wrapText="1"/>
      <protection hidden="1"/>
    </xf>
    <xf numFmtId="0" fontId="5" fillId="5" borderId="7" xfId="0" applyFont="1" applyFill="1" applyBorder="1" applyAlignment="1" applyProtection="1">
      <alignment vertical="center" wrapText="1"/>
      <protection hidden="1"/>
    </xf>
    <xf numFmtId="0" fontId="5" fillId="5" borderId="22" xfId="0" applyFont="1" applyFill="1" applyBorder="1" applyAlignment="1" applyProtection="1">
      <alignment vertical="center" wrapText="1"/>
      <protection hidden="1"/>
    </xf>
    <xf numFmtId="0" fontId="5" fillId="5" borderId="23" xfId="0" applyFont="1" applyFill="1" applyBorder="1" applyAlignment="1" applyProtection="1">
      <alignment vertical="center" wrapText="1"/>
      <protection hidden="1"/>
    </xf>
    <xf numFmtId="0" fontId="3" fillId="0" borderId="6" xfId="0" applyFont="1" applyBorder="1" applyAlignment="1" applyProtection="1">
      <alignment horizontal="center" vertical="center" wrapText="1" shrinkToFit="1"/>
      <protection hidden="1"/>
    </xf>
    <xf numFmtId="0" fontId="3" fillId="0" borderId="7" xfId="0" applyFont="1" applyBorder="1" applyAlignment="1" applyProtection="1">
      <alignment horizontal="center" vertical="center" wrapText="1" shrinkToFit="1"/>
      <protection hidden="1"/>
    </xf>
    <xf numFmtId="0" fontId="3" fillId="0" borderId="32" xfId="0" applyFont="1" applyBorder="1" applyAlignment="1" applyProtection="1">
      <alignment horizontal="center" vertical="center" wrapText="1" shrinkToFit="1"/>
      <protection hidden="1"/>
    </xf>
    <xf numFmtId="0" fontId="3" fillId="0" borderId="20" xfId="0" applyFont="1" applyBorder="1" applyAlignment="1" applyProtection="1">
      <alignment horizontal="center" vertical="center" wrapText="1" shrinkToFit="1"/>
      <protection hidden="1"/>
    </xf>
    <xf numFmtId="0" fontId="3" fillId="0" borderId="22" xfId="0" applyFont="1" applyBorder="1" applyAlignment="1" applyProtection="1">
      <alignment horizontal="center" vertical="center" wrapText="1" shrinkToFit="1"/>
      <protection hidden="1"/>
    </xf>
    <xf numFmtId="0" fontId="3" fillId="0" borderId="25" xfId="0" applyFont="1" applyBorder="1" applyAlignment="1" applyProtection="1">
      <alignment horizontal="center" vertical="center" wrapText="1" shrinkToFit="1"/>
      <protection hidden="1"/>
    </xf>
    <xf numFmtId="0" fontId="3" fillId="0" borderId="23" xfId="0" applyFont="1" applyBorder="1" applyAlignment="1" applyProtection="1">
      <alignment horizontal="center" vertical="center" wrapText="1" shrinkToFit="1"/>
      <protection hidden="1"/>
    </xf>
    <xf numFmtId="0" fontId="3" fillId="0" borderId="17" xfId="0" applyFont="1" applyBorder="1" applyAlignment="1" applyProtection="1">
      <alignment horizontal="center" vertical="center" wrapText="1" shrinkToFit="1"/>
      <protection locked="0" hidden="1"/>
    </xf>
    <xf numFmtId="0" fontId="3" fillId="0" borderId="45" xfId="0" applyFont="1" applyBorder="1" applyAlignment="1" applyProtection="1">
      <alignment horizontal="center" vertical="center" wrapText="1" shrinkToFit="1"/>
      <protection locked="0" hidden="1"/>
    </xf>
    <xf numFmtId="0" fontId="1" fillId="0" borderId="17" xfId="0" applyFont="1" applyBorder="1" applyProtection="1">
      <protection locked="0" hidden="1"/>
    </xf>
    <xf numFmtId="0" fontId="1" fillId="0" borderId="46" xfId="0" applyFont="1" applyBorder="1" applyProtection="1">
      <protection locked="0" hidden="1"/>
    </xf>
    <xf numFmtId="0" fontId="1" fillId="0" borderId="18" xfId="0" applyFont="1" applyBorder="1" applyProtection="1">
      <protection locked="0" hidden="1"/>
    </xf>
    <xf numFmtId="0" fontId="1" fillId="0" borderId="47" xfId="0" applyFont="1" applyBorder="1" applyProtection="1">
      <protection locked="0" hidden="1"/>
    </xf>
    <xf numFmtId="0" fontId="3" fillId="0" borderId="47" xfId="0" applyFont="1" applyBorder="1" applyAlignment="1" applyProtection="1">
      <alignment horizontal="center" vertical="center" wrapText="1" shrinkToFit="1"/>
      <protection locked="0" hidden="1"/>
    </xf>
    <xf numFmtId="0" fontId="3" fillId="0" borderId="46" xfId="0" applyFont="1" applyBorder="1" applyAlignment="1" applyProtection="1">
      <alignment horizontal="center" vertical="center" wrapText="1" shrinkToFit="1"/>
      <protection locked="0" hidden="1"/>
    </xf>
    <xf numFmtId="0" fontId="5" fillId="7" borderId="21" xfId="0" applyFont="1" applyFill="1" applyBorder="1" applyAlignment="1" applyProtection="1">
      <alignment wrapText="1"/>
      <protection hidden="1"/>
    </xf>
    <xf numFmtId="0" fontId="3" fillId="0" borderId="20" xfId="0" applyFont="1" applyBorder="1" applyAlignment="1" applyProtection="1">
      <alignment horizontal="center" vertical="center" wrapText="1" shrinkToFit="1"/>
      <protection locked="0" hidden="1"/>
    </xf>
    <xf numFmtId="0" fontId="3" fillId="0" borderId="37" xfId="0" applyFont="1" applyBorder="1" applyAlignment="1" applyProtection="1">
      <alignment horizontal="center" vertical="center" wrapText="1" shrinkToFit="1"/>
      <protection locked="0" hidden="1"/>
    </xf>
    <xf numFmtId="0" fontId="1" fillId="0" borderId="20" xfId="0" applyFont="1" applyBorder="1" applyProtection="1">
      <protection locked="0" hidden="1"/>
    </xf>
    <xf numFmtId="0" fontId="1" fillId="0" borderId="22" xfId="0" applyFont="1" applyBorder="1" applyProtection="1">
      <protection locked="0" hidden="1"/>
    </xf>
    <xf numFmtId="0" fontId="3" fillId="0" borderId="21" xfId="0" applyFont="1" applyBorder="1" applyAlignment="1" applyProtection="1">
      <alignment horizontal="center" vertical="center" wrapText="1" shrinkToFit="1"/>
      <protection locked="0" hidden="1"/>
    </xf>
    <xf numFmtId="0" fontId="3" fillId="0" borderId="22" xfId="0" applyFont="1" applyBorder="1" applyAlignment="1" applyProtection="1">
      <alignment horizontal="center" vertical="center" wrapText="1" shrinkToFit="1"/>
      <protection locked="0" hidden="1"/>
    </xf>
    <xf numFmtId="0" fontId="1" fillId="0" borderId="1" xfId="0" applyFont="1" applyBorder="1" applyProtection="1">
      <protection locked="0" hidden="1"/>
    </xf>
    <xf numFmtId="0" fontId="1" fillId="0" borderId="14" xfId="0" applyFont="1" applyBorder="1" applyProtection="1">
      <protection locked="0" hidden="1"/>
    </xf>
    <xf numFmtId="0" fontId="1" fillId="0" borderId="11" xfId="0" applyFont="1" applyBorder="1" applyProtection="1">
      <protection locked="0" hidden="1"/>
    </xf>
    <xf numFmtId="0" fontId="1" fillId="0" borderId="10" xfId="0" applyFont="1" applyBorder="1" applyProtection="1">
      <protection locked="0" hidden="1"/>
    </xf>
    <xf numFmtId="0" fontId="1" fillId="0" borderId="12" xfId="0" applyFont="1" applyBorder="1" applyProtection="1">
      <protection locked="0" hidden="1"/>
    </xf>
    <xf numFmtId="0" fontId="1" fillId="0" borderId="36" xfId="0" applyFont="1" applyBorder="1" applyProtection="1">
      <protection locked="0" hidden="1"/>
    </xf>
    <xf numFmtId="0" fontId="3" fillId="0" borderId="36" xfId="0" applyFont="1" applyBorder="1" applyAlignment="1" applyProtection="1">
      <alignment horizontal="center" vertical="center" wrapText="1" shrinkToFit="1"/>
      <protection locked="0" hidden="1"/>
    </xf>
    <xf numFmtId="0" fontId="3" fillId="0" borderId="10" xfId="0" applyFont="1" applyBorder="1" applyAlignment="1" applyProtection="1">
      <alignment horizontal="center" vertical="center" wrapText="1" shrinkToFit="1"/>
      <protection locked="0" hidden="1"/>
    </xf>
    <xf numFmtId="0" fontId="3" fillId="0" borderId="13" xfId="0" applyFont="1" applyBorder="1" applyAlignment="1" applyProtection="1">
      <alignment horizontal="center" vertical="center" wrapText="1" shrinkToFit="1"/>
      <protection locked="0" hidden="1"/>
    </xf>
    <xf numFmtId="0" fontId="3" fillId="0" borderId="14" xfId="0" applyFont="1" applyBorder="1" applyAlignment="1" applyProtection="1">
      <alignment horizontal="center" vertical="center" wrapText="1" shrinkToFit="1"/>
      <protection locked="0" hidden="1"/>
    </xf>
    <xf numFmtId="0" fontId="3" fillId="0" borderId="25" xfId="0" applyFont="1" applyBorder="1" applyAlignment="1" applyProtection="1">
      <alignment horizontal="center" vertical="center" wrapText="1" shrinkToFit="1"/>
      <protection locked="0" hidden="1"/>
    </xf>
    <xf numFmtId="0" fontId="3" fillId="0" borderId="6" xfId="0" applyFont="1" applyBorder="1" applyAlignment="1" applyProtection="1">
      <alignment horizontal="center" vertical="center" wrapText="1" shrinkToFit="1"/>
      <protection locked="0" hidden="1"/>
    </xf>
    <xf numFmtId="0" fontId="3" fillId="0" borderId="5" xfId="0" applyFont="1" applyBorder="1" applyAlignment="1" applyProtection="1">
      <alignment horizontal="center" vertical="center" wrapText="1" shrinkToFit="1"/>
      <protection locked="0" hidden="1"/>
    </xf>
    <xf numFmtId="0" fontId="3" fillId="0" borderId="7" xfId="0" applyFont="1" applyBorder="1" applyAlignment="1" applyProtection="1">
      <alignment horizontal="center" vertical="center" wrapText="1" shrinkToFit="1"/>
      <protection locked="0" hidden="1"/>
    </xf>
    <xf numFmtId="0" fontId="3" fillId="0" borderId="24" xfId="0" applyFont="1" applyBorder="1" applyAlignment="1" applyProtection="1">
      <alignment horizontal="center" vertical="center" wrapText="1" shrinkToFit="1"/>
      <protection locked="0" hidden="1"/>
    </xf>
    <xf numFmtId="0" fontId="3" fillId="0" borderId="23" xfId="0" applyFont="1" applyBorder="1" applyAlignment="1" applyProtection="1">
      <alignment horizontal="center" vertical="center" wrapText="1" shrinkToFit="1"/>
      <protection locked="0" hidden="1"/>
    </xf>
    <xf numFmtId="0" fontId="3" fillId="0" borderId="5" xfId="0" applyFont="1" applyBorder="1" applyAlignment="1" applyProtection="1">
      <alignment horizontal="center" vertical="center" wrapText="1" shrinkToFit="1"/>
      <protection hidden="1"/>
    </xf>
    <xf numFmtId="0" fontId="3" fillId="0" borderId="21" xfId="0" applyFont="1" applyBorder="1" applyAlignment="1" applyProtection="1">
      <alignment horizontal="center" vertical="center" wrapText="1" shrinkToFit="1"/>
      <protection hidden="1"/>
    </xf>
    <xf numFmtId="0" fontId="3" fillId="0" borderId="37" xfId="0" applyFont="1" applyBorder="1" applyAlignment="1" applyProtection="1">
      <alignment horizontal="center" vertical="center" wrapText="1" shrinkToFit="1"/>
      <protection hidden="1"/>
    </xf>
    <xf numFmtId="0" fontId="3" fillId="0" borderId="13" xfId="0" applyFont="1" applyBorder="1" applyAlignment="1" applyProtection="1">
      <alignment horizontal="center" vertical="center" wrapText="1" shrinkToFit="1"/>
      <protection hidden="1"/>
    </xf>
    <xf numFmtId="0" fontId="3" fillId="0" borderId="1" xfId="0" applyFont="1" applyBorder="1" applyAlignment="1" applyProtection="1">
      <alignment horizontal="center" vertical="center" wrapText="1" shrinkToFit="1"/>
      <protection hidden="1"/>
    </xf>
    <xf numFmtId="0" fontId="3" fillId="0" borderId="24" xfId="0" applyFont="1" applyBorder="1" applyAlignment="1" applyProtection="1">
      <alignment horizontal="center" vertical="center" wrapText="1" shrinkToFit="1"/>
      <protection hidden="1"/>
    </xf>
    <xf numFmtId="0" fontId="1" fillId="0" borderId="17" xfId="0" applyFont="1" applyBorder="1" applyProtection="1">
      <protection locked="0"/>
    </xf>
    <xf numFmtId="0" fontId="1" fillId="0" borderId="46" xfId="0" applyFont="1" applyBorder="1" applyProtection="1">
      <protection locked="0"/>
    </xf>
    <xf numFmtId="0" fontId="3" fillId="0" borderId="14" xfId="0" applyFont="1" applyBorder="1" applyAlignment="1" applyProtection="1">
      <alignment horizontal="center" vertical="center" wrapText="1" shrinkToFit="1"/>
      <protection hidden="1"/>
    </xf>
    <xf numFmtId="0" fontId="1" fillId="0" borderId="20" xfId="0" applyFont="1" applyBorder="1" applyProtection="1">
      <protection locked="0"/>
    </xf>
    <xf numFmtId="0" fontId="1" fillId="0" borderId="22" xfId="0" applyFont="1" applyBorder="1" applyProtection="1">
      <protection locked="0"/>
    </xf>
    <xf numFmtId="0" fontId="7" fillId="0" borderId="20" xfId="0" applyFont="1" applyBorder="1" applyAlignment="1" applyProtection="1">
      <alignment wrapText="1" shrinkToFit="1"/>
      <protection hidden="1"/>
    </xf>
    <xf numFmtId="0" fontId="1" fillId="0" borderId="20" xfId="0" applyFont="1" applyBorder="1"/>
    <xf numFmtId="0" fontId="5" fillId="2" borderId="20" xfId="0" applyFont="1" applyFill="1" applyBorder="1" applyAlignment="1" applyProtection="1">
      <alignment vertical="center" wrapText="1"/>
      <protection hidden="1"/>
    </xf>
    <xf numFmtId="0" fontId="1" fillId="0" borderId="15" xfId="0" applyFont="1" applyBorder="1" applyProtection="1">
      <protection locked="0" hidden="1"/>
    </xf>
    <xf numFmtId="0" fontId="1" fillId="0" borderId="32" xfId="0" applyFont="1" applyBorder="1" applyProtection="1">
      <protection locked="0" hidden="1"/>
    </xf>
    <xf numFmtId="0" fontId="3" fillId="0" borderId="15" xfId="0" applyFont="1" applyBorder="1" applyAlignment="1" applyProtection="1">
      <alignment horizontal="center" vertical="center" wrapText="1" shrinkToFit="1"/>
      <protection locked="0" hidden="1"/>
    </xf>
    <xf numFmtId="0" fontId="19" fillId="0" borderId="17" xfId="0" applyFont="1" applyBorder="1" applyAlignment="1" applyProtection="1">
      <alignment horizontal="center" vertical="center" wrapText="1" shrinkToFit="1"/>
      <protection locked="0" hidden="1"/>
    </xf>
    <xf numFmtId="0" fontId="19" fillId="0" borderId="45" xfId="0" applyFont="1" applyBorder="1" applyAlignment="1" applyProtection="1">
      <alignment horizontal="center" vertical="center" wrapText="1" shrinkToFit="1"/>
      <protection locked="0" hidden="1"/>
    </xf>
    <xf numFmtId="0" fontId="19" fillId="0" borderId="47" xfId="0" applyFont="1" applyBorder="1" applyAlignment="1" applyProtection="1">
      <alignment horizontal="center" vertical="center" wrapText="1" shrinkToFit="1"/>
      <protection locked="0" hidden="1"/>
    </xf>
    <xf numFmtId="0" fontId="17" fillId="7" borderId="21" xfId="0" applyFont="1" applyFill="1" applyBorder="1" applyAlignment="1" applyProtection="1">
      <alignment wrapText="1"/>
      <protection hidden="1"/>
    </xf>
    <xf numFmtId="0" fontId="19" fillId="0" borderId="20" xfId="0" applyFont="1" applyBorder="1" applyAlignment="1" applyProtection="1">
      <alignment horizontal="center" vertical="center" wrapText="1" shrinkToFit="1"/>
      <protection locked="0" hidden="1"/>
    </xf>
    <xf numFmtId="0" fontId="19" fillId="0" borderId="37" xfId="0" applyFont="1" applyBorder="1" applyAlignment="1" applyProtection="1">
      <alignment horizontal="center" vertical="center" wrapText="1" shrinkToFit="1"/>
      <protection locked="0" hidden="1"/>
    </xf>
    <xf numFmtId="0" fontId="15" fillId="0" borderId="20" xfId="0" applyFont="1" applyBorder="1" applyProtection="1">
      <protection locked="0" hidden="1"/>
    </xf>
    <xf numFmtId="0" fontId="15" fillId="0" borderId="22" xfId="0" applyFont="1" applyBorder="1" applyProtection="1">
      <protection locked="0" hidden="1"/>
    </xf>
    <xf numFmtId="0" fontId="15" fillId="0" borderId="21" xfId="0" applyFont="1" applyBorder="1" applyProtection="1">
      <protection locked="0" hidden="1"/>
    </xf>
    <xf numFmtId="0" fontId="18" fillId="0" borderId="20" xfId="0" applyFont="1" applyBorder="1" applyAlignment="1" applyProtection="1">
      <alignment wrapText="1" shrinkToFit="1"/>
      <protection hidden="1"/>
    </xf>
    <xf numFmtId="0" fontId="19" fillId="0" borderId="32" xfId="0" applyFont="1" applyBorder="1" applyAlignment="1" applyProtection="1">
      <alignment horizontal="center" vertical="center" wrapText="1" shrinkToFit="1"/>
      <protection locked="0" hidden="1"/>
    </xf>
    <xf numFmtId="0" fontId="19" fillId="0" borderId="21" xfId="0" applyFont="1" applyBorder="1" applyAlignment="1" applyProtection="1">
      <alignment horizontal="center" vertical="center" wrapText="1" shrinkToFit="1"/>
      <protection locked="0" hidden="1"/>
    </xf>
    <xf numFmtId="0" fontId="19" fillId="0" borderId="22" xfId="0" applyFont="1" applyBorder="1" applyAlignment="1" applyProtection="1">
      <alignment horizontal="center" vertical="center" wrapText="1" shrinkToFit="1"/>
      <protection locked="0" hidden="1"/>
    </xf>
    <xf numFmtId="0" fontId="19" fillId="0" borderId="32" xfId="0" applyFont="1" applyBorder="1" applyAlignment="1" applyProtection="1">
      <alignment horizontal="center" vertical="center" wrapText="1" shrinkToFit="1"/>
      <protection hidden="1"/>
    </xf>
    <xf numFmtId="0" fontId="19" fillId="0" borderId="20" xfId="0" applyFont="1" applyBorder="1" applyAlignment="1" applyProtection="1">
      <alignment horizontal="center" vertical="center" wrapText="1" shrinkToFit="1"/>
      <protection hidden="1"/>
    </xf>
    <xf numFmtId="0" fontId="19" fillId="0" borderId="22" xfId="0" applyFont="1" applyBorder="1" applyAlignment="1" applyProtection="1">
      <alignment horizontal="center" vertical="center" wrapText="1" shrinkToFit="1"/>
      <protection hidden="1"/>
    </xf>
    <xf numFmtId="0" fontId="19" fillId="0" borderId="21" xfId="0" applyFont="1" applyBorder="1" applyAlignment="1" applyProtection="1">
      <alignment horizontal="center" vertical="center" wrapText="1" shrinkToFit="1"/>
      <protection hidden="1"/>
    </xf>
    <xf numFmtId="0" fontId="15" fillId="0" borderId="20" xfId="0" applyFont="1" applyBorder="1" applyProtection="1">
      <protection locked="0"/>
    </xf>
    <xf numFmtId="0" fontId="15" fillId="0" borderId="22" xfId="0" applyFont="1" applyBorder="1" applyProtection="1">
      <protection locked="0"/>
    </xf>
    <xf numFmtId="0" fontId="15" fillId="0" borderId="20" xfId="0" applyFont="1" applyBorder="1"/>
    <xf numFmtId="0" fontId="17" fillId="2" borderId="20" xfId="0" applyFont="1" applyFill="1" applyBorder="1" applyAlignment="1" applyProtection="1">
      <alignment vertical="center" wrapText="1"/>
      <protection hidden="1"/>
    </xf>
    <xf numFmtId="0" fontId="15" fillId="0" borderId="46" xfId="0" applyFont="1" applyBorder="1" applyProtection="1">
      <protection locked="0" hidden="1"/>
    </xf>
    <xf numFmtId="0" fontId="15" fillId="0" borderId="47" xfId="0" applyFont="1" applyBorder="1" applyProtection="1">
      <protection locked="0" hidden="1"/>
    </xf>
    <xf numFmtId="0" fontId="15" fillId="0" borderId="17" xfId="0" applyFont="1" applyBorder="1" applyProtection="1">
      <protection locked="0" hidden="1"/>
    </xf>
    <xf numFmtId="0" fontId="19" fillId="0" borderId="38" xfId="0" applyFont="1" applyBorder="1" applyAlignment="1" applyProtection="1">
      <alignment horizontal="center" vertical="center" wrapText="1" shrinkToFit="1"/>
      <protection locked="0" hidden="1"/>
    </xf>
    <xf numFmtId="0" fontId="15" fillId="0" borderId="1" xfId="0" applyFont="1" applyBorder="1" applyProtection="1">
      <protection locked="0" hidden="1"/>
    </xf>
    <xf numFmtId="0" fontId="15" fillId="0" borderId="15" xfId="0" applyFont="1" applyBorder="1" applyProtection="1">
      <protection locked="0" hidden="1"/>
    </xf>
    <xf numFmtId="0" fontId="15" fillId="0" borderId="32" xfId="0" applyFont="1" applyBorder="1" applyProtection="1">
      <protection locked="0" hidden="1"/>
    </xf>
    <xf numFmtId="0" fontId="19" fillId="0" borderId="13" xfId="0" applyFont="1" applyBorder="1" applyAlignment="1" applyProtection="1">
      <alignment horizontal="center" vertical="center" wrapText="1" shrinkToFit="1"/>
      <protection locked="0" hidden="1"/>
    </xf>
    <xf numFmtId="0" fontId="19" fillId="0" borderId="15" xfId="0" applyFont="1" applyBorder="1" applyAlignment="1" applyProtection="1">
      <alignment horizontal="center" vertical="center" wrapText="1" shrinkToFit="1"/>
      <protection locked="0" hidden="1"/>
    </xf>
    <xf numFmtId="0" fontId="1" fillId="0" borderId="37" xfId="0" applyFont="1" applyBorder="1" applyProtection="1">
      <protection locked="0" hidden="1"/>
    </xf>
    <xf numFmtId="0" fontId="1" fillId="0" borderId="21" xfId="0" applyFont="1" applyBorder="1" applyProtection="1">
      <protection locked="0" hidden="1"/>
    </xf>
    <xf numFmtId="0" fontId="5" fillId="7" borderId="13" xfId="0" applyFont="1" applyFill="1" applyBorder="1" applyAlignment="1" applyProtection="1">
      <alignment wrapText="1"/>
      <protection hidden="1"/>
    </xf>
    <xf numFmtId="0" fontId="3" fillId="0" borderId="1" xfId="0" applyFont="1" applyBorder="1" applyAlignment="1" applyProtection="1">
      <alignment horizontal="center" vertical="center" wrapText="1" shrinkToFit="1"/>
      <protection locked="0" hidden="1"/>
    </xf>
    <xf numFmtId="0" fontId="1" fillId="0" borderId="19" xfId="0" applyFont="1" applyBorder="1" applyProtection="1">
      <protection locked="0" hidden="1"/>
    </xf>
    <xf numFmtId="0" fontId="1" fillId="0" borderId="13" xfId="0" applyFont="1" applyBorder="1" applyProtection="1">
      <protection locked="0" hidden="1"/>
    </xf>
    <xf numFmtId="0" fontId="3" fillId="0" borderId="19" xfId="0" applyFont="1" applyBorder="1" applyAlignment="1" applyProtection="1">
      <alignment horizontal="center" vertical="center" wrapText="1" shrinkToFit="1"/>
      <protection hidden="1"/>
    </xf>
    <xf numFmtId="0" fontId="1" fillId="0" borderId="1" xfId="0" applyFont="1" applyBorder="1" applyProtection="1">
      <protection locked="0"/>
    </xf>
    <xf numFmtId="0" fontId="1" fillId="0" borderId="14" xfId="0" applyFont="1" applyBorder="1" applyProtection="1">
      <protection locked="0"/>
    </xf>
    <xf numFmtId="0" fontId="15" fillId="0" borderId="18" xfId="0" applyFont="1" applyBorder="1" applyProtection="1">
      <protection locked="0" hidden="1"/>
    </xf>
    <xf numFmtId="0" fontId="18" fillId="7" borderId="22" xfId="0" applyFont="1" applyFill="1" applyBorder="1" applyAlignment="1" applyProtection="1">
      <alignment wrapText="1" shrinkToFit="1"/>
      <protection hidden="1"/>
    </xf>
    <xf numFmtId="0" fontId="15" fillId="0" borderId="37" xfId="0" applyFont="1" applyBorder="1" applyProtection="1">
      <protection locked="0" hidden="1"/>
    </xf>
    <xf numFmtId="0" fontId="15" fillId="0" borderId="17" xfId="0" applyFont="1" applyBorder="1" applyProtection="1">
      <protection locked="0"/>
    </xf>
    <xf numFmtId="0" fontId="15" fillId="0" borderId="46" xfId="0" applyFont="1" applyBorder="1" applyProtection="1">
      <protection locked="0"/>
    </xf>
    <xf numFmtId="0" fontId="19" fillId="0" borderId="19" xfId="0" applyFont="1" applyBorder="1" applyAlignment="1" applyProtection="1">
      <alignment horizontal="center" vertical="center" wrapText="1" shrinkToFit="1"/>
      <protection locked="0" hidden="1"/>
    </xf>
    <xf numFmtId="0" fontId="15" fillId="0" borderId="19" xfId="0" applyFont="1" applyBorder="1" applyProtection="1">
      <protection locked="0" hidden="1"/>
    </xf>
    <xf numFmtId="0" fontId="15" fillId="0" borderId="14" xfId="0" applyFont="1" applyBorder="1" applyProtection="1">
      <protection locked="0" hidden="1"/>
    </xf>
    <xf numFmtId="0" fontId="17" fillId="7" borderId="3" xfId="0" applyFont="1" applyFill="1" applyBorder="1" applyAlignment="1" applyProtection="1">
      <alignment horizontal="center" vertical="center" wrapText="1"/>
      <protection hidden="1"/>
    </xf>
    <xf numFmtId="0" fontId="17" fillId="7" borderId="10" xfId="0" applyFont="1" applyFill="1" applyBorder="1" applyAlignment="1" applyProtection="1">
      <alignment horizontal="center" vertical="center" wrapText="1"/>
      <protection hidden="1"/>
    </xf>
    <xf numFmtId="0" fontId="17" fillId="7" borderId="41" xfId="0" applyFont="1" applyFill="1" applyBorder="1" applyAlignment="1" applyProtection="1">
      <alignment horizontal="center" vertical="center" wrapText="1"/>
      <protection hidden="1"/>
    </xf>
    <xf numFmtId="0" fontId="21" fillId="0" borderId="18" xfId="0" applyFont="1" applyBorder="1" applyProtection="1">
      <protection locked="0" hidden="1"/>
    </xf>
    <xf numFmtId="0" fontId="21" fillId="0" borderId="46" xfId="0" applyFont="1" applyBorder="1" applyProtection="1">
      <protection locked="0" hidden="1"/>
    </xf>
    <xf numFmtId="0" fontId="21" fillId="0" borderId="17" xfId="0" applyFont="1" applyBorder="1" applyProtection="1">
      <protection locked="0" hidden="1"/>
    </xf>
    <xf numFmtId="0" fontId="21" fillId="0" borderId="17" xfId="0" applyFont="1" applyBorder="1" applyProtection="1">
      <protection locked="0"/>
    </xf>
    <xf numFmtId="0" fontId="21" fillId="0" borderId="46" xfId="0" applyFont="1" applyBorder="1" applyProtection="1">
      <protection locked="0"/>
    </xf>
    <xf numFmtId="0" fontId="21" fillId="0" borderId="47" xfId="0" applyFont="1" applyBorder="1" applyProtection="1">
      <protection locked="0" hidden="1"/>
    </xf>
    <xf numFmtId="0" fontId="4" fillId="13" borderId="5" xfId="0" applyFont="1" applyFill="1" applyBorder="1" applyAlignment="1" applyProtection="1">
      <alignment horizontal="center" textRotation="90" wrapText="1"/>
      <protection hidden="1"/>
    </xf>
    <xf numFmtId="0" fontId="7" fillId="7" borderId="22" xfId="0" applyFont="1" applyFill="1" applyBorder="1" applyAlignment="1" applyProtection="1">
      <alignment wrapText="1" shrinkToFit="1"/>
      <protection hidden="1"/>
    </xf>
    <xf numFmtId="0" fontId="7" fillId="7" borderId="39" xfId="0" applyFont="1" applyFill="1" applyBorder="1" applyAlignment="1" applyProtection="1">
      <alignment wrapText="1" shrinkToFit="1"/>
      <protection hidden="1"/>
    </xf>
    <xf numFmtId="0" fontId="7" fillId="7" borderId="14" xfId="0" applyFont="1" applyFill="1" applyBorder="1" applyAlignment="1" applyProtection="1">
      <alignment wrapText="1" shrinkToFit="1"/>
      <protection hidden="1"/>
    </xf>
    <xf numFmtId="0" fontId="1" fillId="0" borderId="45" xfId="0" applyFont="1" applyBorder="1" applyProtection="1">
      <protection locked="0" hidden="1"/>
    </xf>
    <xf numFmtId="0" fontId="15" fillId="0" borderId="45" xfId="0" applyFont="1" applyBorder="1" applyProtection="1">
      <protection locked="0" hidden="1"/>
    </xf>
    <xf numFmtId="0" fontId="21" fillId="0" borderId="45" xfId="0" applyFont="1" applyBorder="1" applyProtection="1">
      <protection locked="0" hidden="1"/>
    </xf>
    <xf numFmtId="0" fontId="19" fillId="0" borderId="18" xfId="0" applyFont="1" applyBorder="1" applyAlignment="1" applyProtection="1">
      <alignment horizontal="center" vertical="center" wrapText="1" shrinkToFit="1"/>
      <protection locked="0" hidden="1"/>
    </xf>
    <xf numFmtId="0" fontId="15" fillId="0" borderId="13" xfId="0" applyFont="1" applyBorder="1" applyProtection="1">
      <protection locked="0" hidden="1"/>
    </xf>
    <xf numFmtId="0" fontId="3" fillId="0" borderId="12" xfId="0" applyFont="1" applyBorder="1" applyAlignment="1" applyProtection="1">
      <alignment horizontal="center" vertical="center" wrapText="1" shrinkToFit="1"/>
      <protection locked="0" hidden="1"/>
    </xf>
    <xf numFmtId="0" fontId="19" fillId="0" borderId="46" xfId="0" applyFont="1" applyBorder="1" applyAlignment="1" applyProtection="1">
      <alignment horizontal="center" vertical="center" wrapText="1" shrinkToFit="1"/>
      <protection locked="0" hidden="1"/>
    </xf>
    <xf numFmtId="0" fontId="7" fillId="7" borderId="46" xfId="0" applyFont="1" applyFill="1" applyBorder="1" applyAlignment="1" applyProtection="1">
      <alignment wrapText="1" shrinkToFit="1"/>
      <protection hidden="1"/>
    </xf>
    <xf numFmtId="0" fontId="5" fillId="7" borderId="47" xfId="0" applyFont="1" applyFill="1" applyBorder="1" applyAlignment="1" applyProtection="1">
      <alignment wrapText="1"/>
      <protection hidden="1"/>
    </xf>
    <xf numFmtId="0" fontId="3" fillId="0" borderId="18" xfId="0" applyFont="1" applyBorder="1" applyAlignment="1" applyProtection="1">
      <alignment horizontal="center" vertical="center" wrapText="1" shrinkToFit="1"/>
      <protection hidden="1"/>
    </xf>
    <xf numFmtId="0" fontId="3" fillId="0" borderId="17" xfId="0" applyFont="1" applyBorder="1" applyAlignment="1" applyProtection="1">
      <alignment horizontal="center" vertical="center" wrapText="1" shrinkToFit="1"/>
      <protection hidden="1"/>
    </xf>
    <xf numFmtId="0" fontId="3" fillId="0" borderId="46" xfId="0" applyFont="1" applyBorder="1" applyAlignment="1" applyProtection="1">
      <alignment horizontal="center" vertical="center" wrapText="1" shrinkToFit="1"/>
      <protection hidden="1"/>
    </xf>
    <xf numFmtId="0" fontId="4" fillId="0" borderId="66" xfId="0" applyFont="1" applyBorder="1" applyAlignment="1" applyProtection="1">
      <alignment horizontal="center" vertical="center" wrapText="1"/>
      <protection hidden="1"/>
    </xf>
    <xf numFmtId="0" fontId="4" fillId="0" borderId="55" xfId="0" applyFont="1" applyBorder="1" applyAlignment="1" applyProtection="1">
      <alignment horizontal="center" vertical="center" wrapText="1"/>
      <protection hidden="1"/>
    </xf>
    <xf numFmtId="0" fontId="4" fillId="0" borderId="58" xfId="0" applyFont="1" applyBorder="1" applyAlignment="1" applyProtection="1">
      <alignment horizontal="center" vertical="center" wrapText="1"/>
      <protection hidden="1"/>
    </xf>
    <xf numFmtId="0" fontId="4" fillId="0" borderId="68" xfId="0" applyFont="1" applyBorder="1" applyAlignment="1" applyProtection="1">
      <alignment horizontal="center" vertical="center" wrapText="1"/>
      <protection hidden="1"/>
    </xf>
    <xf numFmtId="0" fontId="4" fillId="0" borderId="64" xfId="0" applyFont="1" applyBorder="1" applyAlignment="1" applyProtection="1">
      <alignment horizontal="center" vertical="center" wrapText="1"/>
      <protection hidden="1"/>
    </xf>
    <xf numFmtId="164" fontId="19" fillId="0" borderId="37" xfId="0" applyNumberFormat="1" applyFont="1" applyBorder="1" applyAlignment="1" applyProtection="1">
      <alignment horizontal="center" vertical="center" wrapText="1" shrinkToFit="1"/>
      <protection locked="0" hidden="1"/>
    </xf>
    <xf numFmtId="0" fontId="19" fillId="0" borderId="1" xfId="0" applyFont="1" applyBorder="1" applyAlignment="1" applyProtection="1">
      <alignment horizontal="center" vertical="center" wrapText="1" shrinkToFit="1"/>
      <protection locked="0" hidden="1"/>
    </xf>
    <xf numFmtId="0" fontId="19" fillId="0" borderId="14" xfId="0" applyFont="1" applyBorder="1" applyAlignment="1" applyProtection="1">
      <alignment horizontal="center" vertical="center" wrapText="1" shrinkToFit="1"/>
      <protection locked="0" hidden="1"/>
    </xf>
    <xf numFmtId="0" fontId="3" fillId="0" borderId="67" xfId="0" applyFont="1" applyBorder="1" applyAlignment="1" applyProtection="1">
      <alignment horizontal="center" vertical="center" wrapText="1" shrinkToFit="1"/>
      <protection locked="0" hidden="1"/>
    </xf>
    <xf numFmtId="0" fontId="3" fillId="0" borderId="38" xfId="0" applyFont="1" applyBorder="1" applyAlignment="1" applyProtection="1">
      <alignment horizontal="center" vertical="center" wrapText="1" shrinkToFit="1"/>
      <protection locked="0" hidden="1"/>
    </xf>
    <xf numFmtId="0" fontId="3" fillId="0" borderId="65" xfId="0" applyFont="1" applyBorder="1" applyAlignment="1" applyProtection="1">
      <alignment horizontal="center" vertical="center" wrapText="1" shrinkToFit="1"/>
      <protection locked="0" hidden="1"/>
    </xf>
    <xf numFmtId="0" fontId="3" fillId="0" borderId="56" xfId="0" applyFont="1" applyBorder="1" applyAlignment="1" applyProtection="1">
      <alignment horizontal="center" vertical="center" wrapText="1" shrinkToFit="1"/>
      <protection locked="0" hidden="1"/>
    </xf>
    <xf numFmtId="0" fontId="19" fillId="0" borderId="65" xfId="0" applyFont="1" applyBorder="1" applyAlignment="1" applyProtection="1">
      <alignment horizontal="center" vertical="center" wrapText="1" shrinkToFit="1"/>
      <protection locked="0" hidden="1"/>
    </xf>
    <xf numFmtId="164" fontId="3" fillId="0" borderId="38" xfId="0" applyNumberFormat="1" applyFont="1" applyBorder="1" applyAlignment="1" applyProtection="1">
      <alignment horizontal="center" vertical="center" wrapText="1" shrinkToFit="1"/>
      <protection locked="0" hidden="1"/>
    </xf>
    <xf numFmtId="0" fontId="3" fillId="7" borderId="69" xfId="0" applyFont="1" applyFill="1" applyBorder="1" applyAlignment="1" applyProtection="1">
      <alignment horizontal="right" vertical="center" wrapText="1" shrinkToFit="1"/>
      <protection locked="0"/>
    </xf>
    <xf numFmtId="0" fontId="3" fillId="7" borderId="62" xfId="0" applyFont="1" applyFill="1" applyBorder="1" applyAlignment="1" applyProtection="1">
      <alignment horizontal="right" vertical="center" wrapText="1" shrinkToFit="1"/>
      <protection locked="0"/>
    </xf>
    <xf numFmtId="0" fontId="3" fillId="7" borderId="63" xfId="0" applyFont="1" applyFill="1" applyBorder="1" applyAlignment="1" applyProtection="1">
      <alignment horizontal="right" vertical="center" wrapText="1" shrinkToFit="1"/>
      <protection locked="0"/>
    </xf>
    <xf numFmtId="0" fontId="3" fillId="7" borderId="60" xfId="0" applyFont="1" applyFill="1" applyBorder="1" applyAlignment="1" applyProtection="1">
      <alignment horizontal="right" vertical="center" wrapText="1" shrinkToFit="1"/>
      <protection locked="0"/>
    </xf>
    <xf numFmtId="0" fontId="3" fillId="7" borderId="61" xfId="0" applyFont="1" applyFill="1" applyBorder="1" applyAlignment="1" applyProtection="1">
      <alignment horizontal="right" vertical="center" wrapText="1" shrinkToFit="1"/>
      <protection locked="0"/>
    </xf>
    <xf numFmtId="0" fontId="19" fillId="7" borderId="61" xfId="0" applyFont="1" applyFill="1" applyBorder="1" applyAlignment="1" applyProtection="1">
      <alignment horizontal="right" vertical="center" wrapText="1" shrinkToFit="1"/>
      <protection locked="0"/>
    </xf>
    <xf numFmtId="0" fontId="19" fillId="7" borderId="62" xfId="0" applyFont="1" applyFill="1" applyBorder="1" applyAlignment="1" applyProtection="1">
      <alignment horizontal="right" vertical="center" wrapText="1" shrinkToFit="1"/>
      <protection locked="0"/>
    </xf>
    <xf numFmtId="0" fontId="19" fillId="7" borderId="63" xfId="0" applyFont="1" applyFill="1" applyBorder="1" applyAlignment="1" applyProtection="1">
      <alignment horizontal="right" vertical="center" wrapText="1" shrinkToFit="1"/>
      <protection locked="0"/>
    </xf>
    <xf numFmtId="0" fontId="19" fillId="7" borderId="60" xfId="0" applyFont="1" applyFill="1" applyBorder="1" applyAlignment="1" applyProtection="1">
      <alignment horizontal="right" vertical="center" wrapText="1" shrinkToFit="1"/>
      <protection locked="0"/>
    </xf>
    <xf numFmtId="0" fontId="19" fillId="9" borderId="61" xfId="0" applyFont="1" applyFill="1" applyBorder="1" applyAlignment="1" applyProtection="1">
      <alignment horizontal="right" vertical="center" wrapText="1" shrinkToFit="1"/>
      <protection locked="0"/>
    </xf>
    <xf numFmtId="0" fontId="19" fillId="9" borderId="62" xfId="0" applyFont="1" applyFill="1" applyBorder="1" applyAlignment="1" applyProtection="1">
      <alignment horizontal="right" vertical="center" wrapText="1" shrinkToFit="1"/>
      <protection locked="0"/>
    </xf>
    <xf numFmtId="0" fontId="19" fillId="9" borderId="63" xfId="0" applyFont="1" applyFill="1" applyBorder="1" applyAlignment="1" applyProtection="1">
      <alignment horizontal="right" vertical="center" wrapText="1" shrinkToFit="1"/>
      <protection locked="0"/>
    </xf>
    <xf numFmtId="0" fontId="19" fillId="9" borderId="60" xfId="0" applyFont="1" applyFill="1" applyBorder="1" applyAlignment="1" applyProtection="1">
      <alignment horizontal="right" vertical="center" wrapText="1" shrinkToFit="1"/>
      <protection locked="0"/>
    </xf>
    <xf numFmtId="0" fontId="19" fillId="11" borderId="61" xfId="0" applyFont="1" applyFill="1" applyBorder="1" applyAlignment="1" applyProtection="1">
      <alignment horizontal="right" vertical="center" wrapText="1" shrinkToFit="1"/>
      <protection locked="0"/>
    </xf>
    <xf numFmtId="0" fontId="19" fillId="11" borderId="62" xfId="0" applyFont="1" applyFill="1" applyBorder="1" applyAlignment="1" applyProtection="1">
      <alignment horizontal="right" vertical="center" wrapText="1" shrinkToFit="1"/>
      <protection locked="0"/>
    </xf>
    <xf numFmtId="0" fontId="15" fillId="11" borderId="62" xfId="0" applyFont="1" applyFill="1" applyBorder="1" applyAlignment="1" applyProtection="1">
      <alignment horizontal="right" vertical="center" wrapText="1" shrinkToFit="1"/>
      <protection locked="0"/>
    </xf>
    <xf numFmtId="0" fontId="19" fillId="11" borderId="63" xfId="0" applyFont="1" applyFill="1" applyBorder="1" applyAlignment="1" applyProtection="1">
      <alignment horizontal="right" vertical="center" wrapText="1" shrinkToFit="1"/>
      <protection locked="0"/>
    </xf>
    <xf numFmtId="0" fontId="19" fillId="11" borderId="60" xfId="0" applyFont="1" applyFill="1" applyBorder="1" applyAlignment="1" applyProtection="1">
      <alignment horizontal="right" vertical="center" wrapText="1" shrinkToFit="1"/>
      <protection locked="0"/>
    </xf>
    <xf numFmtId="0" fontId="16" fillId="17" borderId="19" xfId="0" applyFont="1" applyFill="1" applyBorder="1" applyAlignment="1" applyProtection="1">
      <alignment horizontal="center" textRotation="90" wrapText="1"/>
      <protection hidden="1"/>
    </xf>
    <xf numFmtId="0" fontId="16" fillId="17" borderId="1" xfId="0" applyFont="1" applyFill="1" applyBorder="1" applyAlignment="1" applyProtection="1">
      <alignment horizontal="center" textRotation="90" wrapText="1"/>
      <protection hidden="1"/>
    </xf>
    <xf numFmtId="0" fontId="16" fillId="17" borderId="14" xfId="0" applyFont="1" applyFill="1" applyBorder="1" applyAlignment="1" applyProtection="1">
      <alignment horizontal="center" textRotation="90" wrapText="1"/>
      <protection hidden="1"/>
    </xf>
    <xf numFmtId="0" fontId="4" fillId="2" borderId="49" xfId="0" applyFont="1" applyFill="1" applyBorder="1" applyAlignment="1" applyProtection="1">
      <alignment horizontal="center" vertical="center" wrapText="1"/>
      <protection hidden="1"/>
    </xf>
    <xf numFmtId="49" fontId="4" fillId="2" borderId="41" xfId="0" applyNumberFormat="1" applyFont="1" applyFill="1" applyBorder="1" applyAlignment="1" applyProtection="1">
      <alignment horizontal="center" vertical="center" wrapText="1"/>
      <protection hidden="1"/>
    </xf>
    <xf numFmtId="0" fontId="4" fillId="2" borderId="48" xfId="0" applyFont="1" applyFill="1" applyBorder="1" applyAlignment="1" applyProtection="1">
      <alignment horizontal="center" vertical="center" wrapText="1"/>
      <protection hidden="1"/>
    </xf>
    <xf numFmtId="0" fontId="16" fillId="3" borderId="55" xfId="0" applyFont="1" applyFill="1" applyBorder="1" applyAlignment="1" applyProtection="1">
      <alignment horizontal="center" textRotation="90" wrapText="1"/>
      <protection hidden="1"/>
    </xf>
    <xf numFmtId="0" fontId="16" fillId="3" borderId="58" xfId="0" applyFont="1" applyFill="1" applyBorder="1" applyAlignment="1" applyProtection="1">
      <alignment horizontal="center" textRotation="90" wrapText="1"/>
      <protection hidden="1"/>
    </xf>
    <xf numFmtId="0" fontId="16" fillId="3" borderId="66" xfId="0" applyFont="1" applyFill="1" applyBorder="1" applyAlignment="1" applyProtection="1">
      <alignment horizontal="center" textRotation="90" wrapText="1"/>
      <protection hidden="1"/>
    </xf>
    <xf numFmtId="0" fontId="16" fillId="13" borderId="55" xfId="0" applyFont="1" applyFill="1" applyBorder="1" applyAlignment="1" applyProtection="1">
      <alignment horizontal="center" textRotation="90" wrapText="1"/>
      <protection hidden="1"/>
    </xf>
    <xf numFmtId="0" fontId="16" fillId="14" borderId="58" xfId="0" applyFont="1" applyFill="1" applyBorder="1" applyAlignment="1" applyProtection="1">
      <alignment horizontal="center" textRotation="90" wrapText="1"/>
      <protection hidden="1"/>
    </xf>
    <xf numFmtId="0" fontId="16" fillId="14" borderId="66" xfId="0" applyFont="1" applyFill="1" applyBorder="1" applyAlignment="1" applyProtection="1">
      <alignment horizontal="center" textRotation="90" wrapText="1"/>
      <protection hidden="1"/>
    </xf>
    <xf numFmtId="0" fontId="16" fillId="13" borderId="24" xfId="0" applyFont="1" applyFill="1" applyBorder="1" applyAlignment="1" applyProtection="1">
      <alignment horizontal="center" textRotation="90" wrapText="1"/>
      <protection hidden="1"/>
    </xf>
    <xf numFmtId="0" fontId="16" fillId="3" borderId="25" xfId="0" applyFont="1" applyFill="1" applyBorder="1" applyAlignment="1" applyProtection="1">
      <alignment horizontal="center" textRotation="90" wrapText="1"/>
      <protection hidden="1"/>
    </xf>
    <xf numFmtId="0" fontId="16" fillId="3" borderId="42" xfId="0" applyFont="1" applyFill="1" applyBorder="1" applyAlignment="1" applyProtection="1">
      <alignment horizontal="center" textRotation="90" wrapText="1"/>
      <protection hidden="1"/>
    </xf>
    <xf numFmtId="0" fontId="16" fillId="4" borderId="24" xfId="0" applyFont="1" applyFill="1" applyBorder="1" applyAlignment="1" applyProtection="1">
      <alignment horizontal="center" textRotation="90" wrapText="1"/>
      <protection hidden="1"/>
    </xf>
    <xf numFmtId="0" fontId="16" fillId="4" borderId="33" xfId="0" applyFont="1" applyFill="1" applyBorder="1" applyAlignment="1" applyProtection="1">
      <alignment horizontal="center" textRotation="90" wrapText="1"/>
      <protection hidden="1"/>
    </xf>
    <xf numFmtId="0" fontId="16" fillId="4" borderId="25" xfId="0" applyFont="1" applyFill="1" applyBorder="1" applyAlignment="1" applyProtection="1">
      <alignment horizontal="center" textRotation="90" wrapText="1"/>
      <protection hidden="1"/>
    </xf>
    <xf numFmtId="0" fontId="16" fillId="4" borderId="23" xfId="0" applyFont="1" applyFill="1" applyBorder="1" applyAlignment="1" applyProtection="1">
      <alignment horizontal="center" textRotation="90" wrapText="1"/>
      <protection hidden="1"/>
    </xf>
    <xf numFmtId="0" fontId="16" fillId="0" borderId="40" xfId="0" applyFont="1" applyBorder="1" applyAlignment="1" applyProtection="1">
      <alignment horizontal="center" textRotation="90" wrapText="1"/>
      <protection hidden="1"/>
    </xf>
    <xf numFmtId="0" fontId="16" fillId="0" borderId="48" xfId="0" applyFont="1" applyBorder="1" applyAlignment="1" applyProtection="1">
      <alignment horizontal="center" textRotation="90" wrapText="1"/>
      <protection hidden="1"/>
    </xf>
    <xf numFmtId="0" fontId="16" fillId="15" borderId="40" xfId="0" applyFont="1" applyFill="1" applyBorder="1" applyAlignment="1" applyProtection="1">
      <alignment horizontal="center" textRotation="90" wrapText="1"/>
      <protection hidden="1"/>
    </xf>
    <xf numFmtId="0" fontId="16" fillId="15" borderId="41" xfId="0" applyFont="1" applyFill="1" applyBorder="1" applyAlignment="1" applyProtection="1">
      <alignment horizontal="center" textRotation="90" wrapText="1"/>
      <protection hidden="1"/>
    </xf>
    <xf numFmtId="0" fontId="16" fillId="15" borderId="48" xfId="0" applyFont="1" applyFill="1" applyBorder="1" applyAlignment="1" applyProtection="1">
      <alignment horizontal="center" textRotation="90" wrapText="1"/>
      <protection hidden="1"/>
    </xf>
    <xf numFmtId="0" fontId="16" fillId="16" borderId="33" xfId="0" applyFont="1" applyFill="1" applyBorder="1" applyAlignment="1" applyProtection="1">
      <alignment horizontal="center" textRotation="90" wrapText="1"/>
      <protection hidden="1"/>
    </xf>
    <xf numFmtId="0" fontId="16" fillId="16" borderId="42" xfId="0" applyFont="1" applyFill="1" applyBorder="1" applyAlignment="1" applyProtection="1">
      <alignment horizontal="center" textRotation="90" wrapText="1"/>
      <protection hidden="1"/>
    </xf>
    <xf numFmtId="0" fontId="16" fillId="14" borderId="43" xfId="0" applyFont="1" applyFill="1" applyBorder="1" applyAlignment="1" applyProtection="1">
      <alignment horizontal="center" textRotation="90" wrapText="1"/>
      <protection hidden="1"/>
    </xf>
    <xf numFmtId="0" fontId="16" fillId="14" borderId="59" xfId="0" applyFont="1" applyFill="1" applyBorder="1" applyAlignment="1" applyProtection="1">
      <alignment horizontal="center" textRotation="90" wrapText="1"/>
      <protection hidden="1"/>
    </xf>
    <xf numFmtId="0" fontId="22" fillId="14" borderId="64" xfId="0" applyFont="1" applyFill="1" applyBorder="1" applyAlignment="1">
      <alignment horizontal="center" vertical="center" textRotation="90" wrapText="1"/>
    </xf>
    <xf numFmtId="0" fontId="22" fillId="14" borderId="58" xfId="0" applyFont="1" applyFill="1" applyBorder="1" applyAlignment="1">
      <alignment horizontal="center" vertical="center" textRotation="90" wrapText="1"/>
    </xf>
    <xf numFmtId="0" fontId="22" fillId="14" borderId="66" xfId="0" applyFont="1" applyFill="1" applyBorder="1" applyAlignment="1">
      <alignment horizontal="center" vertical="center" textRotation="90" wrapText="1"/>
    </xf>
    <xf numFmtId="0" fontId="22" fillId="14" borderId="55" xfId="0" applyFont="1" applyFill="1" applyBorder="1" applyAlignment="1">
      <alignment horizontal="center" vertical="center" textRotation="90" wrapText="1"/>
    </xf>
    <xf numFmtId="0" fontId="23" fillId="14" borderId="58" xfId="0" applyFont="1" applyFill="1" applyBorder="1" applyAlignment="1" applyProtection="1">
      <alignment horizontal="center" vertical="center" textRotation="90" wrapText="1"/>
      <protection hidden="1"/>
    </xf>
    <xf numFmtId="0" fontId="23" fillId="14" borderId="66" xfId="0" applyFont="1" applyFill="1" applyBorder="1" applyAlignment="1" applyProtection="1">
      <alignment horizontal="center" vertical="center" textRotation="90" wrapText="1"/>
      <protection hidden="1"/>
    </xf>
    <xf numFmtId="0" fontId="24" fillId="14" borderId="55" xfId="0" applyFont="1" applyFill="1" applyBorder="1" applyAlignment="1" applyProtection="1">
      <alignment horizontal="left" vertical="center" textRotation="90" wrapText="1" shrinkToFit="1"/>
      <protection hidden="1"/>
    </xf>
    <xf numFmtId="0" fontId="24" fillId="14" borderId="58" xfId="0" applyFont="1" applyFill="1" applyBorder="1" applyAlignment="1" applyProtection="1">
      <alignment horizontal="center" vertical="center" textRotation="90" wrapText="1" shrinkToFit="1"/>
      <protection hidden="1"/>
    </xf>
    <xf numFmtId="0" fontId="16" fillId="17" borderId="33" xfId="0" applyFont="1" applyFill="1" applyBorder="1" applyAlignment="1" applyProtection="1">
      <alignment horizontal="center" textRotation="90" wrapText="1"/>
      <protection hidden="1"/>
    </xf>
    <xf numFmtId="0" fontId="16" fillId="17" borderId="25" xfId="0" applyFont="1" applyFill="1" applyBorder="1" applyAlignment="1" applyProtection="1">
      <alignment horizontal="center" textRotation="90" wrapText="1"/>
      <protection hidden="1"/>
    </xf>
    <xf numFmtId="0" fontId="16" fillId="17" borderId="23" xfId="0" applyFont="1" applyFill="1" applyBorder="1" applyAlignment="1" applyProtection="1">
      <alignment horizontal="center" textRotation="90" wrapText="1"/>
      <protection hidden="1"/>
    </xf>
    <xf numFmtId="0" fontId="1" fillId="0" borderId="10" xfId="0" applyFont="1" applyBorder="1" applyAlignment="1">
      <alignment vertical="center"/>
    </xf>
    <xf numFmtId="0" fontId="4" fillId="0" borderId="11" xfId="0" applyFont="1" applyBorder="1" applyAlignment="1" applyProtection="1">
      <alignment horizontal="center" vertical="center" wrapText="1"/>
      <protection hidden="1"/>
    </xf>
    <xf numFmtId="49" fontId="4" fillId="0" borderId="54" xfId="0" applyNumberFormat="1" applyFont="1" applyBorder="1" applyAlignment="1" applyProtection="1">
      <alignment horizontal="center" vertical="center" wrapText="1"/>
      <protection hidden="1"/>
    </xf>
    <xf numFmtId="0" fontId="1" fillId="0" borderId="18" xfId="0" applyFont="1" applyBorder="1" applyProtection="1">
      <protection locked="0"/>
    </xf>
    <xf numFmtId="0" fontId="1" fillId="0" borderId="32" xfId="0" applyFont="1" applyBorder="1" applyProtection="1">
      <protection locked="0"/>
    </xf>
    <xf numFmtId="0" fontId="1" fillId="0" borderId="19" xfId="0" applyFont="1" applyBorder="1" applyProtection="1">
      <protection locked="0"/>
    </xf>
    <xf numFmtId="0" fontId="15" fillId="0" borderId="32" xfId="0" applyFont="1" applyBorder="1" applyProtection="1">
      <protection locked="0"/>
    </xf>
    <xf numFmtId="0" fontId="15" fillId="0" borderId="18" xfId="0" applyFont="1" applyBorder="1" applyProtection="1">
      <protection locked="0"/>
    </xf>
    <xf numFmtId="0" fontId="21" fillId="0" borderId="18" xfId="0" applyFont="1" applyBorder="1" applyProtection="1">
      <protection locked="0"/>
    </xf>
    <xf numFmtId="0" fontId="16" fillId="17" borderId="50" xfId="0" applyFont="1" applyFill="1" applyBorder="1" applyAlignment="1" applyProtection="1">
      <alignment horizontal="center" textRotation="90" wrapText="1"/>
      <protection hidden="1"/>
    </xf>
    <xf numFmtId="0" fontId="3" fillId="7" borderId="62" xfId="0" applyFont="1" applyFill="1" applyBorder="1" applyAlignment="1" applyProtection="1">
      <alignment horizontal="right" vertical="center" wrapText="1" shrinkToFit="1"/>
      <protection hidden="1"/>
    </xf>
    <xf numFmtId="0" fontId="19" fillId="7" borderId="61" xfId="0" applyFont="1" applyFill="1" applyBorder="1" applyAlignment="1" applyProtection="1">
      <alignment horizontal="right" vertical="center" wrapText="1" shrinkToFit="1"/>
      <protection hidden="1"/>
    </xf>
    <xf numFmtId="0" fontId="19" fillId="7" borderId="62" xfId="0" applyFont="1" applyFill="1" applyBorder="1" applyAlignment="1" applyProtection="1">
      <alignment horizontal="right" vertical="center" wrapText="1" shrinkToFit="1"/>
      <protection hidden="1"/>
    </xf>
    <xf numFmtId="0" fontId="19" fillId="7" borderId="63" xfId="0" applyFont="1" applyFill="1" applyBorder="1" applyAlignment="1" applyProtection="1">
      <alignment horizontal="right" vertical="center" wrapText="1" shrinkToFit="1"/>
      <protection hidden="1"/>
    </xf>
    <xf numFmtId="0" fontId="19" fillId="9" borderId="62" xfId="0" applyFont="1" applyFill="1" applyBorder="1" applyAlignment="1" applyProtection="1">
      <alignment horizontal="right" vertical="center" wrapText="1" shrinkToFit="1"/>
      <protection hidden="1"/>
    </xf>
    <xf numFmtId="0" fontId="19" fillId="11" borderId="62" xfId="0" applyFont="1" applyFill="1" applyBorder="1" applyAlignment="1" applyProtection="1">
      <alignment horizontal="right" vertical="center" wrapText="1" shrinkToFit="1"/>
      <protection hidden="1"/>
    </xf>
    <xf numFmtId="0" fontId="15" fillId="11" borderId="62" xfId="0" applyFont="1" applyFill="1" applyBorder="1" applyAlignment="1" applyProtection="1">
      <alignment horizontal="right" vertical="center" wrapText="1" shrinkToFit="1"/>
      <protection hidden="1"/>
    </xf>
    <xf numFmtId="0" fontId="19" fillId="11" borderId="63" xfId="0" applyFont="1" applyFill="1" applyBorder="1" applyAlignment="1" applyProtection="1">
      <alignment horizontal="right" vertical="center" wrapText="1" shrinkToFit="1"/>
      <protection hidden="1"/>
    </xf>
    <xf numFmtId="0" fontId="4" fillId="18" borderId="71" xfId="0" applyFont="1" applyFill="1" applyBorder="1" applyAlignment="1">
      <alignment horizontal="left" vertical="center" wrapText="1"/>
    </xf>
    <xf numFmtId="0" fontId="15" fillId="19" borderId="73" xfId="0" applyFont="1" applyFill="1" applyBorder="1" applyAlignment="1">
      <alignment shrinkToFit="1"/>
    </xf>
    <xf numFmtId="0" fontId="15" fillId="0" borderId="77" xfId="0" applyFont="1" applyBorder="1"/>
    <xf numFmtId="0" fontId="15" fillId="0" borderId="78" xfId="0" applyFont="1" applyBorder="1"/>
    <xf numFmtId="0" fontId="15" fillId="0" borderId="79" xfId="0" applyFont="1" applyBorder="1" applyAlignment="1">
      <alignment horizontal="center" shrinkToFit="1"/>
    </xf>
    <xf numFmtId="0" fontId="15" fillId="0" borderId="80" xfId="0" applyFont="1" applyBorder="1" applyAlignment="1">
      <alignment horizontal="center" shrinkToFit="1"/>
    </xf>
    <xf numFmtId="0" fontId="15" fillId="0" borderId="81" xfId="0" applyFont="1" applyBorder="1" applyAlignment="1">
      <alignment horizontal="center" shrinkToFit="1"/>
    </xf>
    <xf numFmtId="0" fontId="15" fillId="19" borderId="71" xfId="0" applyFont="1" applyFill="1" applyBorder="1" applyAlignment="1">
      <alignment horizontal="right" shrinkToFit="1"/>
    </xf>
    <xf numFmtId="0" fontId="4" fillId="18" borderId="84" xfId="0" applyFont="1" applyFill="1" applyBorder="1" applyAlignment="1">
      <alignment horizontal="left" vertical="center" wrapText="1"/>
    </xf>
    <xf numFmtId="0" fontId="14" fillId="19" borderId="86" xfId="0" applyFont="1" applyFill="1" applyBorder="1" applyAlignment="1">
      <alignment wrapText="1"/>
    </xf>
    <xf numFmtId="0" fontId="15" fillId="0" borderId="87" xfId="0" applyFont="1" applyBorder="1" applyAlignment="1">
      <alignment horizontal="center" vertical="center" shrinkToFit="1"/>
    </xf>
    <xf numFmtId="0" fontId="15" fillId="0" borderId="73" xfId="0" applyFont="1" applyBorder="1" applyAlignment="1">
      <alignment horizontal="center" vertical="center" shrinkToFit="1"/>
    </xf>
    <xf numFmtId="0" fontId="15" fillId="0" borderId="87" xfId="0" applyFont="1" applyBorder="1"/>
    <xf numFmtId="0" fontId="15" fillId="0" borderId="73" xfId="0" applyFont="1" applyBorder="1"/>
    <xf numFmtId="0" fontId="15" fillId="0" borderId="86" xfId="0" applyFont="1" applyBorder="1"/>
    <xf numFmtId="0" fontId="15" fillId="0" borderId="87" xfId="0" applyFont="1" applyBorder="1" applyAlignment="1">
      <alignment shrinkToFit="1"/>
    </xf>
    <xf numFmtId="0" fontId="15" fillId="0" borderId="84" xfId="0" applyFont="1" applyBorder="1"/>
    <xf numFmtId="0" fontId="15" fillId="0" borderId="79" xfId="0" applyFont="1" applyBorder="1" applyAlignment="1">
      <alignment horizontal="center" vertical="center" shrinkToFit="1"/>
    </xf>
    <xf numFmtId="0" fontId="15" fillId="0" borderId="80" xfId="0" applyFont="1" applyBorder="1" applyAlignment="1">
      <alignment horizontal="center" vertical="center" shrinkToFit="1"/>
    </xf>
    <xf numFmtId="0" fontId="15" fillId="0" borderId="81" xfId="0" applyFont="1" applyBorder="1" applyAlignment="1">
      <alignment horizontal="center" vertical="center" shrinkToFit="1"/>
    </xf>
    <xf numFmtId="0" fontId="15" fillId="0" borderId="86" xfId="0" applyFont="1" applyBorder="1" applyAlignment="1">
      <alignment horizontal="center" vertical="center" shrinkToFit="1"/>
    </xf>
    <xf numFmtId="0" fontId="15" fillId="19" borderId="84" xfId="0" applyFont="1" applyFill="1" applyBorder="1" applyAlignment="1">
      <alignment horizontal="right" shrinkToFit="1"/>
    </xf>
    <xf numFmtId="0" fontId="15" fillId="0" borderId="88" xfId="0" applyFont="1" applyBorder="1" applyAlignment="1">
      <alignment horizontal="center" shrinkToFit="1"/>
    </xf>
    <xf numFmtId="0" fontId="15" fillId="0" borderId="87" xfId="0" applyFont="1" applyBorder="1" applyAlignment="1">
      <alignment horizontal="center" shrinkToFit="1"/>
    </xf>
    <xf numFmtId="0" fontId="15" fillId="0" borderId="84" xfId="0" applyFont="1" applyBorder="1" applyAlignment="1">
      <alignment horizontal="center" shrinkToFit="1"/>
    </xf>
    <xf numFmtId="0" fontId="15" fillId="0" borderId="86" xfId="0" applyFont="1" applyBorder="1" applyAlignment="1">
      <alignment horizontal="center" shrinkToFit="1"/>
    </xf>
    <xf numFmtId="0" fontId="15" fillId="0" borderId="73" xfId="0" applyFont="1" applyBorder="1" applyAlignment="1">
      <alignment horizontal="center" shrinkToFit="1"/>
    </xf>
    <xf numFmtId="0" fontId="14" fillId="0" borderId="87" xfId="0" applyFont="1" applyBorder="1" applyAlignment="1">
      <alignment wrapText="1"/>
    </xf>
    <xf numFmtId="0" fontId="15" fillId="0" borderId="38" xfId="0" applyFont="1" applyBorder="1" applyAlignment="1" applyProtection="1">
      <alignment horizontal="center" wrapText="1" shrinkToFit="1"/>
      <protection locked="0" hidden="1"/>
    </xf>
    <xf numFmtId="0" fontId="15" fillId="0" borderId="37" xfId="0" applyFont="1" applyBorder="1" applyAlignment="1" applyProtection="1">
      <alignment horizontal="center" wrapText="1" shrinkToFit="1"/>
      <protection locked="0" hidden="1"/>
    </xf>
    <xf numFmtId="0" fontId="4" fillId="18" borderId="89" xfId="0" applyFont="1" applyFill="1" applyBorder="1" applyAlignment="1">
      <alignment horizontal="left" vertical="center" wrapText="1"/>
    </xf>
    <xf numFmtId="0" fontId="15" fillId="0" borderId="96" xfId="0" applyFont="1" applyBorder="1"/>
    <xf numFmtId="0" fontId="15" fillId="0" borderId="97" xfId="0" applyFont="1" applyBorder="1"/>
    <xf numFmtId="0" fontId="15" fillId="0" borderId="88" xfId="0" applyFont="1" applyBorder="1"/>
    <xf numFmtId="0" fontId="15" fillId="0" borderId="95" xfId="0" applyFont="1" applyBorder="1" applyAlignment="1">
      <alignment horizontal="center" vertical="center" shrinkToFit="1"/>
    </xf>
    <xf numFmtId="0" fontId="15" fillId="0" borderId="97" xfId="0" applyFont="1" applyBorder="1" applyAlignment="1">
      <alignment horizontal="center" vertical="center" shrinkToFit="1"/>
    </xf>
    <xf numFmtId="0" fontId="15" fillId="19" borderId="98" xfId="0" applyFont="1" applyFill="1" applyBorder="1" applyAlignment="1">
      <alignment horizontal="right" shrinkToFit="1"/>
    </xf>
    <xf numFmtId="0" fontId="15" fillId="0" borderId="80" xfId="0" applyFont="1" applyBorder="1"/>
    <xf numFmtId="0" fontId="15" fillId="0" borderId="79" xfId="0" applyFont="1" applyBorder="1"/>
    <xf numFmtId="0" fontId="15" fillId="0" borderId="100" xfId="0" applyFont="1" applyBorder="1" applyAlignment="1">
      <alignment horizontal="center" shrinkToFit="1"/>
    </xf>
    <xf numFmtId="0" fontId="15" fillId="19" borderId="89" xfId="0" applyFont="1" applyFill="1" applyBorder="1" applyAlignment="1">
      <alignment horizontal="right" shrinkToFit="1"/>
    </xf>
    <xf numFmtId="0" fontId="4" fillId="18" borderId="98" xfId="0" applyFont="1" applyFill="1" applyBorder="1" applyAlignment="1">
      <alignment horizontal="left" vertical="center" wrapText="1"/>
    </xf>
    <xf numFmtId="0" fontId="15" fillId="0" borderId="101" xfId="0" applyFont="1" applyBorder="1" applyAlignment="1">
      <alignment horizontal="center" shrinkToFit="1"/>
    </xf>
    <xf numFmtId="0" fontId="15" fillId="19" borderId="102" xfId="0" applyFont="1" applyFill="1" applyBorder="1" applyAlignment="1">
      <alignment horizontal="right" shrinkToFit="1"/>
    </xf>
    <xf numFmtId="0" fontId="15" fillId="0" borderId="103" xfId="0" applyFont="1" applyBorder="1" applyAlignment="1">
      <alignment horizontal="center" shrinkToFit="1"/>
    </xf>
    <xf numFmtId="0" fontId="15" fillId="19" borderId="104" xfId="0" applyFont="1" applyFill="1" applyBorder="1" applyAlignment="1">
      <alignment horizontal="right" shrinkToFit="1"/>
    </xf>
    <xf numFmtId="0" fontId="15" fillId="19" borderId="106" xfId="0" applyFont="1" applyFill="1" applyBorder="1" applyAlignment="1">
      <alignment horizontal="right" shrinkToFit="1"/>
    </xf>
    <xf numFmtId="0" fontId="15" fillId="0" borderId="77" xfId="0" applyFont="1" applyBorder="1" applyAlignment="1">
      <alignment horizontal="center" shrinkToFit="1"/>
    </xf>
    <xf numFmtId="0" fontId="15" fillId="19" borderId="78" xfId="0" applyFont="1" applyFill="1" applyBorder="1" applyAlignment="1">
      <alignment horizontal="right" shrinkToFit="1"/>
    </xf>
    <xf numFmtId="0" fontId="17" fillId="5" borderId="7" xfId="0" applyFont="1" applyFill="1" applyBorder="1" applyAlignment="1" applyProtection="1">
      <alignment vertical="center" wrapText="1"/>
      <protection hidden="1"/>
    </xf>
    <xf numFmtId="0" fontId="19" fillId="7" borderId="7" xfId="0" applyFont="1" applyFill="1" applyBorder="1" applyAlignment="1" applyProtection="1">
      <alignment horizontal="right" vertical="center" wrapText="1" shrinkToFit="1"/>
      <protection locked="0"/>
    </xf>
    <xf numFmtId="0" fontId="17" fillId="5" borderId="22" xfId="0" applyFont="1" applyFill="1" applyBorder="1" applyAlignment="1" applyProtection="1">
      <alignment vertical="center" wrapText="1"/>
      <protection hidden="1"/>
    </xf>
    <xf numFmtId="0" fontId="18" fillId="7" borderId="37" xfId="0" applyFont="1" applyFill="1" applyBorder="1" applyAlignment="1" applyProtection="1">
      <alignment wrapText="1" shrinkToFit="1"/>
      <protection hidden="1"/>
    </xf>
    <xf numFmtId="0" fontId="19" fillId="7" borderId="22" xfId="0" applyFont="1" applyFill="1" applyBorder="1" applyAlignment="1" applyProtection="1">
      <alignment horizontal="right" vertical="center" wrapText="1" shrinkToFit="1"/>
      <protection locked="0"/>
    </xf>
    <xf numFmtId="0" fontId="19" fillId="0" borderId="37" xfId="0" applyFont="1" applyBorder="1" applyAlignment="1" applyProtection="1">
      <alignment horizontal="center" vertical="center" wrapText="1" shrinkToFit="1"/>
      <protection hidden="1"/>
    </xf>
    <xf numFmtId="0" fontId="17" fillId="5" borderId="14" xfId="0" applyFont="1" applyFill="1" applyBorder="1" applyAlignment="1" applyProtection="1">
      <alignment vertical="center" wrapText="1"/>
      <protection hidden="1"/>
    </xf>
    <xf numFmtId="0" fontId="19" fillId="7" borderId="23" xfId="0" applyFont="1" applyFill="1" applyBorder="1" applyAlignment="1" applyProtection="1">
      <alignment horizontal="right" vertical="center" wrapText="1" shrinkToFit="1"/>
      <protection locked="0"/>
    </xf>
    <xf numFmtId="0" fontId="19" fillId="7" borderId="14" xfId="0" applyFont="1" applyFill="1" applyBorder="1" applyAlignment="1" applyProtection="1">
      <alignment horizontal="right" vertical="center" wrapText="1" shrinkToFit="1"/>
      <protection locked="0"/>
    </xf>
    <xf numFmtId="0" fontId="17" fillId="5" borderId="23" xfId="0" applyFont="1" applyFill="1" applyBorder="1" applyAlignment="1" applyProtection="1">
      <alignment vertical="center" wrapText="1"/>
      <protection hidden="1"/>
    </xf>
    <xf numFmtId="0" fontId="17" fillId="5" borderId="7" xfId="0" applyFont="1" applyFill="1" applyBorder="1" applyAlignment="1" applyProtection="1">
      <alignment horizontal="center" vertical="center" wrapText="1"/>
      <protection hidden="1"/>
    </xf>
    <xf numFmtId="0" fontId="17" fillId="5" borderId="22" xfId="0" applyFont="1" applyFill="1" applyBorder="1" applyAlignment="1" applyProtection="1">
      <alignment horizontal="center" vertical="center" wrapText="1"/>
      <protection hidden="1"/>
    </xf>
    <xf numFmtId="0" fontId="17" fillId="5" borderId="14" xfId="0" applyFont="1" applyFill="1" applyBorder="1" applyAlignment="1" applyProtection="1">
      <alignment horizontal="center" vertical="center" wrapText="1"/>
      <protection hidden="1"/>
    </xf>
    <xf numFmtId="0" fontId="17" fillId="5" borderId="23" xfId="0" applyFont="1" applyFill="1" applyBorder="1" applyAlignment="1" applyProtection="1">
      <alignment horizontal="center" vertical="center" wrapText="1"/>
      <protection hidden="1"/>
    </xf>
    <xf numFmtId="0" fontId="5" fillId="5" borderId="7" xfId="0" applyFont="1" applyFill="1" applyBorder="1" applyAlignment="1" applyProtection="1">
      <alignment horizontal="left" vertical="center" wrapText="1"/>
      <protection hidden="1"/>
    </xf>
    <xf numFmtId="0" fontId="5" fillId="5" borderId="22" xfId="0" applyFont="1" applyFill="1" applyBorder="1" applyAlignment="1" applyProtection="1">
      <alignment horizontal="left" vertical="center" wrapText="1"/>
      <protection hidden="1"/>
    </xf>
    <xf numFmtId="0" fontId="5" fillId="5" borderId="23" xfId="0" applyFont="1" applyFill="1" applyBorder="1" applyAlignment="1" applyProtection="1">
      <alignment horizontal="left" vertical="center" wrapText="1"/>
      <protection hidden="1"/>
    </xf>
    <xf numFmtId="0" fontId="5" fillId="5" borderId="14" xfId="0" applyFont="1" applyFill="1" applyBorder="1" applyAlignment="1" applyProtection="1">
      <alignment horizontal="left" vertical="center" wrapText="1"/>
      <protection hidden="1"/>
    </xf>
    <xf numFmtId="0" fontId="17" fillId="7" borderId="13" xfId="0" applyFont="1" applyFill="1" applyBorder="1" applyAlignment="1" applyProtection="1">
      <alignment wrapText="1"/>
      <protection hidden="1"/>
    </xf>
    <xf numFmtId="0" fontId="19" fillId="0" borderId="19" xfId="0" applyFont="1" applyBorder="1" applyAlignment="1" applyProtection="1">
      <alignment horizontal="center" vertical="center" wrapText="1" shrinkToFit="1"/>
      <protection hidden="1"/>
    </xf>
    <xf numFmtId="0" fontId="19" fillId="0" borderId="1" xfId="0" applyFont="1" applyBorder="1" applyAlignment="1" applyProtection="1">
      <alignment horizontal="center" vertical="center" wrapText="1" shrinkToFit="1"/>
      <protection hidden="1"/>
    </xf>
    <xf numFmtId="0" fontId="19" fillId="0" borderId="14" xfId="0" applyFont="1" applyBorder="1" applyAlignment="1" applyProtection="1">
      <alignment horizontal="center" vertical="center" wrapText="1" shrinkToFit="1"/>
      <protection hidden="1"/>
    </xf>
    <xf numFmtId="0" fontId="19" fillId="0" borderId="13" xfId="0" applyFont="1" applyBorder="1" applyAlignment="1" applyProtection="1">
      <alignment horizontal="center" vertical="center" wrapText="1" shrinkToFit="1"/>
      <protection hidden="1"/>
    </xf>
    <xf numFmtId="0" fontId="15" fillId="0" borderId="1" xfId="0" applyFont="1" applyBorder="1" applyProtection="1">
      <protection locked="0"/>
    </xf>
    <xf numFmtId="0" fontId="15" fillId="0" borderId="14" xfId="0" applyFont="1" applyBorder="1" applyProtection="1">
      <protection locked="0"/>
    </xf>
    <xf numFmtId="0" fontId="4" fillId="0" borderId="51" xfId="0" applyFont="1" applyBorder="1" applyAlignment="1" applyProtection="1">
      <alignment horizontal="center" vertical="center" wrapText="1"/>
      <protection hidden="1"/>
    </xf>
    <xf numFmtId="0" fontId="4" fillId="0" borderId="36"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12" xfId="0" applyFont="1" applyBorder="1" applyAlignment="1" applyProtection="1">
      <alignment horizontal="center" vertical="center" wrapText="1"/>
      <protection hidden="1"/>
    </xf>
    <xf numFmtId="0" fontId="4" fillId="0" borderId="54" xfId="0" applyFont="1" applyBorder="1" applyAlignment="1" applyProtection="1">
      <alignment horizontal="center" vertical="center" wrapText="1"/>
      <protection hidden="1"/>
    </xf>
    <xf numFmtId="0" fontId="4" fillId="0" borderId="56" xfId="0" applyFont="1" applyBorder="1" applyAlignment="1" applyProtection="1">
      <alignment horizontal="center" vertical="center" wrapText="1"/>
      <protection hidden="1"/>
    </xf>
    <xf numFmtId="0" fontId="4" fillId="0" borderId="50"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18" borderId="108" xfId="0" applyFont="1" applyFill="1" applyBorder="1" applyAlignment="1">
      <alignment horizontal="left" vertical="center" wrapText="1"/>
    </xf>
    <xf numFmtId="0" fontId="15" fillId="19" borderId="110" xfId="0" applyFont="1" applyFill="1" applyBorder="1" applyAlignment="1">
      <alignment shrinkToFit="1"/>
    </xf>
    <xf numFmtId="0" fontId="14" fillId="19" borderId="111" xfId="0" applyFont="1" applyFill="1" applyBorder="1" applyAlignment="1">
      <alignment wrapText="1"/>
    </xf>
    <xf numFmtId="0" fontId="15" fillId="0" borderId="112" xfId="0" applyFont="1" applyBorder="1" applyAlignment="1">
      <alignment horizontal="center" shrinkToFit="1"/>
    </xf>
    <xf numFmtId="0" fontId="15" fillId="0" borderId="110" xfId="0" applyFont="1" applyBorder="1" applyAlignment="1">
      <alignment horizontal="center" shrinkToFit="1"/>
    </xf>
    <xf numFmtId="0" fontId="15" fillId="0" borderId="112" xfId="0" applyFont="1" applyBorder="1"/>
    <xf numFmtId="0" fontId="15" fillId="0" borderId="113" xfId="0" applyFont="1" applyBorder="1"/>
    <xf numFmtId="0" fontId="15" fillId="0" borderId="111" xfId="0" applyFont="1" applyBorder="1" applyAlignment="1">
      <alignment horizontal="center" shrinkToFit="1"/>
    </xf>
    <xf numFmtId="0" fontId="15" fillId="19" borderId="108" xfId="0" applyFont="1" applyFill="1" applyBorder="1" applyAlignment="1">
      <alignment horizontal="right" shrinkToFit="1"/>
    </xf>
    <xf numFmtId="0" fontId="15" fillId="0" borderId="113" xfId="0" applyFont="1" applyBorder="1" applyAlignment="1">
      <alignment horizontal="center" shrinkToFit="1"/>
    </xf>
    <xf numFmtId="0" fontId="0" fillId="0" borderId="27" xfId="0" applyBorder="1"/>
    <xf numFmtId="0" fontId="17" fillId="5" borderId="37" xfId="0" applyFont="1" applyFill="1" applyBorder="1" applyAlignment="1" applyProtection="1">
      <alignment horizontal="left" vertical="center" wrapText="1"/>
      <protection hidden="1"/>
    </xf>
    <xf numFmtId="0" fontId="17" fillId="5" borderId="42" xfId="0" applyFont="1" applyFill="1" applyBorder="1" applyAlignment="1" applyProtection="1">
      <alignment horizontal="left" vertical="center" wrapText="1"/>
      <protection hidden="1"/>
    </xf>
    <xf numFmtId="0" fontId="17" fillId="5" borderId="8" xfId="0" applyFont="1" applyFill="1" applyBorder="1" applyAlignment="1" applyProtection="1">
      <alignment horizontal="left" vertical="center" wrapText="1"/>
      <protection hidden="1"/>
    </xf>
    <xf numFmtId="0" fontId="17" fillId="5" borderId="15" xfId="0" applyFont="1" applyFill="1" applyBorder="1" applyAlignment="1" applyProtection="1">
      <alignment horizontal="left" vertical="center" wrapText="1"/>
      <protection hidden="1"/>
    </xf>
    <xf numFmtId="0" fontId="28" fillId="19" borderId="7" xfId="0" applyFont="1" applyFill="1" applyBorder="1" applyAlignment="1">
      <alignment horizontal="right" vertical="center" shrinkToFit="1"/>
    </xf>
    <xf numFmtId="0" fontId="28" fillId="19" borderId="62" xfId="0" applyFont="1" applyFill="1" applyBorder="1" applyAlignment="1">
      <alignment horizontal="right" vertical="center" shrinkToFit="1"/>
    </xf>
    <xf numFmtId="0" fontId="30" fillId="0" borderId="62" xfId="0" applyFont="1" applyBorder="1" applyAlignment="1">
      <alignment horizontal="center" vertical="center" wrapText="1"/>
    </xf>
    <xf numFmtId="0" fontId="30" fillId="19" borderId="32" xfId="0" applyFont="1" applyFill="1" applyBorder="1" applyAlignment="1">
      <alignment wrapText="1"/>
    </xf>
    <xf numFmtId="0" fontId="30" fillId="19" borderId="88" xfId="0" applyFont="1" applyFill="1" applyBorder="1" applyAlignment="1">
      <alignment wrapText="1"/>
    </xf>
    <xf numFmtId="0" fontId="28" fillId="19" borderId="22" xfId="0" applyFont="1" applyFill="1" applyBorder="1" applyAlignment="1">
      <alignment horizontal="right" vertical="center" shrinkToFit="1"/>
    </xf>
    <xf numFmtId="0" fontId="30" fillId="0" borderId="63" xfId="0" applyFont="1" applyBorder="1" applyAlignment="1">
      <alignment horizontal="center" vertical="center" wrapText="1"/>
    </xf>
    <xf numFmtId="0" fontId="30" fillId="19" borderId="33" xfId="0" applyFont="1" applyFill="1" applyBorder="1" applyAlignment="1">
      <alignment wrapText="1"/>
    </xf>
    <xf numFmtId="0" fontId="28" fillId="19" borderId="23" xfId="0" applyFont="1" applyFill="1" applyBorder="1" applyAlignment="1">
      <alignment horizontal="right" vertical="center" shrinkToFit="1"/>
    </xf>
    <xf numFmtId="0" fontId="30" fillId="0" borderId="115" xfId="0" applyFont="1" applyBorder="1" applyAlignment="1">
      <alignment horizontal="center" vertical="center" wrapText="1"/>
    </xf>
    <xf numFmtId="0" fontId="30" fillId="19" borderId="77" xfId="0" applyFont="1" applyFill="1" applyBorder="1" applyAlignment="1">
      <alignment wrapText="1"/>
    </xf>
    <xf numFmtId="0" fontId="28" fillId="19" borderId="46" xfId="0" applyFont="1" applyFill="1" applyBorder="1" applyAlignment="1">
      <alignment horizontal="right" vertical="center" shrinkToFit="1"/>
    </xf>
    <xf numFmtId="0" fontId="30" fillId="0" borderId="116" xfId="0" applyFont="1" applyBorder="1" applyAlignment="1">
      <alignment horizontal="center" vertical="center" wrapText="1"/>
    </xf>
    <xf numFmtId="0" fontId="30" fillId="0" borderId="118" xfId="0" applyFont="1" applyBorder="1" applyAlignment="1">
      <alignment horizontal="center" vertical="center" wrapText="1"/>
    </xf>
    <xf numFmtId="0" fontId="30" fillId="19" borderId="100" xfId="0" applyFont="1" applyFill="1" applyBorder="1" applyAlignment="1">
      <alignment wrapText="1"/>
    </xf>
    <xf numFmtId="0" fontId="28" fillId="19" borderId="14" xfId="0" applyFont="1" applyFill="1" applyBorder="1" applyAlignment="1">
      <alignment horizontal="right" vertical="center" shrinkToFit="1"/>
    </xf>
    <xf numFmtId="0" fontId="28" fillId="24" borderId="22" xfId="0" applyFont="1" applyFill="1" applyBorder="1" applyAlignment="1">
      <alignment horizontal="right" vertical="center" shrinkToFit="1"/>
    </xf>
    <xf numFmtId="0" fontId="5" fillId="5" borderId="8" xfId="0" applyFont="1" applyFill="1" applyBorder="1" applyAlignment="1" applyProtection="1">
      <alignment horizontal="left" vertical="center" wrapText="1"/>
      <protection hidden="1"/>
    </xf>
    <xf numFmtId="0" fontId="5" fillId="5" borderId="37" xfId="0" applyFont="1" applyFill="1" applyBorder="1" applyAlignment="1" applyProtection="1">
      <alignment horizontal="left" vertical="center" wrapText="1"/>
      <protection hidden="1"/>
    </xf>
    <xf numFmtId="0" fontId="5" fillId="5" borderId="15" xfId="0" applyFont="1" applyFill="1" applyBorder="1" applyAlignment="1" applyProtection="1">
      <alignment horizontal="left" vertical="center" wrapText="1"/>
      <protection hidden="1"/>
    </xf>
    <xf numFmtId="0" fontId="5" fillId="5" borderId="42" xfId="0" applyFont="1" applyFill="1" applyBorder="1" applyAlignment="1" applyProtection="1">
      <alignment horizontal="left" vertical="center" wrapText="1"/>
      <protection hidden="1"/>
    </xf>
    <xf numFmtId="0" fontId="3" fillId="7" borderId="7" xfId="0" applyFont="1" applyFill="1" applyBorder="1" applyAlignment="1" applyProtection="1">
      <alignment horizontal="right" vertical="center" wrapText="1" shrinkToFit="1"/>
      <protection locked="0"/>
    </xf>
    <xf numFmtId="0" fontId="3" fillId="7" borderId="22" xfId="0" applyFont="1" applyFill="1" applyBorder="1" applyAlignment="1" applyProtection="1">
      <alignment horizontal="right" vertical="center" wrapText="1" shrinkToFit="1"/>
      <protection locked="0"/>
    </xf>
    <xf numFmtId="0" fontId="3" fillId="7" borderId="23" xfId="0" applyFont="1" applyFill="1" applyBorder="1" applyAlignment="1" applyProtection="1">
      <alignment horizontal="right" vertical="center" wrapText="1" shrinkToFit="1"/>
      <protection locked="0"/>
    </xf>
    <xf numFmtId="0" fontId="3" fillId="7" borderId="14" xfId="0" applyFont="1" applyFill="1" applyBorder="1" applyAlignment="1" applyProtection="1">
      <alignment horizontal="right" vertical="center" wrapText="1" shrinkToFit="1"/>
      <protection locked="0"/>
    </xf>
    <xf numFmtId="0" fontId="17" fillId="5" borderId="8" xfId="0" applyFont="1" applyFill="1" applyBorder="1" applyAlignment="1" applyProtection="1">
      <alignment vertical="center" wrapText="1"/>
      <protection hidden="1"/>
    </xf>
    <xf numFmtId="0" fontId="17" fillId="5" borderId="37" xfId="0" applyFont="1" applyFill="1" applyBorder="1" applyAlignment="1" applyProtection="1">
      <alignment vertical="center" wrapText="1"/>
      <protection hidden="1"/>
    </xf>
    <xf numFmtId="0" fontId="17" fillId="5" borderId="15" xfId="0" applyFont="1" applyFill="1" applyBorder="1" applyAlignment="1" applyProtection="1">
      <alignment vertical="center" wrapText="1"/>
      <protection hidden="1"/>
    </xf>
    <xf numFmtId="0" fontId="3" fillId="0" borderId="47" xfId="0" applyFont="1" applyBorder="1" applyAlignment="1" applyProtection="1">
      <alignment horizontal="center" vertical="center" wrapText="1" shrinkToFit="1"/>
      <protection hidden="1"/>
    </xf>
    <xf numFmtId="0" fontId="3" fillId="0" borderId="45" xfId="0" applyFont="1" applyBorder="1" applyAlignment="1" applyProtection="1">
      <alignment horizontal="center" vertical="center" wrapText="1" shrinkToFit="1"/>
      <protection hidden="1"/>
    </xf>
    <xf numFmtId="0" fontId="17" fillId="5" borderId="42" xfId="0" applyFont="1" applyFill="1" applyBorder="1" applyAlignment="1" applyProtection="1">
      <alignment vertical="center" wrapText="1"/>
      <protection hidden="1"/>
    </xf>
    <xf numFmtId="0" fontId="3" fillId="7" borderId="46" xfId="0" applyFont="1" applyFill="1" applyBorder="1" applyAlignment="1" applyProtection="1">
      <alignment horizontal="right" vertical="center" wrapText="1" shrinkToFit="1"/>
      <protection locked="0"/>
    </xf>
    <xf numFmtId="0" fontId="5" fillId="5" borderId="8" xfId="0" applyFont="1" applyFill="1" applyBorder="1" applyAlignment="1" applyProtection="1">
      <alignment horizontal="center" vertical="center" wrapText="1"/>
      <protection hidden="1"/>
    </xf>
    <xf numFmtId="0" fontId="5" fillId="5" borderId="37" xfId="0" applyFont="1" applyFill="1" applyBorder="1" applyAlignment="1" applyProtection="1">
      <alignment horizontal="center" vertical="center" wrapText="1"/>
      <protection hidden="1"/>
    </xf>
    <xf numFmtId="0" fontId="5" fillId="5" borderId="42" xfId="0" applyFont="1" applyFill="1" applyBorder="1" applyAlignment="1" applyProtection="1">
      <alignment horizontal="center" vertical="center" wrapText="1"/>
      <protection hidden="1"/>
    </xf>
    <xf numFmtId="0" fontId="18" fillId="7" borderId="14" xfId="0" applyFont="1" applyFill="1" applyBorder="1" applyAlignment="1" applyProtection="1">
      <alignment wrapText="1" shrinkToFit="1"/>
      <protection hidden="1"/>
    </xf>
    <xf numFmtId="0" fontId="3" fillId="7" borderId="37" xfId="0" applyFont="1" applyFill="1" applyBorder="1" applyAlignment="1" applyProtection="1">
      <alignment horizontal="right" vertical="center" wrapText="1" shrinkToFit="1"/>
      <protection locked="0"/>
    </xf>
    <xf numFmtId="0" fontId="5" fillId="5" borderId="46" xfId="0" applyFont="1" applyFill="1" applyBorder="1" applyAlignment="1" applyProtection="1">
      <alignment horizontal="left" vertical="center" wrapText="1"/>
      <protection hidden="1"/>
    </xf>
    <xf numFmtId="0" fontId="4" fillId="5" borderId="7" xfId="0" applyFont="1" applyFill="1" applyBorder="1" applyAlignment="1" applyProtection="1">
      <alignment horizontal="left" vertical="center" wrapText="1"/>
      <protection hidden="1"/>
    </xf>
    <xf numFmtId="0" fontId="4" fillId="5" borderId="22" xfId="0" applyFont="1" applyFill="1" applyBorder="1" applyAlignment="1" applyProtection="1">
      <alignment horizontal="left" vertical="center" wrapText="1"/>
      <protection hidden="1"/>
    </xf>
    <xf numFmtId="0" fontId="4" fillId="5" borderId="23" xfId="0" applyFont="1" applyFill="1" applyBorder="1" applyAlignment="1" applyProtection="1">
      <alignment horizontal="left" vertical="center" wrapText="1"/>
      <protection hidden="1"/>
    </xf>
    <xf numFmtId="0" fontId="32" fillId="19" borderId="71" xfId="0" applyFont="1" applyFill="1" applyBorder="1" applyAlignment="1">
      <alignment horizontal="right" vertical="center" shrinkToFit="1"/>
    </xf>
    <xf numFmtId="0" fontId="32" fillId="19" borderId="84" xfId="0" applyFont="1" applyFill="1" applyBorder="1" applyAlignment="1">
      <alignment horizontal="right" vertical="center" shrinkToFit="1"/>
    </xf>
    <xf numFmtId="0" fontId="32" fillId="19" borderId="98" xfId="0" applyFont="1" applyFill="1" applyBorder="1" applyAlignment="1">
      <alignment horizontal="right" vertical="center" shrinkToFit="1"/>
    </xf>
    <xf numFmtId="0" fontId="32" fillId="19" borderId="89" xfId="0" applyFont="1" applyFill="1" applyBorder="1" applyAlignment="1">
      <alignment horizontal="right" vertical="center" shrinkToFit="1"/>
    </xf>
    <xf numFmtId="0" fontId="15" fillId="0" borderId="19" xfId="0" applyFont="1" applyBorder="1" applyProtection="1">
      <protection locked="0"/>
    </xf>
    <xf numFmtId="0" fontId="15" fillId="19" borderId="61" xfId="0" applyFont="1" applyFill="1" applyBorder="1" applyAlignment="1">
      <alignment horizontal="right" shrinkToFit="1"/>
    </xf>
    <xf numFmtId="0" fontId="15" fillId="19" borderId="62" xfId="0" applyFont="1" applyFill="1" applyBorder="1" applyAlignment="1">
      <alignment horizontal="right" shrinkToFit="1"/>
    </xf>
    <xf numFmtId="0" fontId="32" fillId="19" borderId="62" xfId="0" applyFont="1" applyFill="1" applyBorder="1" applyAlignment="1">
      <alignment horizontal="right" vertical="center" shrinkToFit="1"/>
    </xf>
    <xf numFmtId="0" fontId="19" fillId="7" borderId="60" xfId="0" applyFont="1" applyFill="1" applyBorder="1" applyAlignment="1" applyProtection="1">
      <alignment horizontal="right" vertical="center" wrapText="1" shrinkToFit="1"/>
      <protection hidden="1"/>
    </xf>
    <xf numFmtId="0" fontId="19" fillId="0" borderId="18" xfId="0" applyFont="1" applyBorder="1" applyAlignment="1" applyProtection="1">
      <alignment horizontal="center" vertical="center" wrapText="1" shrinkToFit="1"/>
      <protection hidden="1"/>
    </xf>
    <xf numFmtId="0" fontId="19" fillId="0" borderId="17" xfId="0" applyFont="1" applyBorder="1" applyAlignment="1" applyProtection="1">
      <alignment horizontal="center" vertical="center" wrapText="1" shrinkToFit="1"/>
      <protection hidden="1"/>
    </xf>
    <xf numFmtId="0" fontId="19" fillId="0" borderId="46" xfId="0" applyFont="1" applyBorder="1" applyAlignment="1" applyProtection="1">
      <alignment horizontal="center" vertical="center" wrapText="1" shrinkToFit="1"/>
      <protection hidden="1"/>
    </xf>
    <xf numFmtId="0" fontId="19" fillId="0" borderId="47" xfId="0" applyFont="1" applyBorder="1" applyAlignment="1" applyProtection="1">
      <alignment horizontal="center" vertical="center" wrapText="1" shrinkToFit="1"/>
      <protection hidden="1"/>
    </xf>
    <xf numFmtId="0" fontId="19" fillId="0" borderId="45" xfId="0" applyFont="1" applyBorder="1" applyAlignment="1" applyProtection="1">
      <alignment horizontal="center" vertical="center" wrapText="1" shrinkToFit="1"/>
      <protection hidden="1"/>
    </xf>
    <xf numFmtId="0" fontId="30" fillId="0" borderId="69" xfId="0" applyFont="1" applyBorder="1" applyAlignment="1">
      <alignment horizontal="center" vertical="center" wrapText="1"/>
    </xf>
    <xf numFmtId="0" fontId="30" fillId="19" borderId="18" xfId="0" applyFont="1" applyFill="1" applyBorder="1" applyAlignment="1">
      <alignment wrapText="1"/>
    </xf>
    <xf numFmtId="0" fontId="28" fillId="19" borderId="69" xfId="0" applyFont="1" applyFill="1" applyBorder="1" applyAlignment="1">
      <alignment horizontal="right" vertical="center" shrinkToFit="1"/>
    </xf>
    <xf numFmtId="0" fontId="17" fillId="5" borderId="114" xfId="0" applyFont="1" applyFill="1" applyBorder="1" applyAlignment="1" applyProtection="1">
      <alignment vertical="center" wrapText="1"/>
      <protection hidden="1"/>
    </xf>
    <xf numFmtId="0" fontId="19" fillId="7" borderId="135" xfId="0" applyFont="1" applyFill="1" applyBorder="1" applyAlignment="1" applyProtection="1">
      <alignment horizontal="right" vertical="center" wrapText="1" shrinkToFit="1"/>
      <protection locked="0"/>
    </xf>
    <xf numFmtId="0" fontId="29" fillId="18" borderId="81" xfId="0" applyFont="1" applyFill="1" applyBorder="1" applyAlignment="1">
      <alignment vertical="center" wrapText="1"/>
    </xf>
    <xf numFmtId="0" fontId="29" fillId="18" borderId="73" xfId="0" applyFont="1" applyFill="1" applyBorder="1" applyAlignment="1">
      <alignment vertical="center" wrapText="1"/>
    </xf>
    <xf numFmtId="0" fontId="29" fillId="18" borderId="97" xfId="0" applyFont="1" applyFill="1" applyBorder="1" applyAlignment="1">
      <alignment vertical="center" wrapText="1"/>
    </xf>
    <xf numFmtId="0" fontId="29" fillId="18" borderId="76" xfId="0" applyFont="1" applyFill="1" applyBorder="1" applyAlignment="1">
      <alignment vertical="center" wrapText="1"/>
    </xf>
    <xf numFmtId="0" fontId="29" fillId="18" borderId="92" xfId="0" applyFont="1" applyFill="1" applyBorder="1" applyAlignment="1">
      <alignment vertical="center" wrapText="1"/>
    </xf>
    <xf numFmtId="0" fontId="5" fillId="5" borderId="46" xfId="0" applyFont="1" applyFill="1" applyBorder="1" applyAlignment="1" applyProtection="1">
      <alignment vertical="center" wrapText="1"/>
      <protection hidden="1"/>
    </xf>
    <xf numFmtId="0" fontId="5" fillId="5" borderId="14" xfId="0" applyFont="1" applyFill="1" applyBorder="1" applyAlignment="1" applyProtection="1">
      <alignment vertical="center" wrapText="1"/>
      <protection hidden="1"/>
    </xf>
    <xf numFmtId="0" fontId="5" fillId="5" borderId="8" xfId="0" applyFont="1" applyFill="1" applyBorder="1" applyAlignment="1" applyProtection="1">
      <alignment vertical="center" wrapText="1"/>
      <protection hidden="1"/>
    </xf>
    <xf numFmtId="0" fontId="5" fillId="5" borderId="37" xfId="0" applyFont="1" applyFill="1" applyBorder="1" applyAlignment="1" applyProtection="1">
      <alignment vertical="center" wrapText="1"/>
      <protection hidden="1"/>
    </xf>
    <xf numFmtId="0" fontId="9" fillId="27" borderId="7" xfId="0" applyFont="1" applyFill="1" applyBorder="1" applyAlignment="1" applyProtection="1">
      <alignment vertical="center" wrapText="1"/>
      <protection hidden="1"/>
    </xf>
    <xf numFmtId="0" fontId="9" fillId="27" borderId="22" xfId="0" applyFont="1" applyFill="1" applyBorder="1" applyAlignment="1" applyProtection="1">
      <alignment vertical="center" wrapText="1"/>
      <protection hidden="1"/>
    </xf>
    <xf numFmtId="0" fontId="9" fillId="27" borderId="23" xfId="0" applyFont="1" applyFill="1" applyBorder="1" applyAlignment="1" applyProtection="1">
      <alignment vertical="center" wrapText="1"/>
      <protection hidden="1"/>
    </xf>
    <xf numFmtId="0" fontId="9" fillId="27" borderId="46" xfId="0" applyFont="1" applyFill="1" applyBorder="1" applyAlignment="1" applyProtection="1">
      <alignment vertical="center" wrapText="1"/>
      <protection hidden="1"/>
    </xf>
    <xf numFmtId="0" fontId="15" fillId="19" borderId="69" xfId="0" applyFont="1" applyFill="1" applyBorder="1" applyAlignment="1">
      <alignment horizontal="right" shrinkToFit="1"/>
    </xf>
    <xf numFmtId="0" fontId="15" fillId="0" borderId="102" xfId="0" applyFont="1" applyBorder="1"/>
    <xf numFmtId="0" fontId="15" fillId="0" borderId="104" xfId="0" applyFont="1" applyBorder="1"/>
    <xf numFmtId="0" fontId="15" fillId="19" borderId="63" xfId="0" applyFont="1" applyFill="1" applyBorder="1" applyAlignment="1">
      <alignment horizontal="right" shrinkToFit="1"/>
    </xf>
    <xf numFmtId="164" fontId="19" fillId="0" borderId="21" xfId="0" applyNumberFormat="1" applyFont="1" applyBorder="1" applyAlignment="1" applyProtection="1">
      <alignment horizontal="center" vertical="center" wrapText="1" shrinkToFit="1"/>
      <protection locked="0" hidden="1"/>
    </xf>
    <xf numFmtId="164" fontId="19" fillId="0" borderId="47" xfId="0" applyNumberFormat="1" applyFont="1" applyBorder="1" applyAlignment="1" applyProtection="1">
      <alignment horizontal="center" vertical="center" wrapText="1" shrinkToFit="1"/>
      <protection locked="0" hidden="1"/>
    </xf>
    <xf numFmtId="0" fontId="19" fillId="0" borderId="67" xfId="0" applyFont="1" applyBorder="1" applyAlignment="1" applyProtection="1">
      <alignment horizontal="center" vertical="center" wrapText="1" shrinkToFit="1"/>
      <protection locked="0" hidden="1"/>
    </xf>
    <xf numFmtId="164" fontId="3" fillId="0" borderId="22" xfId="0" applyNumberFormat="1" applyFont="1" applyBorder="1" applyAlignment="1" applyProtection="1">
      <alignment horizontal="center" vertical="center" wrapText="1" shrinkToFit="1"/>
      <protection locked="0" hidden="1"/>
    </xf>
    <xf numFmtId="0" fontId="19" fillId="7" borderId="46" xfId="0" applyFont="1" applyFill="1" applyBorder="1" applyAlignment="1" applyProtection="1">
      <alignment horizontal="right" vertical="center" wrapText="1" shrinkToFit="1"/>
      <protection locked="0"/>
    </xf>
    <xf numFmtId="0" fontId="15" fillId="0" borderId="101" xfId="0" applyFont="1" applyBorder="1"/>
    <xf numFmtId="0" fontId="15" fillId="0" borderId="103" xfId="0" applyFont="1" applyBorder="1"/>
    <xf numFmtId="0" fontId="15" fillId="0" borderId="88" xfId="0" applyFont="1" applyBorder="1" applyAlignment="1">
      <alignment horizontal="center" vertical="center" shrinkToFit="1"/>
    </xf>
    <xf numFmtId="0" fontId="15" fillId="0" borderId="137" xfId="0" applyFont="1" applyBorder="1"/>
    <xf numFmtId="0" fontId="15" fillId="0" borderId="117" xfId="0" applyFont="1" applyBorder="1"/>
    <xf numFmtId="0" fontId="15" fillId="0" borderId="102" xfId="0" applyFont="1" applyBorder="1" applyAlignment="1">
      <alignment horizontal="center" shrinkToFit="1"/>
    </xf>
    <xf numFmtId="0" fontId="15" fillId="0" borderId="137" xfId="0" applyFont="1" applyBorder="1" applyAlignment="1">
      <alignment horizontal="center" vertical="center" shrinkToFit="1"/>
    </xf>
    <xf numFmtId="0" fontId="15" fillId="0" borderId="104" xfId="0" applyFont="1" applyBorder="1" applyAlignment="1">
      <alignment horizontal="center" vertical="center" shrinkToFit="1"/>
    </xf>
    <xf numFmtId="0" fontId="15" fillId="0" borderId="137" xfId="0" applyFont="1" applyBorder="1" applyAlignment="1">
      <alignment horizontal="center" shrinkToFit="1"/>
    </xf>
    <xf numFmtId="0" fontId="15" fillId="0" borderId="104" xfId="0" applyFont="1" applyBorder="1" applyAlignment="1">
      <alignment horizontal="center" shrinkToFit="1"/>
    </xf>
    <xf numFmtId="0" fontId="4" fillId="0" borderId="9" xfId="0" applyFont="1" applyBorder="1" applyAlignment="1" applyProtection="1">
      <alignment horizontal="center" vertical="center" wrapText="1"/>
      <protection hidden="1"/>
    </xf>
    <xf numFmtId="0" fontId="15" fillId="0" borderId="20" xfId="0" applyFont="1" applyBorder="1" applyAlignment="1">
      <alignment horizontal="center" shrinkToFit="1"/>
    </xf>
    <xf numFmtId="0" fontId="15" fillId="0" borderId="5" xfId="0" applyFont="1" applyBorder="1" applyAlignment="1">
      <alignment horizontal="center" shrinkToFit="1"/>
    </xf>
    <xf numFmtId="0" fontId="15" fillId="0" borderId="6" xfId="0" applyFont="1" applyBorder="1" applyAlignment="1">
      <alignment horizontal="center" shrinkToFit="1"/>
    </xf>
    <xf numFmtId="0" fontId="15" fillId="0" borderId="21" xfId="0" applyFont="1" applyBorder="1" applyAlignment="1">
      <alignment horizontal="center" shrinkToFit="1"/>
    </xf>
    <xf numFmtId="0" fontId="15" fillId="0" borderId="8" xfId="0" applyFont="1" applyBorder="1" applyAlignment="1">
      <alignment horizontal="center" shrinkToFit="1"/>
    </xf>
    <xf numFmtId="0" fontId="15" fillId="0" borderId="37" xfId="0" applyFont="1" applyBorder="1" applyAlignment="1">
      <alignment horizontal="center" shrinkToFit="1"/>
    </xf>
    <xf numFmtId="0" fontId="15" fillId="2" borderId="20" xfId="0" applyFont="1" applyFill="1" applyBorder="1" applyAlignment="1">
      <alignment horizontal="center" shrinkToFit="1"/>
    </xf>
    <xf numFmtId="0" fontId="15" fillId="2" borderId="20" xfId="0" applyFont="1" applyFill="1" applyBorder="1" applyAlignment="1" applyProtection="1">
      <alignment horizontal="center" wrapText="1" shrinkToFit="1"/>
      <protection locked="0" hidden="1"/>
    </xf>
    <xf numFmtId="0" fontId="15" fillId="2" borderId="5" xfId="0" applyFont="1" applyFill="1" applyBorder="1" applyAlignment="1">
      <alignment horizontal="center" shrinkToFit="1"/>
    </xf>
    <xf numFmtId="0" fontId="15" fillId="2" borderId="6" xfId="0" applyFont="1" applyFill="1" applyBorder="1" applyAlignment="1">
      <alignment horizontal="center" shrinkToFit="1"/>
    </xf>
    <xf numFmtId="0" fontId="15" fillId="2" borderId="21" xfId="0" applyFont="1" applyFill="1" applyBorder="1" applyAlignment="1">
      <alignment horizontal="center" shrinkToFit="1"/>
    </xf>
    <xf numFmtId="0" fontId="15" fillId="28" borderId="21" xfId="0" applyFont="1" applyFill="1" applyBorder="1" applyAlignment="1">
      <alignment horizontal="right" shrinkToFit="1"/>
    </xf>
    <xf numFmtId="0" fontId="15" fillId="0" borderId="103" xfId="0" applyFont="1" applyBorder="1" applyAlignment="1">
      <alignment horizontal="center" vertical="center" shrinkToFit="1"/>
    </xf>
    <xf numFmtId="0" fontId="0" fillId="7" borderId="31" xfId="0" applyFill="1" applyBorder="1"/>
    <xf numFmtId="0" fontId="0" fillId="29" borderId="0" xfId="0" applyFill="1"/>
    <xf numFmtId="0" fontId="15" fillId="19" borderId="97" xfId="0" applyFont="1" applyFill="1" applyBorder="1" applyAlignment="1">
      <alignment shrinkToFit="1"/>
    </xf>
    <xf numFmtId="0" fontId="14" fillId="19" borderId="95" xfId="0" applyFont="1" applyFill="1" applyBorder="1" applyAlignment="1">
      <alignment wrapText="1"/>
    </xf>
    <xf numFmtId="0" fontId="15" fillId="0" borderId="96" xfId="0" applyFont="1" applyBorder="1" applyAlignment="1">
      <alignment horizontal="center" vertical="center" shrinkToFit="1"/>
    </xf>
    <xf numFmtId="0" fontId="15" fillId="0" borderId="138" xfId="0" applyFont="1" applyBorder="1"/>
    <xf numFmtId="0" fontId="15" fillId="0" borderId="139" xfId="0" applyFont="1" applyBorder="1"/>
    <xf numFmtId="0" fontId="15" fillId="0" borderId="138" xfId="0" applyFont="1" applyBorder="1" applyAlignment="1">
      <alignment horizontal="center" vertical="center" shrinkToFit="1"/>
    </xf>
    <xf numFmtId="0" fontId="15" fillId="0" borderId="139" xfId="0" applyFont="1" applyBorder="1" applyAlignment="1">
      <alignment horizontal="center" vertical="center" shrinkToFit="1"/>
    </xf>
    <xf numFmtId="0" fontId="15" fillId="19" borderId="139" xfId="0" applyFont="1" applyFill="1" applyBorder="1" applyAlignment="1">
      <alignment horizontal="right" shrinkToFit="1"/>
    </xf>
    <xf numFmtId="0" fontId="15" fillId="0" borderId="96" xfId="0" applyFont="1" applyBorder="1" applyAlignment="1">
      <alignment horizontal="center" shrinkToFit="1"/>
    </xf>
    <xf numFmtId="0" fontId="15" fillId="0" borderId="97" xfId="0" applyFont="1" applyBorder="1" applyAlignment="1">
      <alignment horizontal="center" shrinkToFit="1"/>
    </xf>
    <xf numFmtId="0" fontId="15" fillId="0" borderId="13" xfId="0" applyFont="1" applyBorder="1" applyAlignment="1">
      <alignment horizontal="center" shrinkToFit="1"/>
    </xf>
    <xf numFmtId="0" fontId="15" fillId="0" borderId="1" xfId="0" applyFont="1" applyBorder="1" applyAlignment="1">
      <alignment horizontal="center" shrinkToFit="1"/>
    </xf>
    <xf numFmtId="0" fontId="15" fillId="0" borderId="15" xfId="0" applyFont="1" applyBorder="1" applyAlignment="1">
      <alignment horizontal="center" shrinkToFit="1"/>
    </xf>
    <xf numFmtId="0" fontId="15" fillId="2" borderId="13" xfId="0" applyFont="1" applyFill="1" applyBorder="1" applyAlignment="1">
      <alignment horizontal="center" shrinkToFit="1"/>
    </xf>
    <xf numFmtId="0" fontId="15" fillId="2" borderId="1" xfId="0" applyFont="1" applyFill="1" applyBorder="1" applyAlignment="1">
      <alignment horizontal="center" shrinkToFit="1"/>
    </xf>
    <xf numFmtId="0" fontId="15" fillId="0" borderId="100" xfId="0" applyFont="1" applyBorder="1"/>
    <xf numFmtId="0" fontId="4" fillId="18" borderId="78" xfId="0" applyFont="1" applyFill="1" applyBorder="1" applyAlignment="1">
      <alignment horizontal="left" vertical="center" wrapText="1"/>
    </xf>
    <xf numFmtId="0" fontId="15" fillId="19" borderId="81" xfId="0" applyFont="1" applyFill="1" applyBorder="1" applyAlignment="1">
      <alignment shrinkToFit="1"/>
    </xf>
    <xf numFmtId="0" fontId="14" fillId="19" borderId="79" xfId="0" applyFont="1" applyFill="1" applyBorder="1" applyAlignment="1">
      <alignment wrapText="1"/>
    </xf>
    <xf numFmtId="0" fontId="15" fillId="0" borderId="81" xfId="0" applyFont="1" applyBorder="1"/>
    <xf numFmtId="0" fontId="15" fillId="0" borderId="80" xfId="0" applyFont="1" applyBorder="1" applyAlignment="1">
      <alignment shrinkToFit="1"/>
    </xf>
    <xf numFmtId="0" fontId="15" fillId="0" borderId="78" xfId="0" applyFont="1" applyBorder="1" applyAlignment="1">
      <alignment horizontal="center" shrinkToFit="1"/>
    </xf>
    <xf numFmtId="0" fontId="15" fillId="31" borderId="58" xfId="0" applyFont="1" applyFill="1" applyBorder="1" applyAlignment="1">
      <alignment shrinkToFit="1"/>
    </xf>
    <xf numFmtId="0" fontId="15" fillId="31" borderId="66" xfId="0" applyFont="1" applyFill="1" applyBorder="1" applyAlignment="1">
      <alignment shrinkToFit="1"/>
    </xf>
    <xf numFmtId="0" fontId="4" fillId="18" borderId="140" xfId="0" applyFont="1" applyFill="1" applyBorder="1" applyAlignment="1">
      <alignment horizontal="left" vertical="center" wrapText="1"/>
    </xf>
    <xf numFmtId="0" fontId="4" fillId="18" borderId="141" xfId="0" applyFont="1" applyFill="1" applyBorder="1" applyAlignment="1">
      <alignment horizontal="left" vertical="center" wrapText="1"/>
    </xf>
    <xf numFmtId="0" fontId="4" fillId="18" borderId="142" xfId="0" applyFont="1" applyFill="1" applyBorder="1" applyAlignment="1">
      <alignment horizontal="left" vertical="center" wrapText="1"/>
    </xf>
    <xf numFmtId="0" fontId="1" fillId="0" borderId="26" xfId="0" applyFont="1" applyBorder="1" applyAlignment="1">
      <alignment vertical="center"/>
    </xf>
    <xf numFmtId="0" fontId="4" fillId="2" borderId="54" xfId="0" applyFont="1" applyFill="1" applyBorder="1" applyAlignment="1" applyProtection="1">
      <alignment vertical="center" wrapText="1"/>
      <protection hidden="1"/>
    </xf>
    <xf numFmtId="0" fontId="3" fillId="2" borderId="131" xfId="0" applyFont="1" applyFill="1" applyBorder="1" applyAlignment="1" applyProtection="1">
      <alignment wrapText="1" shrinkToFit="1"/>
      <protection hidden="1"/>
    </xf>
    <xf numFmtId="0" fontId="22" fillId="14" borderId="49" xfId="0" applyFont="1" applyFill="1" applyBorder="1" applyAlignment="1">
      <alignment horizontal="center" vertical="center" textRotation="90" wrapText="1"/>
    </xf>
    <xf numFmtId="0" fontId="22" fillId="14" borderId="41" xfId="0" applyFont="1" applyFill="1" applyBorder="1" applyAlignment="1">
      <alignment horizontal="center" vertical="center" textRotation="90" wrapText="1"/>
    </xf>
    <xf numFmtId="0" fontId="22" fillId="14" borderId="48" xfId="0" applyFont="1" applyFill="1" applyBorder="1" applyAlignment="1">
      <alignment horizontal="center" vertical="center" textRotation="90" wrapText="1"/>
    </xf>
    <xf numFmtId="0" fontId="22" fillId="14" borderId="40" xfId="0" applyFont="1" applyFill="1" applyBorder="1" applyAlignment="1">
      <alignment horizontal="center" vertical="center" textRotation="90" wrapText="1"/>
    </xf>
    <xf numFmtId="0" fontId="23" fillId="14" borderId="41" xfId="0" applyFont="1" applyFill="1" applyBorder="1" applyAlignment="1" applyProtection="1">
      <alignment horizontal="center" vertical="center" textRotation="90" wrapText="1"/>
      <protection hidden="1"/>
    </xf>
    <xf numFmtId="0" fontId="23" fillId="14" borderId="48" xfId="0" applyFont="1" applyFill="1" applyBorder="1" applyAlignment="1" applyProtection="1">
      <alignment horizontal="center" vertical="center" textRotation="90" wrapText="1"/>
      <protection hidden="1"/>
    </xf>
    <xf numFmtId="0" fontId="24" fillId="14" borderId="40" xfId="0" applyFont="1" applyFill="1" applyBorder="1" applyAlignment="1" applyProtection="1">
      <alignment horizontal="left" vertical="center" textRotation="90" wrapText="1" shrinkToFit="1"/>
      <protection hidden="1"/>
    </xf>
    <xf numFmtId="0" fontId="24" fillId="14" borderId="41" xfId="0" applyFont="1" applyFill="1" applyBorder="1" applyAlignment="1" applyProtection="1">
      <alignment horizontal="center" vertical="center" textRotation="90" wrapText="1" shrinkToFit="1"/>
      <protection hidden="1"/>
    </xf>
    <xf numFmtId="164" fontId="15" fillId="31" borderId="58" xfId="0" applyNumberFormat="1" applyFont="1" applyFill="1" applyBorder="1" applyAlignment="1">
      <alignment shrinkToFit="1"/>
    </xf>
    <xf numFmtId="0" fontId="23" fillId="14" borderId="52" xfId="0" applyFont="1" applyFill="1" applyBorder="1" applyAlignment="1" applyProtection="1">
      <alignment horizontal="center" textRotation="90" wrapText="1"/>
      <protection hidden="1"/>
    </xf>
    <xf numFmtId="164" fontId="15" fillId="0" borderId="86" xfId="0" applyNumberFormat="1" applyFont="1" applyBorder="1" applyAlignment="1">
      <alignment horizontal="center" shrinkToFit="1"/>
    </xf>
    <xf numFmtId="164" fontId="15" fillId="0" borderId="73" xfId="0" applyNumberFormat="1" applyFont="1" applyBorder="1" applyAlignment="1">
      <alignment horizontal="center" shrinkToFit="1"/>
    </xf>
    <xf numFmtId="164" fontId="15" fillId="0" borderId="86" xfId="0" applyNumberFormat="1" applyFont="1" applyBorder="1" applyAlignment="1">
      <alignment horizontal="center" vertical="center" shrinkToFit="1"/>
    </xf>
    <xf numFmtId="164" fontId="15" fillId="0" borderId="73" xfId="0" applyNumberFormat="1" applyFont="1" applyBorder="1" applyAlignment="1">
      <alignment horizontal="center" vertical="center" shrinkToFit="1"/>
    </xf>
    <xf numFmtId="0" fontId="15" fillId="0" borderId="21" xfId="0" applyFont="1" applyBorder="1" applyAlignment="1">
      <alignment horizontal="center" vertical="center" shrinkToFit="1"/>
    </xf>
    <xf numFmtId="0" fontId="15" fillId="0" borderId="22" xfId="0" applyFont="1" applyBorder="1" applyAlignment="1">
      <alignment horizontal="center" vertical="center" shrinkToFit="1"/>
    </xf>
    <xf numFmtId="0" fontId="15" fillId="0" borderId="22" xfId="0" applyFont="1" applyBorder="1" applyAlignment="1">
      <alignment horizontal="center" shrinkToFit="1"/>
    </xf>
    <xf numFmtId="164" fontId="15" fillId="0" borderId="22" xfId="0" applyNumberFormat="1" applyFont="1" applyBorder="1" applyAlignment="1">
      <alignment horizontal="center" shrinkToFit="1"/>
    </xf>
    <xf numFmtId="0" fontId="15" fillId="0" borderId="32" xfId="0" applyFont="1" applyBorder="1" applyAlignment="1">
      <alignment horizontal="center" shrinkToFit="1"/>
    </xf>
    <xf numFmtId="0" fontId="15" fillId="31" borderId="68" xfId="0" applyFont="1" applyFill="1" applyBorder="1" applyAlignment="1">
      <alignment shrinkToFit="1"/>
    </xf>
    <xf numFmtId="164" fontId="15" fillId="0" borderId="21" xfId="0" applyNumberFormat="1" applyFont="1" applyBorder="1" applyAlignment="1">
      <alignment horizontal="center" vertical="center" shrinkToFit="1"/>
    </xf>
    <xf numFmtId="164" fontId="15" fillId="0" borderId="22" xfId="0" applyNumberFormat="1" applyFont="1" applyBorder="1" applyAlignment="1">
      <alignment horizontal="center" vertical="center" shrinkToFit="1"/>
    </xf>
    <xf numFmtId="164" fontId="15" fillId="0" borderId="88" xfId="0" applyNumberFormat="1" applyFont="1" applyBorder="1" applyAlignment="1">
      <alignment horizontal="center" vertical="center" shrinkToFit="1"/>
    </xf>
    <xf numFmtId="164" fontId="0" fillId="0" borderId="21" xfId="0" applyNumberFormat="1" applyBorder="1"/>
    <xf numFmtId="164" fontId="0" fillId="0" borderId="22" xfId="0" applyNumberFormat="1" applyBorder="1"/>
    <xf numFmtId="164" fontId="0" fillId="0" borderId="0" xfId="0" applyNumberFormat="1"/>
    <xf numFmtId="164" fontId="19" fillId="0" borderId="22" xfId="0" applyNumberFormat="1" applyFont="1" applyBorder="1" applyAlignment="1" applyProtection="1">
      <alignment horizontal="center" vertical="center" wrapText="1" shrinkToFit="1"/>
      <protection locked="0" hidden="1"/>
    </xf>
    <xf numFmtId="164" fontId="19" fillId="0" borderId="32" xfId="0" applyNumberFormat="1" applyFont="1" applyBorder="1" applyAlignment="1" applyProtection="1">
      <alignment horizontal="center" vertical="center" wrapText="1" shrinkToFit="1"/>
      <protection locked="0" hidden="1"/>
    </xf>
    <xf numFmtId="164" fontId="15" fillId="0" borderId="21" xfId="0" applyNumberFormat="1" applyFont="1" applyBorder="1" applyAlignment="1">
      <alignment horizontal="center" shrinkToFit="1"/>
    </xf>
    <xf numFmtId="164" fontId="15" fillId="0" borderId="88" xfId="0" applyNumberFormat="1" applyFont="1" applyBorder="1" applyAlignment="1">
      <alignment horizontal="center" shrinkToFit="1"/>
    </xf>
    <xf numFmtId="164" fontId="15" fillId="0" borderId="32" xfId="0" applyNumberFormat="1" applyFont="1" applyBorder="1" applyAlignment="1">
      <alignment horizontal="center" shrinkToFit="1"/>
    </xf>
    <xf numFmtId="164" fontId="15" fillId="0" borderId="103" xfId="0" applyNumberFormat="1" applyFont="1" applyBorder="1" applyAlignment="1">
      <alignment horizontal="center" shrinkToFit="1"/>
    </xf>
    <xf numFmtId="164" fontId="15" fillId="0" borderId="104" xfId="0" applyNumberFormat="1" applyFont="1" applyBorder="1" applyAlignment="1">
      <alignment horizontal="center" shrinkToFit="1"/>
    </xf>
    <xf numFmtId="0" fontId="15" fillId="25" borderId="58" xfId="0" applyFont="1" applyFill="1" applyBorder="1" applyAlignment="1">
      <alignment shrinkToFit="1"/>
    </xf>
    <xf numFmtId="0" fontId="15" fillId="31" borderId="64" xfId="0" applyFont="1" applyFill="1" applyBorder="1" applyAlignment="1">
      <alignment shrinkToFit="1"/>
    </xf>
    <xf numFmtId="0" fontId="15" fillId="31" borderId="59" xfId="0" applyFont="1" applyFill="1" applyBorder="1" applyAlignment="1">
      <alignment shrinkToFit="1"/>
    </xf>
    <xf numFmtId="0" fontId="15" fillId="2" borderId="8" xfId="0" applyFont="1" applyFill="1" applyBorder="1" applyAlignment="1">
      <alignment horizontal="center" shrinkToFit="1"/>
    </xf>
    <xf numFmtId="0" fontId="15" fillId="2" borderId="37" xfId="0" applyFont="1" applyFill="1" applyBorder="1" applyAlignment="1">
      <alignment horizontal="center" shrinkToFit="1"/>
    </xf>
    <xf numFmtId="0" fontId="15" fillId="2" borderId="37" xfId="0" applyFont="1" applyFill="1" applyBorder="1" applyAlignment="1" applyProtection="1">
      <alignment horizontal="center" wrapText="1" shrinkToFit="1"/>
      <protection locked="0" hidden="1"/>
    </xf>
    <xf numFmtId="0" fontId="15" fillId="2" borderId="15" xfId="0" applyFont="1" applyFill="1" applyBorder="1" applyAlignment="1">
      <alignment horizontal="center" shrinkToFit="1"/>
    </xf>
    <xf numFmtId="0" fontId="15" fillId="19" borderId="61" xfId="0" applyFont="1" applyFill="1" applyBorder="1"/>
    <xf numFmtId="0" fontId="15" fillId="19" borderId="62" xfId="0" applyFont="1" applyFill="1" applyBorder="1"/>
    <xf numFmtId="0" fontId="15" fillId="7" borderId="62" xfId="0" applyFont="1" applyFill="1" applyBorder="1" applyProtection="1">
      <protection hidden="1"/>
    </xf>
    <xf numFmtId="0" fontId="1" fillId="7" borderId="62" xfId="0" applyFont="1" applyFill="1" applyBorder="1" applyProtection="1">
      <protection hidden="1"/>
    </xf>
    <xf numFmtId="0" fontId="2" fillId="2" borderId="57" xfId="0" applyFont="1" applyFill="1" applyBorder="1" applyAlignment="1">
      <alignment horizontal="center" vertical="center"/>
    </xf>
    <xf numFmtId="0" fontId="15" fillId="19" borderId="60" xfId="0" applyFont="1" applyFill="1" applyBorder="1"/>
    <xf numFmtId="0" fontId="15" fillId="19" borderId="60" xfId="0" applyFont="1" applyFill="1" applyBorder="1" applyAlignment="1">
      <alignment horizontal="right" shrinkToFit="1"/>
    </xf>
    <xf numFmtId="0" fontId="15" fillId="19" borderId="69" xfId="0" applyFont="1" applyFill="1" applyBorder="1"/>
    <xf numFmtId="0" fontId="15" fillId="0" borderId="95" xfId="0" applyFont="1" applyBorder="1"/>
    <xf numFmtId="0" fontId="15" fillId="0" borderId="89" xfId="0" applyFont="1" applyBorder="1"/>
    <xf numFmtId="0" fontId="15" fillId="0" borderId="89" xfId="0" applyFont="1" applyBorder="1" applyAlignment="1">
      <alignment horizontal="center" shrinkToFit="1"/>
    </xf>
    <xf numFmtId="0" fontId="15" fillId="0" borderId="95" xfId="0" applyFont="1" applyBorder="1" applyAlignment="1">
      <alignment horizontal="center" shrinkToFit="1"/>
    </xf>
    <xf numFmtId="164" fontId="15" fillId="0" borderId="79" xfId="0" applyNumberFormat="1" applyFont="1" applyBorder="1" applyAlignment="1">
      <alignment horizontal="center" shrinkToFit="1"/>
    </xf>
    <xf numFmtId="164" fontId="15" fillId="0" borderId="81" xfId="0" applyNumberFormat="1" applyFont="1" applyBorder="1" applyAlignment="1">
      <alignment horizontal="center" shrinkToFit="1"/>
    </xf>
    <xf numFmtId="0" fontId="15" fillId="0" borderId="47" xfId="0" applyFont="1" applyBorder="1" applyAlignment="1">
      <alignment horizontal="center" shrinkToFit="1"/>
    </xf>
    <xf numFmtId="0" fontId="15" fillId="0" borderId="46" xfId="0" applyFont="1" applyBorder="1" applyAlignment="1">
      <alignment horizontal="center" shrinkToFit="1"/>
    </xf>
    <xf numFmtId="0" fontId="15" fillId="0" borderId="149" xfId="0" applyFont="1" applyBorder="1"/>
    <xf numFmtId="0" fontId="15" fillId="0" borderId="13" xfId="0" applyFont="1" applyBorder="1" applyAlignment="1">
      <alignment horizontal="center" vertical="center" shrinkToFit="1"/>
    </xf>
    <xf numFmtId="0" fontId="15" fillId="0" borderId="14" xfId="0" applyFont="1" applyBorder="1" applyAlignment="1">
      <alignment horizontal="center" vertical="center" shrinkToFit="1"/>
    </xf>
    <xf numFmtId="0" fontId="15" fillId="0" borderId="100" xfId="0" applyFont="1" applyBorder="1" applyAlignment="1">
      <alignment horizontal="center" vertical="center" shrinkToFit="1"/>
    </xf>
    <xf numFmtId="0" fontId="15" fillId="0" borderId="18" xfId="0" applyFont="1" applyBorder="1" applyAlignment="1">
      <alignment horizontal="center" shrinkToFit="1"/>
    </xf>
    <xf numFmtId="164" fontId="15" fillId="0" borderId="47" xfId="0" applyNumberFormat="1" applyFont="1" applyBorder="1" applyAlignment="1">
      <alignment horizontal="center" shrinkToFit="1"/>
    </xf>
    <xf numFmtId="164" fontId="15" fillId="0" borderId="46" xfId="0" applyNumberFormat="1" applyFont="1" applyBorder="1" applyAlignment="1">
      <alignment horizontal="center" shrinkToFit="1"/>
    </xf>
    <xf numFmtId="164" fontId="15" fillId="0" borderId="77" xfId="0" applyNumberFormat="1" applyFont="1" applyBorder="1" applyAlignment="1">
      <alignment horizontal="center" shrinkToFit="1"/>
    </xf>
    <xf numFmtId="0" fontId="15" fillId="0" borderId="117" xfId="0" applyFont="1" applyBorder="1" applyAlignment="1">
      <alignment horizontal="center" shrinkToFit="1"/>
    </xf>
    <xf numFmtId="0" fontId="7" fillId="7" borderId="30" xfId="0" applyFont="1" applyFill="1" applyBorder="1" applyAlignment="1" applyProtection="1">
      <alignment wrapText="1" shrinkToFit="1"/>
      <protection hidden="1"/>
    </xf>
    <xf numFmtId="0" fontId="1" fillId="7" borderId="69" xfId="0" applyFont="1" applyFill="1" applyBorder="1" applyProtection="1">
      <protection hidden="1"/>
    </xf>
    <xf numFmtId="0" fontId="7" fillId="0" borderId="17" xfId="0" applyFont="1" applyBorder="1" applyAlignment="1" applyProtection="1">
      <alignment wrapText="1" shrinkToFit="1"/>
      <protection hidden="1"/>
    </xf>
    <xf numFmtId="0" fontId="3" fillId="7" borderId="69" xfId="0" applyFont="1" applyFill="1" applyBorder="1" applyAlignment="1" applyProtection="1">
      <alignment horizontal="right" vertical="center" wrapText="1" shrinkToFit="1"/>
      <protection hidden="1"/>
    </xf>
    <xf numFmtId="0" fontId="7" fillId="7" borderId="136" xfId="0" applyFont="1" applyFill="1" applyBorder="1" applyAlignment="1" applyProtection="1">
      <alignment wrapText="1" shrinkToFit="1"/>
      <protection hidden="1"/>
    </xf>
    <xf numFmtId="0" fontId="1" fillId="7" borderId="60" xfId="0" applyFont="1" applyFill="1" applyBorder="1" applyProtection="1">
      <protection hidden="1"/>
    </xf>
    <xf numFmtId="0" fontId="1" fillId="0" borderId="54" xfId="0" applyFont="1" applyBorder="1" applyProtection="1">
      <protection locked="0" hidden="1"/>
    </xf>
    <xf numFmtId="0" fontId="3" fillId="7" borderId="60" xfId="0" applyFont="1" applyFill="1" applyBorder="1" applyAlignment="1" applyProtection="1">
      <alignment horizontal="right" vertical="center" wrapText="1" shrinkToFit="1"/>
      <protection hidden="1"/>
    </xf>
    <xf numFmtId="0" fontId="18" fillId="7" borderId="46" xfId="0" applyFont="1" applyFill="1" applyBorder="1" applyAlignment="1" applyProtection="1">
      <alignment wrapText="1" shrinkToFit="1"/>
      <protection hidden="1"/>
    </xf>
    <xf numFmtId="0" fontId="17" fillId="7" borderId="47" xfId="0" applyFont="1" applyFill="1" applyBorder="1" applyAlignment="1" applyProtection="1">
      <alignment wrapText="1"/>
      <protection hidden="1"/>
    </xf>
    <xf numFmtId="0" fontId="15" fillId="7" borderId="69" xfId="0" applyFont="1" applyFill="1" applyBorder="1" applyProtection="1">
      <protection hidden="1"/>
    </xf>
    <xf numFmtId="0" fontId="18" fillId="0" borderId="17" xfId="0" applyFont="1" applyBorder="1" applyAlignment="1" applyProtection="1">
      <alignment wrapText="1" shrinkToFit="1"/>
      <protection hidden="1"/>
    </xf>
    <xf numFmtId="0" fontId="19" fillId="7" borderId="69" xfId="0" applyFont="1" applyFill="1" applyBorder="1" applyAlignment="1" applyProtection="1">
      <alignment horizontal="right" vertical="center" wrapText="1" shrinkToFit="1"/>
      <protection locked="0"/>
    </xf>
    <xf numFmtId="0" fontId="19" fillId="7" borderId="69" xfId="0" applyFont="1" applyFill="1" applyBorder="1" applyAlignment="1" applyProtection="1">
      <alignment horizontal="right" vertical="center" wrapText="1" shrinkToFit="1"/>
      <protection hidden="1"/>
    </xf>
    <xf numFmtId="0" fontId="15" fillId="7" borderId="60" xfId="0" applyFont="1" applyFill="1" applyBorder="1" applyProtection="1">
      <protection hidden="1"/>
    </xf>
    <xf numFmtId="0" fontId="19" fillId="0" borderId="29" xfId="0" applyFont="1" applyBorder="1" applyAlignment="1" applyProtection="1">
      <alignment horizontal="center" vertical="center" wrapText="1" shrinkToFit="1"/>
      <protection locked="0" hidden="1"/>
    </xf>
    <xf numFmtId="164" fontId="15" fillId="0" borderId="117" xfId="0" applyNumberFormat="1" applyFont="1" applyBorder="1" applyAlignment="1">
      <alignment horizontal="center" shrinkToFit="1"/>
    </xf>
    <xf numFmtId="164" fontId="3" fillId="0" borderId="47" xfId="0" applyNumberFormat="1" applyFont="1" applyBorder="1" applyAlignment="1" applyProtection="1">
      <alignment horizontal="center" vertical="center" wrapText="1" shrinkToFit="1"/>
      <protection locked="0" hidden="1"/>
    </xf>
    <xf numFmtId="164" fontId="3" fillId="0" borderId="67" xfId="0" applyNumberFormat="1" applyFont="1" applyBorder="1" applyAlignment="1" applyProtection="1">
      <alignment horizontal="center" vertical="center" wrapText="1" shrinkToFit="1"/>
      <protection locked="0" hidden="1"/>
    </xf>
    <xf numFmtId="0" fontId="21" fillId="11" borderId="46" xfId="0" applyFont="1" applyFill="1" applyBorder="1" applyAlignment="1" applyProtection="1">
      <alignment wrapText="1" shrinkToFit="1"/>
      <protection hidden="1"/>
    </xf>
    <xf numFmtId="0" fontId="20" fillId="11" borderId="47" xfId="0" applyFont="1" applyFill="1" applyBorder="1" applyAlignment="1" applyProtection="1">
      <alignment wrapText="1"/>
      <protection hidden="1"/>
    </xf>
    <xf numFmtId="164" fontId="19" fillId="0" borderId="30" xfId="0" applyNumberFormat="1" applyFont="1" applyBorder="1" applyAlignment="1" applyProtection="1">
      <alignment horizontal="center" vertical="center" wrapText="1" shrinkToFit="1"/>
      <protection locked="0" hidden="1"/>
    </xf>
    <xf numFmtId="0" fontId="19" fillId="11" borderId="69" xfId="0" applyFont="1" applyFill="1" applyBorder="1" applyAlignment="1" applyProtection="1">
      <alignment horizontal="right" vertical="center" wrapText="1" shrinkToFit="1"/>
      <protection locked="0"/>
    </xf>
    <xf numFmtId="0" fontId="19" fillId="11" borderId="69" xfId="0" applyFont="1" applyFill="1" applyBorder="1" applyAlignment="1" applyProtection="1">
      <alignment horizontal="right" vertical="center" wrapText="1" shrinkToFit="1"/>
      <protection hidden="1"/>
    </xf>
    <xf numFmtId="0" fontId="19" fillId="7" borderId="7" xfId="0" applyFont="1" applyFill="1" applyBorder="1" applyAlignment="1" applyProtection="1">
      <alignment horizontal="right" wrapText="1" shrinkToFit="1"/>
      <protection locked="0"/>
    </xf>
    <xf numFmtId="0" fontId="19" fillId="7" borderId="62" xfId="0" applyFont="1" applyFill="1" applyBorder="1" applyAlignment="1" applyProtection="1">
      <alignment horizontal="right" wrapText="1" shrinkToFit="1"/>
      <protection hidden="1"/>
    </xf>
    <xf numFmtId="0" fontId="19" fillId="7" borderId="22" xfId="0" applyFont="1" applyFill="1" applyBorder="1" applyAlignment="1" applyProtection="1">
      <alignment horizontal="right" wrapText="1" shrinkToFit="1"/>
      <protection locked="0"/>
    </xf>
    <xf numFmtId="0" fontId="19" fillId="7" borderId="23" xfId="0" applyFont="1" applyFill="1" applyBorder="1" applyAlignment="1" applyProtection="1">
      <alignment horizontal="right" wrapText="1" shrinkToFit="1"/>
      <protection locked="0"/>
    </xf>
    <xf numFmtId="0" fontId="19" fillId="7" borderId="14" xfId="0" applyFont="1" applyFill="1" applyBorder="1" applyAlignment="1" applyProtection="1">
      <alignment horizontal="right" wrapText="1" shrinkToFit="1"/>
      <protection locked="0"/>
    </xf>
    <xf numFmtId="0" fontId="19" fillId="7" borderId="60" xfId="0" applyFont="1" applyFill="1" applyBorder="1" applyAlignment="1" applyProtection="1">
      <alignment horizontal="right" wrapText="1" shrinkToFit="1"/>
      <protection hidden="1"/>
    </xf>
    <xf numFmtId="0" fontId="19" fillId="7" borderId="61" xfId="0" applyFont="1" applyFill="1" applyBorder="1" applyAlignment="1" applyProtection="1">
      <alignment horizontal="right" wrapText="1" shrinkToFit="1"/>
      <protection hidden="1"/>
    </xf>
    <xf numFmtId="0" fontId="19" fillId="7" borderId="31" xfId="0" applyFont="1" applyFill="1" applyBorder="1" applyAlignment="1" applyProtection="1">
      <alignment horizontal="right" wrapText="1" shrinkToFit="1"/>
      <protection locked="0"/>
    </xf>
    <xf numFmtId="0" fontId="19" fillId="7" borderId="63" xfId="0" applyFont="1" applyFill="1" applyBorder="1" applyAlignment="1" applyProtection="1">
      <alignment horizontal="right" wrapText="1" shrinkToFit="1"/>
      <protection hidden="1"/>
    </xf>
    <xf numFmtId="0" fontId="28" fillId="19" borderId="46" xfId="0" applyFont="1" applyFill="1" applyBorder="1" applyAlignment="1">
      <alignment horizontal="right" shrinkToFit="1"/>
    </xf>
    <xf numFmtId="0" fontId="28" fillId="19" borderId="69" xfId="0" applyFont="1" applyFill="1" applyBorder="1" applyAlignment="1">
      <alignment horizontal="right" shrinkToFit="1"/>
    </xf>
    <xf numFmtId="0" fontId="28" fillId="19" borderId="22" xfId="0" applyFont="1" applyFill="1" applyBorder="1" applyAlignment="1">
      <alignment horizontal="right" shrinkToFit="1"/>
    </xf>
    <xf numFmtId="0" fontId="28" fillId="19" borderId="62" xfId="0" applyFont="1" applyFill="1" applyBorder="1" applyAlignment="1">
      <alignment horizontal="right" shrinkToFit="1"/>
    </xf>
    <xf numFmtId="0" fontId="28" fillId="19" borderId="23" xfId="0" applyFont="1" applyFill="1" applyBorder="1" applyAlignment="1">
      <alignment horizontal="right" shrinkToFit="1"/>
    </xf>
    <xf numFmtId="0" fontId="28" fillId="19" borderId="14" xfId="0" applyFont="1" applyFill="1" applyBorder="1" applyAlignment="1">
      <alignment horizontal="right" shrinkToFit="1"/>
    </xf>
    <xf numFmtId="0" fontId="28" fillId="19" borderId="7" xfId="0" applyFont="1" applyFill="1" applyBorder="1" applyAlignment="1">
      <alignment horizontal="right" shrinkToFit="1"/>
    </xf>
    <xf numFmtId="0" fontId="28" fillId="24" borderId="22" xfId="0" applyFont="1" applyFill="1" applyBorder="1" applyAlignment="1">
      <alignment horizontal="right" shrinkToFit="1"/>
    </xf>
    <xf numFmtId="0" fontId="3" fillId="7" borderId="7" xfId="0" applyFont="1" applyFill="1" applyBorder="1" applyAlignment="1" applyProtection="1">
      <alignment horizontal="right" wrapText="1" shrinkToFit="1"/>
      <protection locked="0"/>
    </xf>
    <xf numFmtId="0" fontId="3" fillId="7" borderId="62" xfId="0" applyFont="1" applyFill="1" applyBorder="1" applyAlignment="1" applyProtection="1">
      <alignment horizontal="right" wrapText="1" shrinkToFit="1"/>
      <protection hidden="1"/>
    </xf>
    <xf numFmtId="0" fontId="3" fillId="7" borderId="22" xfId="0" applyFont="1" applyFill="1" applyBorder="1" applyAlignment="1" applyProtection="1">
      <alignment horizontal="right" wrapText="1" shrinkToFit="1"/>
      <protection locked="0"/>
    </xf>
    <xf numFmtId="0" fontId="3" fillId="7" borderId="23" xfId="0" applyFont="1" applyFill="1" applyBorder="1" applyAlignment="1" applyProtection="1">
      <alignment horizontal="right" wrapText="1" shrinkToFit="1"/>
      <protection locked="0"/>
    </xf>
    <xf numFmtId="0" fontId="3" fillId="7" borderId="14" xfId="0" applyFont="1" applyFill="1" applyBorder="1" applyAlignment="1" applyProtection="1">
      <alignment horizontal="right" wrapText="1" shrinkToFit="1"/>
      <protection locked="0"/>
    </xf>
    <xf numFmtId="0" fontId="3" fillId="7" borderId="46" xfId="0" applyFont="1" applyFill="1" applyBorder="1" applyAlignment="1" applyProtection="1">
      <alignment horizontal="right" wrapText="1" shrinkToFit="1"/>
      <protection locked="0"/>
    </xf>
    <xf numFmtId="0" fontId="19" fillId="7" borderId="46" xfId="0" applyFont="1" applyFill="1" applyBorder="1" applyAlignment="1" applyProtection="1">
      <alignment horizontal="right" wrapText="1" shrinkToFit="1"/>
      <protection locked="0"/>
    </xf>
    <xf numFmtId="0" fontId="3" fillId="7" borderId="132" xfId="0" applyFont="1" applyFill="1" applyBorder="1" applyAlignment="1" applyProtection="1">
      <alignment horizontal="right" wrapText="1" shrinkToFit="1"/>
      <protection hidden="1"/>
    </xf>
    <xf numFmtId="0" fontId="32" fillId="19" borderId="71" xfId="0" applyFont="1" applyFill="1" applyBorder="1" applyAlignment="1">
      <alignment horizontal="right" shrinkToFit="1"/>
    </xf>
    <xf numFmtId="0" fontId="32" fillId="19" borderId="62" xfId="0" applyFont="1" applyFill="1" applyBorder="1" applyAlignment="1">
      <alignment horizontal="right" shrinkToFit="1"/>
    </xf>
    <xf numFmtId="0" fontId="32" fillId="19" borderId="84" xfId="0" applyFont="1" applyFill="1" applyBorder="1" applyAlignment="1">
      <alignment horizontal="right" shrinkToFit="1"/>
    </xf>
    <xf numFmtId="0" fontId="32" fillId="19" borderId="98" xfId="0" applyFont="1" applyFill="1" applyBorder="1" applyAlignment="1">
      <alignment horizontal="right" shrinkToFit="1"/>
    </xf>
    <xf numFmtId="0" fontId="3" fillId="7" borderId="69" xfId="0" applyFont="1" applyFill="1" applyBorder="1" applyAlignment="1" applyProtection="1">
      <alignment horizontal="right" wrapText="1" shrinkToFit="1"/>
      <protection locked="0"/>
    </xf>
    <xf numFmtId="0" fontId="3" fillId="7" borderId="62" xfId="0" applyFont="1" applyFill="1" applyBorder="1" applyAlignment="1" applyProtection="1">
      <alignment horizontal="right" wrapText="1" shrinkToFit="1"/>
      <protection locked="0"/>
    </xf>
    <xf numFmtId="0" fontId="3" fillId="7" borderId="61" xfId="0" applyFont="1" applyFill="1" applyBorder="1" applyAlignment="1" applyProtection="1">
      <alignment horizontal="right" wrapText="1" shrinkToFit="1"/>
      <protection locked="0"/>
    </xf>
    <xf numFmtId="0" fontId="3" fillId="7" borderId="63" xfId="0" applyFont="1" applyFill="1" applyBorder="1" applyAlignment="1" applyProtection="1">
      <alignment horizontal="right" wrapText="1" shrinkToFit="1"/>
      <protection locked="0"/>
    </xf>
    <xf numFmtId="0" fontId="3" fillId="7" borderId="60" xfId="0" applyFont="1" applyFill="1" applyBorder="1" applyAlignment="1" applyProtection="1">
      <alignment horizontal="right" wrapText="1" shrinkToFit="1"/>
      <protection locked="0"/>
    </xf>
    <xf numFmtId="0" fontId="19" fillId="7" borderId="61" xfId="0" applyFont="1" applyFill="1" applyBorder="1" applyAlignment="1" applyProtection="1">
      <alignment horizontal="right" wrapText="1" shrinkToFit="1"/>
      <protection locked="0"/>
    </xf>
    <xf numFmtId="0" fontId="19" fillId="7" borderId="62" xfId="0" applyFont="1" applyFill="1" applyBorder="1" applyAlignment="1" applyProtection="1">
      <alignment horizontal="right" wrapText="1" shrinkToFit="1"/>
      <protection locked="0"/>
    </xf>
    <xf numFmtId="0" fontId="19" fillId="7" borderId="63" xfId="0" applyFont="1" applyFill="1" applyBorder="1" applyAlignment="1" applyProtection="1">
      <alignment horizontal="right" wrapText="1" shrinkToFit="1"/>
      <protection locked="0"/>
    </xf>
    <xf numFmtId="0" fontId="19" fillId="7" borderId="60" xfId="0" applyFont="1" applyFill="1" applyBorder="1" applyAlignment="1" applyProtection="1">
      <alignment horizontal="right" wrapText="1" shrinkToFit="1"/>
      <protection locked="0"/>
    </xf>
    <xf numFmtId="0" fontId="19" fillId="9" borderId="61" xfId="0" applyFont="1" applyFill="1" applyBorder="1" applyAlignment="1" applyProtection="1">
      <alignment horizontal="right" wrapText="1" shrinkToFit="1"/>
      <protection locked="0"/>
    </xf>
    <xf numFmtId="0" fontId="19" fillId="9" borderId="62" xfId="0" applyFont="1" applyFill="1" applyBorder="1" applyAlignment="1" applyProtection="1">
      <alignment horizontal="right" wrapText="1" shrinkToFit="1"/>
      <protection hidden="1"/>
    </xf>
    <xf numFmtId="0" fontId="19" fillId="9" borderId="62" xfId="0" applyFont="1" applyFill="1" applyBorder="1" applyAlignment="1" applyProtection="1">
      <alignment horizontal="right" wrapText="1" shrinkToFit="1"/>
      <protection locked="0"/>
    </xf>
    <xf numFmtId="0" fontId="19" fillId="9" borderId="63" xfId="0" applyFont="1" applyFill="1" applyBorder="1" applyAlignment="1" applyProtection="1">
      <alignment horizontal="right" wrapText="1" shrinkToFit="1"/>
      <protection locked="0"/>
    </xf>
    <xf numFmtId="0" fontId="19" fillId="11" borderId="61" xfId="0" applyFont="1" applyFill="1" applyBorder="1" applyAlignment="1" applyProtection="1">
      <alignment horizontal="right" wrapText="1" shrinkToFit="1"/>
      <protection locked="0"/>
    </xf>
    <xf numFmtId="0" fontId="19" fillId="11" borderId="38" xfId="0" applyFont="1" applyFill="1" applyBorder="1" applyAlignment="1" applyProtection="1">
      <alignment horizontal="right" wrapText="1" shrinkToFit="1"/>
      <protection hidden="1"/>
    </xf>
    <xf numFmtId="0" fontId="19" fillId="11" borderId="62" xfId="0" applyFont="1" applyFill="1" applyBorder="1" applyAlignment="1" applyProtection="1">
      <alignment horizontal="right" wrapText="1" shrinkToFit="1"/>
      <protection locked="0"/>
    </xf>
    <xf numFmtId="0" fontId="15" fillId="11" borderId="62" xfId="0" applyFont="1" applyFill="1" applyBorder="1" applyAlignment="1" applyProtection="1">
      <alignment horizontal="right" wrapText="1" shrinkToFit="1"/>
      <protection locked="0"/>
    </xf>
    <xf numFmtId="0" fontId="15" fillId="11" borderId="38" xfId="0" applyFont="1" applyFill="1" applyBorder="1" applyAlignment="1" applyProtection="1">
      <alignment horizontal="right" wrapText="1" shrinkToFit="1"/>
      <protection hidden="1"/>
    </xf>
    <xf numFmtId="0" fontId="19" fillId="11" borderId="62" xfId="0" applyFont="1" applyFill="1" applyBorder="1" applyAlignment="1" applyProtection="1">
      <alignment horizontal="right" wrapText="1" shrinkToFit="1"/>
      <protection hidden="1"/>
    </xf>
    <xf numFmtId="0" fontId="19" fillId="11" borderId="63" xfId="0" applyFont="1" applyFill="1" applyBorder="1" applyAlignment="1" applyProtection="1">
      <alignment horizontal="right" wrapText="1" shrinkToFit="1"/>
      <protection hidden="1"/>
    </xf>
    <xf numFmtId="0" fontId="15" fillId="19" borderId="110" xfId="0" applyFont="1" applyFill="1" applyBorder="1" applyAlignment="1">
      <alignment horizontal="right" shrinkToFit="1"/>
    </xf>
    <xf numFmtId="0" fontId="14" fillId="19" borderId="111" xfId="0" applyFont="1" applyFill="1" applyBorder="1" applyAlignment="1">
      <alignment horizontal="right" wrapText="1"/>
    </xf>
    <xf numFmtId="0" fontId="15" fillId="0" borderId="112" xfId="0" applyFont="1" applyBorder="1" applyAlignment="1">
      <alignment horizontal="right" shrinkToFit="1"/>
    </xf>
    <xf numFmtId="0" fontId="15" fillId="0" borderId="110" xfId="0" applyFont="1" applyBorder="1" applyAlignment="1">
      <alignment horizontal="right" shrinkToFit="1"/>
    </xf>
    <xf numFmtId="0" fontId="15" fillId="19" borderId="111" xfId="0" applyFont="1" applyFill="1" applyBorder="1" applyAlignment="1">
      <alignment horizontal="right"/>
    </xf>
    <xf numFmtId="0" fontId="15" fillId="0" borderId="112" xfId="0" applyFont="1" applyBorder="1" applyAlignment="1">
      <alignment horizontal="right"/>
    </xf>
    <xf numFmtId="0" fontId="15" fillId="0" borderId="110" xfId="0" applyFont="1" applyBorder="1" applyAlignment="1">
      <alignment horizontal="right"/>
    </xf>
    <xf numFmtId="0" fontId="15" fillId="0" borderId="111" xfId="0" applyFont="1" applyBorder="1" applyAlignment="1">
      <alignment horizontal="right"/>
    </xf>
    <xf numFmtId="0" fontId="15" fillId="0" borderId="108" xfId="0" applyFont="1" applyBorder="1" applyAlignment="1">
      <alignment horizontal="right"/>
    </xf>
    <xf numFmtId="0" fontId="15" fillId="0" borderId="113" xfId="0" applyFont="1" applyBorder="1" applyAlignment="1">
      <alignment horizontal="right"/>
    </xf>
    <xf numFmtId="0" fontId="15" fillId="0" borderId="111" xfId="0" applyFont="1" applyBorder="1" applyAlignment="1">
      <alignment horizontal="right" shrinkToFit="1"/>
    </xf>
    <xf numFmtId="0" fontId="15" fillId="0" borderId="113" xfId="0" applyFont="1" applyBorder="1" applyAlignment="1">
      <alignment horizontal="right" shrinkToFit="1"/>
    </xf>
    <xf numFmtId="0" fontId="15" fillId="0" borderId="108" xfId="0" applyFont="1" applyBorder="1" applyAlignment="1">
      <alignment horizontal="right" shrinkToFit="1"/>
    </xf>
    <xf numFmtId="0" fontId="15" fillId="0" borderId="102" xfId="0" applyFont="1" applyBorder="1" applyAlignment="1">
      <alignment horizontal="right"/>
    </xf>
    <xf numFmtId="0" fontId="15" fillId="19" borderId="73" xfId="0" applyFont="1" applyFill="1" applyBorder="1" applyAlignment="1">
      <alignment horizontal="right" shrinkToFit="1"/>
    </xf>
    <xf numFmtId="0" fontId="14" fillId="19" borderId="86" xfId="0" applyFont="1" applyFill="1" applyBorder="1" applyAlignment="1">
      <alignment horizontal="right" wrapText="1"/>
    </xf>
    <xf numFmtId="0" fontId="15" fillId="0" borderId="87" xfId="0" applyFont="1" applyBorder="1" applyAlignment="1">
      <alignment horizontal="right" shrinkToFit="1"/>
    </xf>
    <xf numFmtId="0" fontId="15" fillId="0" borderId="73" xfId="0" applyFont="1" applyBorder="1" applyAlignment="1">
      <alignment horizontal="right" shrinkToFit="1"/>
    </xf>
    <xf numFmtId="0" fontId="15" fillId="19" borderId="86" xfId="0" applyFont="1" applyFill="1" applyBorder="1" applyAlignment="1">
      <alignment horizontal="right"/>
    </xf>
    <xf numFmtId="0" fontId="15" fillId="0" borderId="87" xfId="0" applyFont="1" applyBorder="1" applyAlignment="1">
      <alignment horizontal="right"/>
    </xf>
    <xf numFmtId="0" fontId="15" fillId="0" borderId="73" xfId="0" applyFont="1" applyBorder="1" applyAlignment="1">
      <alignment horizontal="right"/>
    </xf>
    <xf numFmtId="0" fontId="15" fillId="0" borderId="86" xfId="0" applyFont="1" applyBorder="1" applyAlignment="1">
      <alignment horizontal="right"/>
    </xf>
    <xf numFmtId="0" fontId="15" fillId="0" borderId="84" xfId="0" applyFont="1" applyBorder="1" applyAlignment="1">
      <alignment horizontal="right"/>
    </xf>
    <xf numFmtId="0" fontId="15" fillId="0" borderId="77" xfId="0" applyFont="1" applyBorder="1" applyAlignment="1">
      <alignment horizontal="right"/>
    </xf>
    <xf numFmtId="0" fontId="15" fillId="0" borderId="78" xfId="0" applyFont="1" applyBorder="1" applyAlignment="1">
      <alignment horizontal="right"/>
    </xf>
    <xf numFmtId="0" fontId="15" fillId="0" borderId="79" xfId="0" applyFont="1" applyBorder="1" applyAlignment="1">
      <alignment horizontal="right" shrinkToFit="1"/>
    </xf>
    <xf numFmtId="0" fontId="15" fillId="0" borderId="80" xfId="0" applyFont="1" applyBorder="1" applyAlignment="1">
      <alignment horizontal="right" shrinkToFit="1"/>
    </xf>
    <xf numFmtId="0" fontId="15" fillId="0" borderId="81" xfId="0" applyFont="1" applyBorder="1" applyAlignment="1">
      <alignment horizontal="right" shrinkToFit="1"/>
    </xf>
    <xf numFmtId="0" fontId="15" fillId="0" borderId="86" xfId="0" applyFont="1" applyBorder="1" applyAlignment="1">
      <alignment horizontal="right" shrinkToFit="1"/>
    </xf>
    <xf numFmtId="0" fontId="15" fillId="0" borderId="88" xfId="0" applyFont="1" applyBorder="1" applyAlignment="1">
      <alignment horizontal="right" shrinkToFit="1"/>
    </xf>
    <xf numFmtId="0" fontId="15" fillId="0" borderId="84" xfId="0" applyFont="1" applyBorder="1" applyAlignment="1">
      <alignment horizontal="right" shrinkToFit="1"/>
    </xf>
    <xf numFmtId="0" fontId="15" fillId="0" borderId="88" xfId="0" applyFont="1" applyBorder="1" applyAlignment="1">
      <alignment horizontal="right"/>
    </xf>
    <xf numFmtId="0" fontId="15" fillId="0" borderId="104" xfId="0" applyFont="1" applyBorder="1" applyAlignment="1">
      <alignment horizontal="right"/>
    </xf>
    <xf numFmtId="0" fontId="14" fillId="0" borderId="87" xfId="0" applyFont="1" applyBorder="1" applyAlignment="1">
      <alignment horizontal="right" wrapText="1"/>
    </xf>
    <xf numFmtId="0" fontId="15" fillId="0" borderId="38" xfId="0" applyFont="1" applyBorder="1" applyAlignment="1" applyProtection="1">
      <alignment horizontal="right" wrapText="1" shrinkToFit="1"/>
      <protection locked="0" hidden="1"/>
    </xf>
    <xf numFmtId="0" fontId="15" fillId="0" borderId="37" xfId="0" applyFont="1" applyBorder="1" applyAlignment="1" applyProtection="1">
      <alignment horizontal="right" wrapText="1" shrinkToFit="1"/>
      <protection locked="0" hidden="1"/>
    </xf>
    <xf numFmtId="0" fontId="15" fillId="19" borderId="92" xfId="0" applyFont="1" applyFill="1" applyBorder="1" applyAlignment="1">
      <alignment horizontal="right" shrinkToFit="1"/>
    </xf>
    <xf numFmtId="0" fontId="14" fillId="19" borderId="93" xfId="0" applyFont="1" applyFill="1" applyBorder="1" applyAlignment="1">
      <alignment horizontal="right" wrapText="1"/>
    </xf>
    <xf numFmtId="0" fontId="15" fillId="0" borderId="94" xfId="0" applyFont="1" applyBorder="1" applyAlignment="1">
      <alignment horizontal="right" shrinkToFit="1"/>
    </xf>
    <xf numFmtId="0" fontId="15" fillId="0" borderId="92" xfId="0" applyFont="1" applyBorder="1" applyAlignment="1">
      <alignment horizontal="right" shrinkToFit="1"/>
    </xf>
    <xf numFmtId="0" fontId="15" fillId="19" borderId="95" xfId="0" applyFont="1" applyFill="1" applyBorder="1" applyAlignment="1">
      <alignment horizontal="right"/>
    </xf>
    <xf numFmtId="0" fontId="15" fillId="0" borderId="96" xfId="0" applyFont="1" applyBorder="1" applyAlignment="1">
      <alignment horizontal="right"/>
    </xf>
    <xf numFmtId="0" fontId="15" fillId="0" borderId="97" xfId="0" applyFont="1" applyBorder="1" applyAlignment="1">
      <alignment horizontal="right"/>
    </xf>
    <xf numFmtId="0" fontId="15" fillId="0" borderId="93" xfId="0" applyFont="1" applyBorder="1" applyAlignment="1">
      <alignment horizontal="right"/>
    </xf>
    <xf numFmtId="0" fontId="15" fillId="0" borderId="94" xfId="0" applyFont="1" applyBorder="1" applyAlignment="1">
      <alignment horizontal="right"/>
    </xf>
    <xf numFmtId="0" fontId="15" fillId="0" borderId="98" xfId="0" applyFont="1" applyBorder="1" applyAlignment="1">
      <alignment horizontal="right"/>
    </xf>
    <xf numFmtId="0" fontId="15" fillId="0" borderId="95" xfId="0" applyFont="1" applyBorder="1" applyAlignment="1">
      <alignment horizontal="right" shrinkToFit="1"/>
    </xf>
    <xf numFmtId="0" fontId="15" fillId="0" borderId="97" xfId="0" applyFont="1" applyBorder="1" applyAlignment="1">
      <alignment horizontal="right" shrinkToFit="1"/>
    </xf>
    <xf numFmtId="0" fontId="15" fillId="0" borderId="93" xfId="0" applyFont="1" applyBorder="1" applyAlignment="1">
      <alignment horizontal="right" shrinkToFit="1"/>
    </xf>
    <xf numFmtId="0" fontId="15" fillId="0" borderId="99" xfId="0" applyFont="1" applyBorder="1" applyAlignment="1">
      <alignment horizontal="right" shrinkToFit="1"/>
    </xf>
    <xf numFmtId="0" fontId="15" fillId="0" borderId="98" xfId="0" applyFont="1" applyBorder="1" applyAlignment="1">
      <alignment horizontal="right" shrinkToFit="1"/>
    </xf>
    <xf numFmtId="0" fontId="15" fillId="0" borderId="119" xfId="0" applyFont="1" applyBorder="1" applyAlignment="1">
      <alignment horizontal="right"/>
    </xf>
    <xf numFmtId="0" fontId="15" fillId="0" borderId="120" xfId="0" applyFont="1" applyBorder="1" applyAlignment="1">
      <alignment horizontal="right"/>
    </xf>
    <xf numFmtId="0" fontId="15" fillId="0" borderId="106" xfId="0" applyFont="1" applyBorder="1" applyAlignment="1">
      <alignment horizontal="right"/>
    </xf>
    <xf numFmtId="0" fontId="14" fillId="19" borderId="74" xfId="0" applyFont="1" applyFill="1" applyBorder="1" applyAlignment="1">
      <alignment horizontal="right" wrapText="1"/>
    </xf>
    <xf numFmtId="0" fontId="15" fillId="0" borderId="75" xfId="0" applyFont="1" applyBorder="1" applyAlignment="1">
      <alignment horizontal="right" shrinkToFit="1"/>
    </xf>
    <xf numFmtId="0" fontId="15" fillId="0" borderId="76" xfId="0" applyFont="1" applyBorder="1" applyAlignment="1">
      <alignment horizontal="right" shrinkToFit="1"/>
    </xf>
    <xf numFmtId="0" fontId="15" fillId="19" borderId="74" xfId="0" applyFont="1" applyFill="1" applyBorder="1" applyAlignment="1">
      <alignment horizontal="right"/>
    </xf>
    <xf numFmtId="0" fontId="15" fillId="0" borderId="75" xfId="0" applyFont="1" applyBorder="1" applyAlignment="1">
      <alignment horizontal="right"/>
    </xf>
    <xf numFmtId="0" fontId="15" fillId="0" borderId="71" xfId="0" applyFont="1" applyBorder="1" applyAlignment="1">
      <alignment horizontal="right"/>
    </xf>
    <xf numFmtId="0" fontId="15" fillId="0" borderId="80" xfId="0" applyFont="1" applyBorder="1" applyAlignment="1">
      <alignment horizontal="right"/>
    </xf>
    <xf numFmtId="0" fontId="15" fillId="0" borderId="74" xfId="0" applyFont="1" applyBorder="1" applyAlignment="1">
      <alignment horizontal="right"/>
    </xf>
    <xf numFmtId="0" fontId="15" fillId="0" borderId="74" xfId="0" applyFont="1" applyBorder="1" applyAlignment="1">
      <alignment horizontal="right" shrinkToFit="1"/>
    </xf>
    <xf numFmtId="0" fontId="15" fillId="0" borderId="71" xfId="0" applyFont="1" applyBorder="1" applyAlignment="1">
      <alignment horizontal="right" shrinkToFit="1"/>
    </xf>
    <xf numFmtId="0" fontId="15" fillId="0" borderId="82" xfId="0" applyFont="1" applyBorder="1" applyAlignment="1">
      <alignment horizontal="right" shrinkToFit="1"/>
    </xf>
    <xf numFmtId="0" fontId="15" fillId="0" borderId="79" xfId="0" applyFont="1" applyBorder="1" applyAlignment="1">
      <alignment horizontal="right"/>
    </xf>
    <xf numFmtId="0" fontId="15" fillId="19" borderId="93" xfId="0" applyFont="1" applyFill="1" applyBorder="1" applyAlignment="1">
      <alignment horizontal="right"/>
    </xf>
    <xf numFmtId="0" fontId="15" fillId="0" borderId="100" xfId="0" applyFont="1" applyBorder="1" applyAlignment="1">
      <alignment horizontal="right" shrinkToFit="1"/>
    </xf>
    <xf numFmtId="0" fontId="15" fillId="19" borderId="76" xfId="0" applyFont="1" applyFill="1" applyBorder="1" applyAlignment="1">
      <alignment horizontal="right" shrinkToFit="1"/>
    </xf>
    <xf numFmtId="0" fontId="15" fillId="0" borderId="82" xfId="0" applyFont="1" applyBorder="1" applyAlignment="1">
      <alignment horizontal="right"/>
    </xf>
    <xf numFmtId="0" fontId="15" fillId="0" borderId="99" xfId="0" applyFont="1" applyBorder="1" applyAlignment="1">
      <alignment horizontal="right"/>
    </xf>
    <xf numFmtId="0" fontId="15" fillId="19" borderId="79" xfId="0" applyFont="1" applyFill="1" applyBorder="1" applyAlignment="1">
      <alignment horizontal="right"/>
    </xf>
    <xf numFmtId="0" fontId="15" fillId="0" borderId="101" xfId="0" applyFont="1" applyBorder="1" applyAlignment="1">
      <alignment horizontal="right" shrinkToFit="1"/>
    </xf>
    <xf numFmtId="0" fontId="15" fillId="0" borderId="103" xfId="0" applyFont="1" applyBorder="1" applyAlignment="1">
      <alignment horizontal="right" shrinkToFit="1"/>
    </xf>
    <xf numFmtId="0" fontId="15" fillId="0" borderId="21" xfId="0" applyFont="1" applyBorder="1" applyAlignment="1" applyProtection="1">
      <alignment horizontal="right" wrapText="1" shrinkToFit="1"/>
      <protection locked="0" hidden="1"/>
    </xf>
    <xf numFmtId="0" fontId="15" fillId="0" borderId="105" xfId="0" applyFont="1" applyBorder="1" applyAlignment="1">
      <alignment horizontal="right" shrinkToFit="1"/>
    </xf>
    <xf numFmtId="0" fontId="15" fillId="0" borderId="21" xfId="0" applyFont="1" applyBorder="1" applyAlignment="1" applyProtection="1">
      <alignment horizontal="right" wrapText="1" shrinkToFit="1"/>
      <protection hidden="1"/>
    </xf>
    <xf numFmtId="0" fontId="15" fillId="0" borderId="20" xfId="0" applyFont="1" applyBorder="1" applyAlignment="1" applyProtection="1">
      <alignment horizontal="right" wrapText="1" shrinkToFit="1"/>
      <protection hidden="1"/>
    </xf>
    <xf numFmtId="0" fontId="15" fillId="0" borderId="37" xfId="0" applyFont="1" applyBorder="1" applyAlignment="1" applyProtection="1">
      <alignment horizontal="right" wrapText="1" shrinkToFit="1"/>
      <protection hidden="1"/>
    </xf>
    <xf numFmtId="0" fontId="15" fillId="0" borderId="77" xfId="0" applyFont="1" applyBorder="1" applyAlignment="1">
      <alignment horizontal="right" shrinkToFit="1"/>
    </xf>
    <xf numFmtId="0" fontId="19" fillId="0" borderId="71" xfId="0" applyFont="1" applyBorder="1" applyAlignment="1">
      <alignment horizontal="right"/>
    </xf>
    <xf numFmtId="0" fontId="19" fillId="0" borderId="78" xfId="0" applyFont="1" applyBorder="1" applyAlignment="1">
      <alignment horizontal="right"/>
    </xf>
    <xf numFmtId="0" fontId="19" fillId="0" borderId="98" xfId="0" applyFont="1" applyBorder="1" applyAlignment="1">
      <alignment horizontal="right"/>
    </xf>
    <xf numFmtId="0" fontId="18" fillId="7" borderId="8" xfId="0" applyFont="1" applyFill="1" applyBorder="1" applyAlignment="1" applyProtection="1">
      <alignment horizontal="right" wrapText="1" shrinkToFit="1"/>
      <protection hidden="1"/>
    </xf>
    <xf numFmtId="0" fontId="17" fillId="7" borderId="5" xfId="0" applyFont="1" applyFill="1" applyBorder="1" applyAlignment="1" applyProtection="1">
      <alignment horizontal="right" wrapText="1"/>
      <protection hidden="1"/>
    </xf>
    <xf numFmtId="0" fontId="19" fillId="0" borderId="6" xfId="0" applyFont="1" applyBorder="1" applyAlignment="1" applyProtection="1">
      <alignment horizontal="right" wrapText="1" shrinkToFit="1"/>
      <protection locked="0" hidden="1"/>
    </xf>
    <xf numFmtId="0" fontId="19" fillId="0" borderId="8" xfId="0" applyFont="1" applyBorder="1" applyAlignment="1" applyProtection="1">
      <alignment horizontal="right" wrapText="1" shrinkToFit="1"/>
      <protection locked="0" hidden="1"/>
    </xf>
    <xf numFmtId="0" fontId="15" fillId="7" borderId="5" xfId="0" applyFont="1" applyFill="1" applyBorder="1" applyAlignment="1" applyProtection="1">
      <alignment horizontal="right"/>
      <protection hidden="1"/>
    </xf>
    <xf numFmtId="0" fontId="15" fillId="0" borderId="6" xfId="0" applyFont="1" applyBorder="1" applyAlignment="1" applyProtection="1">
      <alignment horizontal="right"/>
      <protection locked="0" hidden="1"/>
    </xf>
    <xf numFmtId="0" fontId="15" fillId="0" borderId="8" xfId="0" applyFont="1" applyBorder="1" applyAlignment="1" applyProtection="1">
      <alignment horizontal="right"/>
      <protection locked="0" hidden="1"/>
    </xf>
    <xf numFmtId="0" fontId="15" fillId="0" borderId="5" xfId="0" applyFont="1" applyBorder="1" applyAlignment="1" applyProtection="1">
      <alignment horizontal="right"/>
      <protection locked="0" hidden="1"/>
    </xf>
    <xf numFmtId="0" fontId="18" fillId="0" borderId="6" xfId="0" applyFont="1" applyBorder="1" applyAlignment="1" applyProtection="1">
      <alignment horizontal="right" wrapText="1" shrinkToFit="1"/>
      <protection hidden="1"/>
    </xf>
    <xf numFmtId="0" fontId="15" fillId="0" borderId="7" xfId="0" applyFont="1" applyBorder="1" applyAlignment="1" applyProtection="1">
      <alignment horizontal="right"/>
      <protection locked="0" hidden="1"/>
    </xf>
    <xf numFmtId="0" fontId="15" fillId="0" borderId="18" xfId="0" applyFont="1" applyBorder="1" applyAlignment="1" applyProtection="1">
      <alignment horizontal="right"/>
      <protection locked="0" hidden="1"/>
    </xf>
    <xf numFmtId="0" fontId="15" fillId="0" borderId="46" xfId="0" applyFont="1" applyBorder="1" applyAlignment="1" applyProtection="1">
      <alignment horizontal="right"/>
      <protection locked="0" hidden="1"/>
    </xf>
    <xf numFmtId="0" fontId="19" fillId="0" borderId="47" xfId="0" applyFont="1" applyBorder="1" applyAlignment="1" applyProtection="1">
      <alignment horizontal="right" wrapText="1" shrinkToFit="1"/>
      <protection locked="0" hidden="1"/>
    </xf>
    <xf numFmtId="0" fontId="19" fillId="0" borderId="17" xfId="0" applyFont="1" applyBorder="1" applyAlignment="1" applyProtection="1">
      <alignment horizontal="right" wrapText="1" shrinkToFit="1"/>
      <protection locked="0" hidden="1"/>
    </xf>
    <xf numFmtId="0" fontId="19" fillId="0" borderId="45" xfId="0" applyFont="1" applyBorder="1" applyAlignment="1" applyProtection="1">
      <alignment horizontal="right" wrapText="1" shrinkToFit="1"/>
      <protection locked="0" hidden="1"/>
    </xf>
    <xf numFmtId="0" fontId="19" fillId="0" borderId="5" xfId="0" applyFont="1" applyBorder="1" applyAlignment="1" applyProtection="1">
      <alignment horizontal="right" wrapText="1" shrinkToFit="1"/>
      <protection locked="0" hidden="1"/>
    </xf>
    <xf numFmtId="0" fontId="19" fillId="0" borderId="16" xfId="0" applyFont="1" applyBorder="1" applyAlignment="1" applyProtection="1">
      <alignment horizontal="right" wrapText="1" shrinkToFit="1"/>
      <protection hidden="1"/>
    </xf>
    <xf numFmtId="0" fontId="19" fillId="0" borderId="6" xfId="0" applyFont="1" applyBorder="1" applyAlignment="1" applyProtection="1">
      <alignment horizontal="right" wrapText="1" shrinkToFit="1"/>
      <protection hidden="1"/>
    </xf>
    <xf numFmtId="0" fontId="19" fillId="0" borderId="7" xfId="0" applyFont="1" applyBorder="1" applyAlignment="1" applyProtection="1">
      <alignment horizontal="right" wrapText="1" shrinkToFit="1"/>
      <protection hidden="1"/>
    </xf>
    <xf numFmtId="0" fontId="19" fillId="0" borderId="7" xfId="0" applyFont="1" applyBorder="1" applyAlignment="1" applyProtection="1">
      <alignment horizontal="right" wrapText="1" shrinkToFit="1"/>
      <protection locked="0" hidden="1"/>
    </xf>
    <xf numFmtId="0" fontId="19" fillId="0" borderId="5" xfId="0" applyFont="1" applyBorder="1" applyAlignment="1" applyProtection="1">
      <alignment horizontal="right" wrapText="1" shrinkToFit="1"/>
      <protection hidden="1"/>
    </xf>
    <xf numFmtId="0" fontId="19" fillId="0" borderId="8" xfId="0" applyFont="1" applyBorder="1" applyAlignment="1" applyProtection="1">
      <alignment horizontal="right" wrapText="1" shrinkToFit="1"/>
      <protection hidden="1"/>
    </xf>
    <xf numFmtId="0" fontId="15" fillId="0" borderId="16" xfId="0" applyFont="1" applyBorder="1" applyAlignment="1" applyProtection="1">
      <alignment horizontal="right"/>
      <protection locked="0"/>
    </xf>
    <xf numFmtId="0" fontId="15" fillId="0" borderId="6" xfId="0" applyFont="1" applyBorder="1" applyAlignment="1" applyProtection="1">
      <alignment horizontal="right"/>
      <protection locked="0"/>
    </xf>
    <xf numFmtId="0" fontId="15" fillId="0" borderId="7" xfId="0" applyFont="1" applyBorder="1" applyAlignment="1" applyProtection="1">
      <alignment horizontal="right"/>
      <protection locked="0"/>
    </xf>
    <xf numFmtId="0" fontId="18" fillId="7" borderId="37" xfId="0" applyFont="1" applyFill="1" applyBorder="1" applyAlignment="1" applyProtection="1">
      <alignment horizontal="right" wrapText="1" shrinkToFit="1"/>
      <protection hidden="1"/>
    </xf>
    <xf numFmtId="0" fontId="17" fillId="7" borderId="21" xfId="0" applyFont="1" applyFill="1" applyBorder="1" applyAlignment="1" applyProtection="1">
      <alignment horizontal="right" wrapText="1"/>
      <protection hidden="1"/>
    </xf>
    <xf numFmtId="0" fontId="19" fillId="0" borderId="20" xfId="0" applyFont="1" applyBorder="1" applyAlignment="1" applyProtection="1">
      <alignment horizontal="right" wrapText="1" shrinkToFit="1"/>
      <protection locked="0" hidden="1"/>
    </xf>
    <xf numFmtId="0" fontId="19" fillId="0" borderId="37" xfId="0" applyFont="1" applyBorder="1" applyAlignment="1" applyProtection="1">
      <alignment horizontal="right" wrapText="1" shrinkToFit="1"/>
      <protection locked="0" hidden="1"/>
    </xf>
    <xf numFmtId="0" fontId="15" fillId="7" borderId="21" xfId="0" applyFont="1" applyFill="1" applyBorder="1" applyAlignment="1" applyProtection="1">
      <alignment horizontal="right"/>
      <protection hidden="1"/>
    </xf>
    <xf numFmtId="0" fontId="15" fillId="0" borderId="20" xfId="0" applyFont="1" applyBorder="1" applyAlignment="1" applyProtection="1">
      <alignment horizontal="right"/>
      <protection locked="0" hidden="1"/>
    </xf>
    <xf numFmtId="0" fontId="15" fillId="0" borderId="37" xfId="0" applyFont="1" applyBorder="1" applyAlignment="1" applyProtection="1">
      <alignment horizontal="right"/>
      <protection locked="0" hidden="1"/>
    </xf>
    <xf numFmtId="0" fontId="15" fillId="0" borderId="21" xfId="0" applyFont="1" applyBorder="1" applyAlignment="1" applyProtection="1">
      <alignment horizontal="right"/>
      <protection locked="0" hidden="1"/>
    </xf>
    <xf numFmtId="0" fontId="18" fillId="0" borderId="20" xfId="0" applyFont="1" applyBorder="1" applyAlignment="1" applyProtection="1">
      <alignment horizontal="right" wrapText="1" shrinkToFit="1"/>
      <protection hidden="1"/>
    </xf>
    <xf numFmtId="0" fontId="15" fillId="0" borderId="22" xfId="0" applyFont="1" applyBorder="1" applyAlignment="1" applyProtection="1">
      <alignment horizontal="right"/>
      <protection locked="0" hidden="1"/>
    </xf>
    <xf numFmtId="0" fontId="19" fillId="0" borderId="21" xfId="0" applyFont="1" applyBorder="1" applyAlignment="1" applyProtection="1">
      <alignment horizontal="right" wrapText="1" shrinkToFit="1"/>
      <protection locked="0" hidden="1"/>
    </xf>
    <xf numFmtId="0" fontId="19" fillId="0" borderId="32" xfId="0" applyFont="1" applyBorder="1" applyAlignment="1" applyProtection="1">
      <alignment horizontal="right" wrapText="1" shrinkToFit="1"/>
      <protection hidden="1"/>
    </xf>
    <xf numFmtId="0" fontId="19" fillId="0" borderId="20" xfId="0" applyFont="1" applyBorder="1" applyAlignment="1" applyProtection="1">
      <alignment horizontal="right" wrapText="1" shrinkToFit="1"/>
      <protection hidden="1"/>
    </xf>
    <xf numFmtId="0" fontId="19" fillId="0" borderId="22" xfId="0" applyFont="1" applyBorder="1" applyAlignment="1" applyProtection="1">
      <alignment horizontal="right" wrapText="1" shrinkToFit="1"/>
      <protection hidden="1"/>
    </xf>
    <xf numFmtId="0" fontId="19" fillId="0" borderId="21" xfId="0" applyFont="1" applyBorder="1" applyAlignment="1" applyProtection="1">
      <alignment horizontal="right" wrapText="1" shrinkToFit="1"/>
      <protection hidden="1"/>
    </xf>
    <xf numFmtId="0" fontId="19" fillId="0" borderId="37" xfId="0" applyFont="1" applyBorder="1" applyAlignment="1" applyProtection="1">
      <alignment horizontal="right" wrapText="1" shrinkToFit="1"/>
      <protection hidden="1"/>
    </xf>
    <xf numFmtId="0" fontId="15" fillId="0" borderId="32" xfId="0" applyFont="1" applyBorder="1" applyAlignment="1" applyProtection="1">
      <alignment horizontal="right"/>
      <protection locked="0"/>
    </xf>
    <xf numFmtId="0" fontId="15" fillId="0" borderId="20" xfId="0" applyFont="1" applyBorder="1" applyAlignment="1" applyProtection="1">
      <alignment horizontal="right"/>
      <protection locked="0"/>
    </xf>
    <xf numFmtId="0" fontId="15" fillId="0" borderId="22" xfId="0" applyFont="1" applyBorder="1" applyAlignment="1" applyProtection="1">
      <alignment horizontal="right"/>
      <protection locked="0"/>
    </xf>
    <xf numFmtId="0" fontId="15" fillId="0" borderId="20" xfId="0" applyFont="1" applyBorder="1" applyAlignment="1">
      <alignment horizontal="right"/>
    </xf>
    <xf numFmtId="0" fontId="17" fillId="2" borderId="20" xfId="0" applyFont="1" applyFill="1" applyBorder="1" applyAlignment="1" applyProtection="1">
      <alignment horizontal="right" wrapText="1"/>
      <protection hidden="1"/>
    </xf>
    <xf numFmtId="0" fontId="18" fillId="7" borderId="42" xfId="0" applyFont="1" applyFill="1" applyBorder="1" applyAlignment="1" applyProtection="1">
      <alignment horizontal="right" wrapText="1" shrinkToFit="1"/>
      <protection hidden="1"/>
    </xf>
    <xf numFmtId="0" fontId="17" fillId="7" borderId="24" xfId="0" applyFont="1" applyFill="1" applyBorder="1" applyAlignment="1" applyProtection="1">
      <alignment horizontal="right" wrapText="1"/>
      <protection hidden="1"/>
    </xf>
    <xf numFmtId="0" fontId="19" fillId="0" borderId="25" xfId="0" applyFont="1" applyBorder="1" applyAlignment="1" applyProtection="1">
      <alignment horizontal="right" wrapText="1" shrinkToFit="1"/>
      <protection locked="0" hidden="1"/>
    </xf>
    <xf numFmtId="0" fontId="19" fillId="0" borderId="42" xfId="0" applyFont="1" applyBorder="1" applyAlignment="1" applyProtection="1">
      <alignment horizontal="right" wrapText="1" shrinkToFit="1"/>
      <protection locked="0" hidden="1"/>
    </xf>
    <xf numFmtId="0" fontId="15" fillId="7" borderId="13" xfId="0" applyFont="1" applyFill="1" applyBorder="1" applyAlignment="1" applyProtection="1">
      <alignment horizontal="right"/>
      <protection hidden="1"/>
    </xf>
    <xf numFmtId="0" fontId="15" fillId="0" borderId="1" xfId="0" applyFont="1" applyBorder="1" applyAlignment="1" applyProtection="1">
      <alignment horizontal="right"/>
      <protection locked="0" hidden="1"/>
    </xf>
    <xf numFmtId="0" fontId="15" fillId="0" borderId="15" xfId="0" applyFont="1" applyBorder="1" applyAlignment="1" applyProtection="1">
      <alignment horizontal="right"/>
      <protection locked="0" hidden="1"/>
    </xf>
    <xf numFmtId="0" fontId="15" fillId="0" borderId="24" xfId="0" applyFont="1" applyBorder="1" applyAlignment="1" applyProtection="1">
      <alignment horizontal="right"/>
      <protection locked="0" hidden="1"/>
    </xf>
    <xf numFmtId="0" fontId="15" fillId="0" borderId="25" xfId="0" applyFont="1" applyBorder="1" applyAlignment="1" applyProtection="1">
      <alignment horizontal="right"/>
      <protection locked="0" hidden="1"/>
    </xf>
    <xf numFmtId="0" fontId="15" fillId="0" borderId="23" xfId="0" applyFont="1" applyBorder="1" applyAlignment="1" applyProtection="1">
      <alignment horizontal="right"/>
      <protection locked="0" hidden="1"/>
    </xf>
    <xf numFmtId="0" fontId="15" fillId="0" borderId="32" xfId="0" applyFont="1" applyBorder="1" applyAlignment="1" applyProtection="1">
      <alignment horizontal="right"/>
      <protection locked="0" hidden="1"/>
    </xf>
    <xf numFmtId="0" fontId="19" fillId="0" borderId="13" xfId="0" applyFont="1" applyBorder="1" applyAlignment="1" applyProtection="1">
      <alignment horizontal="right" wrapText="1" shrinkToFit="1"/>
      <protection locked="0" hidden="1"/>
    </xf>
    <xf numFmtId="0" fontId="19" fillId="0" borderId="15" xfId="0" applyFont="1" applyBorder="1" applyAlignment="1" applyProtection="1">
      <alignment horizontal="right" wrapText="1" shrinkToFit="1"/>
      <protection locked="0" hidden="1"/>
    </xf>
    <xf numFmtId="0" fontId="19" fillId="0" borderId="24" xfId="0" applyFont="1" applyBorder="1" applyAlignment="1" applyProtection="1">
      <alignment horizontal="right" wrapText="1" shrinkToFit="1"/>
      <protection locked="0" hidden="1"/>
    </xf>
    <xf numFmtId="0" fontId="19" fillId="0" borderId="33" xfId="0" applyFont="1" applyBorder="1" applyAlignment="1" applyProtection="1">
      <alignment horizontal="right" wrapText="1" shrinkToFit="1"/>
      <protection hidden="1"/>
    </xf>
    <xf numFmtId="0" fontId="19" fillId="0" borderId="25" xfId="0" applyFont="1" applyBorder="1" applyAlignment="1" applyProtection="1">
      <alignment horizontal="right" wrapText="1" shrinkToFit="1"/>
      <protection hidden="1"/>
    </xf>
    <xf numFmtId="0" fontId="19" fillId="0" borderId="23" xfId="0" applyFont="1" applyBorder="1" applyAlignment="1" applyProtection="1">
      <alignment horizontal="right" wrapText="1" shrinkToFit="1"/>
      <protection hidden="1"/>
    </xf>
    <xf numFmtId="0" fontId="19" fillId="0" borderId="24" xfId="0" applyFont="1" applyBorder="1" applyAlignment="1" applyProtection="1">
      <alignment horizontal="right" wrapText="1" shrinkToFit="1"/>
      <protection hidden="1"/>
    </xf>
    <xf numFmtId="0" fontId="15" fillId="0" borderId="33" xfId="0" applyFont="1" applyBorder="1" applyAlignment="1" applyProtection="1">
      <alignment horizontal="right"/>
      <protection locked="0"/>
    </xf>
    <xf numFmtId="0" fontId="15" fillId="0" borderId="25" xfId="0" applyFont="1" applyBorder="1" applyAlignment="1" applyProtection="1">
      <alignment horizontal="right"/>
      <protection locked="0"/>
    </xf>
    <xf numFmtId="0" fontId="15" fillId="0" borderId="23" xfId="0" applyFont="1" applyBorder="1" applyAlignment="1" applyProtection="1">
      <alignment horizontal="right"/>
      <protection locked="0"/>
    </xf>
    <xf numFmtId="0" fontId="15" fillId="0" borderId="17" xfId="0" applyFont="1" applyBorder="1" applyAlignment="1" applyProtection="1">
      <alignment horizontal="right"/>
      <protection locked="0" hidden="1"/>
    </xf>
    <xf numFmtId="0" fontId="19" fillId="0" borderId="16" xfId="0" applyFont="1" applyBorder="1" applyAlignment="1" applyProtection="1">
      <alignment horizontal="right" wrapText="1" shrinkToFit="1"/>
      <protection locked="0" hidden="1"/>
    </xf>
    <xf numFmtId="0" fontId="15" fillId="0" borderId="18" xfId="0" applyFont="1" applyBorder="1" applyAlignment="1" applyProtection="1">
      <alignment horizontal="right"/>
      <protection locked="0"/>
    </xf>
    <xf numFmtId="0" fontId="15" fillId="0" borderId="17" xfId="0" applyFont="1" applyBorder="1" applyAlignment="1" applyProtection="1">
      <alignment horizontal="right"/>
      <protection locked="0"/>
    </xf>
    <xf numFmtId="0" fontId="15" fillId="0" borderId="46" xfId="0" applyFont="1" applyBorder="1" applyAlignment="1" applyProtection="1">
      <alignment horizontal="right"/>
      <protection locked="0"/>
    </xf>
    <xf numFmtId="0" fontId="15" fillId="0" borderId="47" xfId="0" applyFont="1" applyBorder="1" applyAlignment="1" applyProtection="1">
      <alignment horizontal="right"/>
      <protection locked="0" hidden="1"/>
    </xf>
    <xf numFmtId="0" fontId="19" fillId="0" borderId="22" xfId="0" applyFont="1" applyBorder="1" applyAlignment="1" applyProtection="1">
      <alignment horizontal="right" wrapText="1" shrinkToFit="1"/>
      <protection locked="0" hidden="1"/>
    </xf>
    <xf numFmtId="0" fontId="19" fillId="0" borderId="32" xfId="0" applyFont="1" applyBorder="1" applyAlignment="1" applyProtection="1">
      <alignment horizontal="right" wrapText="1" shrinkToFit="1"/>
      <protection locked="0" hidden="1"/>
    </xf>
    <xf numFmtId="0" fontId="15" fillId="7" borderId="24" xfId="0" applyFont="1" applyFill="1" applyBorder="1" applyAlignment="1" applyProtection="1">
      <alignment horizontal="right"/>
      <protection hidden="1"/>
    </xf>
    <xf numFmtId="0" fontId="19" fillId="0" borderId="23" xfId="0" applyFont="1" applyBorder="1" applyAlignment="1" applyProtection="1">
      <alignment horizontal="right" wrapText="1" shrinkToFit="1"/>
      <protection locked="0" hidden="1"/>
    </xf>
    <xf numFmtId="0" fontId="19" fillId="0" borderId="19" xfId="0" applyFont="1" applyBorder="1" applyAlignment="1" applyProtection="1">
      <alignment horizontal="right" wrapText="1" shrinkToFit="1"/>
      <protection locked="0" hidden="1"/>
    </xf>
    <xf numFmtId="0" fontId="15" fillId="0" borderId="16" xfId="0" applyFont="1" applyBorder="1" applyAlignment="1" applyProtection="1">
      <alignment horizontal="right"/>
      <protection locked="0" hidden="1"/>
    </xf>
    <xf numFmtId="0" fontId="15" fillId="0" borderId="33" xfId="0" applyFont="1" applyBorder="1" applyAlignment="1" applyProtection="1">
      <alignment horizontal="right"/>
      <protection locked="0" hidden="1"/>
    </xf>
    <xf numFmtId="0" fontId="19" fillId="0" borderId="33" xfId="0" applyFont="1" applyBorder="1" applyAlignment="1" applyProtection="1">
      <alignment horizontal="right" wrapText="1" shrinkToFit="1"/>
      <protection locked="0" hidden="1"/>
    </xf>
    <xf numFmtId="49" fontId="19" fillId="0" borderId="5" xfId="0" applyNumberFormat="1" applyFont="1" applyBorder="1" applyAlignment="1" applyProtection="1">
      <alignment horizontal="right" wrapText="1" shrinkToFit="1"/>
      <protection locked="0" hidden="1"/>
    </xf>
    <xf numFmtId="0" fontId="19" fillId="2" borderId="21" xfId="0" applyFont="1" applyFill="1" applyBorder="1" applyAlignment="1" applyProtection="1">
      <alignment horizontal="right" wrapText="1" shrinkToFit="1"/>
      <protection hidden="1"/>
    </xf>
    <xf numFmtId="0" fontId="19" fillId="2" borderId="20" xfId="0" applyFont="1" applyFill="1" applyBorder="1" applyAlignment="1" applyProtection="1">
      <alignment horizontal="right" wrapText="1" shrinkToFit="1"/>
      <protection hidden="1"/>
    </xf>
    <xf numFmtId="0" fontId="15" fillId="0" borderId="19" xfId="0" applyFont="1" applyBorder="1" applyAlignment="1" applyProtection="1">
      <alignment horizontal="right"/>
      <protection locked="0" hidden="1"/>
    </xf>
    <xf numFmtId="0" fontId="15" fillId="0" borderId="14" xfId="0" applyFont="1" applyBorder="1" applyAlignment="1" applyProtection="1">
      <alignment horizontal="right"/>
      <protection locked="0" hidden="1"/>
    </xf>
    <xf numFmtId="0" fontId="19" fillId="0" borderId="1" xfId="0" applyFont="1" applyBorder="1" applyAlignment="1" applyProtection="1">
      <alignment horizontal="right" wrapText="1" shrinkToFit="1"/>
      <protection locked="0" hidden="1"/>
    </xf>
    <xf numFmtId="0" fontId="18" fillId="7" borderId="131" xfId="0" applyFont="1" applyFill="1" applyBorder="1" applyAlignment="1" applyProtection="1">
      <alignment horizontal="right" wrapText="1" shrinkToFit="1"/>
      <protection hidden="1"/>
    </xf>
    <xf numFmtId="0" fontId="17" fillId="7" borderId="13" xfId="0" applyFont="1" applyFill="1" applyBorder="1" applyAlignment="1" applyProtection="1">
      <alignment horizontal="right" wrapText="1"/>
      <protection hidden="1"/>
    </xf>
    <xf numFmtId="0" fontId="15" fillId="0" borderId="13" xfId="0" applyFont="1" applyBorder="1" applyAlignment="1" applyProtection="1">
      <alignment horizontal="right"/>
      <protection locked="0" hidden="1"/>
    </xf>
    <xf numFmtId="0" fontId="19" fillId="0" borderId="19" xfId="0" applyFont="1" applyBorder="1" applyAlignment="1" applyProtection="1">
      <alignment horizontal="right" wrapText="1" shrinkToFit="1"/>
      <protection hidden="1"/>
    </xf>
    <xf numFmtId="0" fontId="19" fillId="0" borderId="1" xfId="0" applyFont="1" applyBorder="1" applyAlignment="1" applyProtection="1">
      <alignment horizontal="right" wrapText="1" shrinkToFit="1"/>
      <protection hidden="1"/>
    </xf>
    <xf numFmtId="0" fontId="19" fillId="0" borderId="14" xfId="0" applyFont="1" applyBorder="1" applyAlignment="1" applyProtection="1">
      <alignment horizontal="right" wrapText="1" shrinkToFit="1"/>
      <protection hidden="1"/>
    </xf>
    <xf numFmtId="0" fontId="19" fillId="0" borderId="13" xfId="0" applyFont="1" applyBorder="1" applyAlignment="1" applyProtection="1">
      <alignment horizontal="right" wrapText="1" shrinkToFit="1"/>
      <protection hidden="1"/>
    </xf>
    <xf numFmtId="0" fontId="15" fillId="0" borderId="19" xfId="0" applyFont="1" applyBorder="1" applyAlignment="1" applyProtection="1">
      <alignment horizontal="right"/>
      <protection locked="0"/>
    </xf>
    <xf numFmtId="0" fontId="15" fillId="0" borderId="1" xfId="0" applyFont="1" applyBorder="1" applyAlignment="1" applyProtection="1">
      <alignment horizontal="right"/>
      <protection locked="0"/>
    </xf>
    <xf numFmtId="0" fontId="15" fillId="0" borderId="14" xfId="0" applyFont="1" applyBorder="1" applyAlignment="1" applyProtection="1">
      <alignment horizontal="right"/>
      <protection locked="0"/>
    </xf>
    <xf numFmtId="0" fontId="15" fillId="7" borderId="16" xfId="0" applyFont="1" applyFill="1" applyBorder="1" applyAlignment="1" applyProtection="1">
      <alignment horizontal="right"/>
      <protection hidden="1"/>
    </xf>
    <xf numFmtId="0" fontId="15" fillId="0" borderId="2" xfId="0" applyFont="1" applyBorder="1" applyAlignment="1" applyProtection="1">
      <alignment horizontal="right"/>
      <protection locked="0"/>
    </xf>
    <xf numFmtId="0" fontId="15" fillId="0" borderId="3" xfId="0" applyFont="1" applyBorder="1" applyAlignment="1" applyProtection="1">
      <alignment horizontal="right"/>
      <protection locked="0"/>
    </xf>
    <xf numFmtId="0" fontId="15" fillId="0" borderId="4" xfId="0" applyFont="1" applyBorder="1" applyAlignment="1" applyProtection="1">
      <alignment horizontal="right"/>
      <protection locked="0"/>
    </xf>
    <xf numFmtId="0" fontId="18" fillId="7" borderId="45" xfId="0" applyFont="1" applyFill="1" applyBorder="1" applyAlignment="1" applyProtection="1">
      <alignment horizontal="right" wrapText="1" shrinkToFit="1"/>
      <protection hidden="1"/>
    </xf>
    <xf numFmtId="0" fontId="15" fillId="7" borderId="32" xfId="0" applyFont="1" applyFill="1" applyBorder="1" applyAlignment="1" applyProtection="1">
      <alignment horizontal="right"/>
      <protection hidden="1"/>
    </xf>
    <xf numFmtId="0" fontId="15" fillId="0" borderId="11" xfId="0" applyFont="1" applyBorder="1" applyAlignment="1" applyProtection="1">
      <alignment horizontal="right"/>
      <protection locked="0"/>
    </xf>
    <xf numFmtId="0" fontId="15" fillId="0" borderId="10" xfId="0" applyFont="1" applyBorder="1" applyAlignment="1" applyProtection="1">
      <alignment horizontal="right"/>
      <protection locked="0"/>
    </xf>
    <xf numFmtId="0" fontId="15" fillId="0" borderId="12" xfId="0" applyFont="1" applyBorder="1" applyAlignment="1" applyProtection="1">
      <alignment horizontal="right"/>
      <protection locked="0"/>
    </xf>
    <xf numFmtId="0" fontId="19" fillId="2" borderId="37" xfId="0" applyFont="1" applyFill="1" applyBorder="1" applyAlignment="1" applyProtection="1">
      <alignment horizontal="right" wrapText="1" shrinkToFit="1"/>
      <protection hidden="1"/>
    </xf>
    <xf numFmtId="0" fontId="18" fillId="7" borderId="53" xfId="0" applyFont="1" applyFill="1" applyBorder="1" applyAlignment="1" applyProtection="1">
      <alignment horizontal="right" wrapText="1" shrinkToFit="1"/>
      <protection hidden="1"/>
    </xf>
    <xf numFmtId="0" fontId="15" fillId="7" borderId="33" xfId="0" applyFont="1" applyFill="1" applyBorder="1" applyAlignment="1" applyProtection="1">
      <alignment horizontal="right"/>
      <protection hidden="1"/>
    </xf>
    <xf numFmtId="0" fontId="15" fillId="0" borderId="49" xfId="0" applyFont="1" applyBorder="1" applyAlignment="1" applyProtection="1">
      <alignment horizontal="right"/>
      <protection locked="0" hidden="1"/>
    </xf>
    <xf numFmtId="0" fontId="15" fillId="0" borderId="48" xfId="0" applyFont="1" applyBorder="1" applyAlignment="1" applyProtection="1">
      <alignment horizontal="right"/>
      <protection locked="0" hidden="1"/>
    </xf>
    <xf numFmtId="0" fontId="19" fillId="0" borderId="40" xfId="0" applyFont="1" applyBorder="1" applyAlignment="1" applyProtection="1">
      <alignment horizontal="right" wrapText="1" shrinkToFit="1"/>
      <protection locked="0" hidden="1"/>
    </xf>
    <xf numFmtId="0" fontId="19" fillId="0" borderId="41" xfId="0" applyFont="1" applyBorder="1" applyAlignment="1" applyProtection="1">
      <alignment horizontal="right" wrapText="1" shrinkToFit="1"/>
      <protection locked="0" hidden="1"/>
    </xf>
    <xf numFmtId="0" fontId="19" fillId="0" borderId="53" xfId="0" applyFont="1" applyBorder="1" applyAlignment="1" applyProtection="1">
      <alignment horizontal="right" wrapText="1" shrinkToFit="1"/>
      <protection locked="0" hidden="1"/>
    </xf>
    <xf numFmtId="0" fontId="15" fillId="0" borderId="49" xfId="0" applyFont="1" applyBorder="1" applyAlignment="1" applyProtection="1">
      <alignment horizontal="right"/>
      <protection locked="0"/>
    </xf>
    <xf numFmtId="0" fontId="15" fillId="0" borderId="41" xfId="0" applyFont="1" applyBorder="1" applyAlignment="1" applyProtection="1">
      <alignment horizontal="right"/>
      <protection locked="0"/>
    </xf>
    <xf numFmtId="0" fontId="15" fillId="0" borderId="48" xfId="0" applyFont="1" applyBorder="1" applyAlignment="1" applyProtection="1">
      <alignment horizontal="right"/>
      <protection locked="0"/>
    </xf>
    <xf numFmtId="0" fontId="19" fillId="2" borderId="6" xfId="0" applyFont="1" applyFill="1" applyBorder="1" applyAlignment="1" applyProtection="1">
      <alignment horizontal="right" wrapText="1" shrinkToFit="1"/>
      <protection locked="0" hidden="1"/>
    </xf>
    <xf numFmtId="0" fontId="19" fillId="2" borderId="8" xfId="0" applyFont="1" applyFill="1" applyBorder="1" applyAlignment="1" applyProtection="1">
      <alignment horizontal="right" wrapText="1" shrinkToFit="1"/>
      <protection locked="0" hidden="1"/>
    </xf>
    <xf numFmtId="0" fontId="19" fillId="2" borderId="20" xfId="0" applyFont="1" applyFill="1" applyBorder="1" applyAlignment="1" applyProtection="1">
      <alignment horizontal="right" wrapText="1" shrinkToFit="1"/>
      <protection locked="0" hidden="1"/>
    </xf>
    <xf numFmtId="0" fontId="19" fillId="2" borderId="37" xfId="0" applyFont="1" applyFill="1" applyBorder="1" applyAlignment="1" applyProtection="1">
      <alignment horizontal="right" wrapText="1" shrinkToFit="1"/>
      <protection locked="0" hidden="1"/>
    </xf>
    <xf numFmtId="0" fontId="19" fillId="2" borderId="25" xfId="0" applyFont="1" applyFill="1" applyBorder="1" applyAlignment="1" applyProtection="1">
      <alignment horizontal="right" wrapText="1" shrinkToFit="1"/>
      <protection locked="0" hidden="1"/>
    </xf>
    <xf numFmtId="0" fontId="19" fillId="2" borderId="42" xfId="0" applyFont="1" applyFill="1" applyBorder="1" applyAlignment="1" applyProtection="1">
      <alignment horizontal="right" wrapText="1" shrinkToFit="1"/>
      <protection locked="0" hidden="1"/>
    </xf>
    <xf numFmtId="164" fontId="19" fillId="0" borderId="21" xfId="0" applyNumberFormat="1" applyFont="1" applyBorder="1" applyAlignment="1" applyProtection="1">
      <alignment horizontal="right" wrapText="1" shrinkToFit="1"/>
      <protection locked="0" hidden="1"/>
    </xf>
    <xf numFmtId="0" fontId="19" fillId="0" borderId="42" xfId="0" applyFont="1" applyBorder="1" applyAlignment="1" applyProtection="1">
      <alignment horizontal="right" wrapText="1" shrinkToFit="1"/>
      <protection hidden="1"/>
    </xf>
    <xf numFmtId="0" fontId="19" fillId="0" borderId="46" xfId="0" applyFont="1" applyBorder="1" applyAlignment="1" applyProtection="1">
      <alignment horizontal="right" wrapText="1" shrinkToFit="1"/>
      <protection locked="0" hidden="1"/>
    </xf>
    <xf numFmtId="0" fontId="15" fillId="20" borderId="21" xfId="0" applyFont="1" applyFill="1" applyBorder="1" applyAlignment="1" applyProtection="1">
      <alignment horizontal="right"/>
      <protection hidden="1"/>
    </xf>
    <xf numFmtId="164" fontId="19" fillId="0" borderId="5" xfId="0" applyNumberFormat="1" applyFont="1" applyBorder="1" applyAlignment="1" applyProtection="1">
      <alignment horizontal="right" wrapText="1" shrinkToFit="1"/>
      <protection locked="0" hidden="1"/>
    </xf>
    <xf numFmtId="0" fontId="19" fillId="0" borderId="38" xfId="0" applyFont="1" applyBorder="1" applyAlignment="1" applyProtection="1">
      <alignment horizontal="right" wrapText="1" shrinkToFit="1"/>
      <protection locked="0" hidden="1"/>
    </xf>
    <xf numFmtId="0" fontId="18" fillId="7" borderId="15" xfId="0" applyFont="1" applyFill="1" applyBorder="1" applyAlignment="1" applyProtection="1">
      <alignment horizontal="right" wrapText="1" shrinkToFit="1"/>
      <protection hidden="1"/>
    </xf>
    <xf numFmtId="0" fontId="15" fillId="2" borderId="16" xfId="0" applyFont="1" applyFill="1" applyBorder="1" applyAlignment="1" applyProtection="1">
      <alignment horizontal="right"/>
      <protection locked="0"/>
    </xf>
    <xf numFmtId="0" fontId="15" fillId="2" borderId="6" xfId="0" applyFont="1" applyFill="1" applyBorder="1" applyAlignment="1" applyProtection="1">
      <alignment horizontal="right"/>
      <protection locked="0"/>
    </xf>
    <xf numFmtId="0" fontId="15" fillId="2" borderId="7" xfId="0" applyFont="1" applyFill="1" applyBorder="1" applyAlignment="1" applyProtection="1">
      <alignment horizontal="right"/>
      <protection locked="0"/>
    </xf>
    <xf numFmtId="0" fontId="15" fillId="2" borderId="32" xfId="0" applyFont="1" applyFill="1" applyBorder="1" applyAlignment="1" applyProtection="1">
      <alignment horizontal="right"/>
      <protection locked="0"/>
    </xf>
    <xf numFmtId="0" fontId="15" fillId="2" borderId="20" xfId="0" applyFont="1" applyFill="1" applyBorder="1" applyAlignment="1" applyProtection="1">
      <alignment horizontal="right"/>
      <protection locked="0"/>
    </xf>
    <xf numFmtId="0" fontId="15" fillId="2" borderId="22" xfId="0" applyFont="1" applyFill="1" applyBorder="1" applyAlignment="1" applyProtection="1">
      <alignment horizontal="right"/>
      <protection locked="0"/>
    </xf>
    <xf numFmtId="0" fontId="15" fillId="2" borderId="33" xfId="0" applyFont="1" applyFill="1" applyBorder="1" applyAlignment="1" applyProtection="1">
      <alignment horizontal="right"/>
      <protection locked="0"/>
    </xf>
    <xf numFmtId="0" fontId="15" fillId="2" borderId="25" xfId="0" applyFont="1" applyFill="1" applyBorder="1" applyAlignment="1" applyProtection="1">
      <alignment horizontal="right"/>
      <protection locked="0"/>
    </xf>
    <xf numFmtId="0" fontId="15" fillId="2" borderId="23" xfId="0" applyFont="1" applyFill="1" applyBorder="1" applyAlignment="1" applyProtection="1">
      <alignment horizontal="right"/>
      <protection locked="0"/>
    </xf>
    <xf numFmtId="0" fontId="15" fillId="2" borderId="18" xfId="0" applyFont="1" applyFill="1" applyBorder="1" applyAlignment="1" applyProtection="1">
      <alignment horizontal="right"/>
      <protection locked="0"/>
    </xf>
    <xf numFmtId="0" fontId="15" fillId="2" borderId="17" xfId="0" applyFont="1" applyFill="1" applyBorder="1" applyAlignment="1" applyProtection="1">
      <alignment horizontal="right"/>
      <protection locked="0"/>
    </xf>
    <xf numFmtId="0" fontId="15" fillId="2" borderId="46" xfId="0" applyFont="1" applyFill="1" applyBorder="1" applyAlignment="1" applyProtection="1">
      <alignment horizontal="right"/>
      <protection locked="0"/>
    </xf>
    <xf numFmtId="0" fontId="15" fillId="7" borderId="47" xfId="0" applyFont="1" applyFill="1" applyBorder="1" applyAlignment="1" applyProtection="1">
      <alignment horizontal="right"/>
      <protection hidden="1"/>
    </xf>
    <xf numFmtId="0" fontId="19" fillId="0" borderId="14" xfId="0" applyFont="1" applyBorder="1" applyAlignment="1" applyProtection="1">
      <alignment horizontal="right" wrapText="1" shrinkToFit="1"/>
      <protection locked="0" hidden="1"/>
    </xf>
    <xf numFmtId="0" fontId="15" fillId="2" borderId="19" xfId="0" applyFont="1" applyFill="1" applyBorder="1" applyAlignment="1" applyProtection="1">
      <alignment horizontal="right"/>
      <protection locked="0"/>
    </xf>
    <xf numFmtId="0" fontId="15" fillId="2" borderId="1" xfId="0" applyFont="1" applyFill="1" applyBorder="1" applyAlignment="1" applyProtection="1">
      <alignment horizontal="right"/>
      <protection locked="0"/>
    </xf>
    <xf numFmtId="0" fontId="15" fillId="2" borderId="14" xfId="0" applyFont="1" applyFill="1" applyBorder="1" applyAlignment="1" applyProtection="1">
      <alignment horizontal="right"/>
      <protection locked="0"/>
    </xf>
    <xf numFmtId="0" fontId="18" fillId="7" borderId="7" xfId="0" applyFont="1" applyFill="1" applyBorder="1" applyAlignment="1" applyProtection="1">
      <alignment horizontal="right" wrapText="1" shrinkToFit="1"/>
      <protection hidden="1"/>
    </xf>
    <xf numFmtId="0" fontId="18" fillId="7" borderId="22" xfId="0" applyFont="1" applyFill="1" applyBorder="1" applyAlignment="1" applyProtection="1">
      <alignment horizontal="right" wrapText="1" shrinkToFit="1"/>
      <protection hidden="1"/>
    </xf>
    <xf numFmtId="0" fontId="18" fillId="7" borderId="14" xfId="0" applyFont="1" applyFill="1" applyBorder="1" applyAlignment="1" applyProtection="1">
      <alignment horizontal="right" wrapText="1" shrinkToFit="1"/>
      <protection hidden="1"/>
    </xf>
    <xf numFmtId="0" fontId="15" fillId="0" borderId="36" xfId="0" applyFont="1" applyBorder="1" applyAlignment="1" applyProtection="1">
      <alignment horizontal="right"/>
      <protection locked="0" hidden="1"/>
    </xf>
    <xf numFmtId="0" fontId="15" fillId="0" borderId="11" xfId="0" applyFont="1" applyBorder="1" applyAlignment="1" applyProtection="1">
      <alignment horizontal="right"/>
      <protection locked="0" hidden="1"/>
    </xf>
    <xf numFmtId="0" fontId="15" fillId="0" borderId="10" xfId="0" applyFont="1" applyBorder="1" applyAlignment="1" applyProtection="1">
      <alignment horizontal="right"/>
      <protection locked="0" hidden="1"/>
    </xf>
    <xf numFmtId="0" fontId="15" fillId="0" borderId="12" xfId="0" applyFont="1" applyBorder="1" applyAlignment="1" applyProtection="1">
      <alignment horizontal="right"/>
      <protection locked="0" hidden="1"/>
    </xf>
    <xf numFmtId="0" fontId="19" fillId="0" borderId="36" xfId="0" applyFont="1" applyBorder="1" applyAlignment="1" applyProtection="1">
      <alignment horizontal="right" wrapText="1" shrinkToFit="1"/>
      <protection locked="0" hidden="1"/>
    </xf>
    <xf numFmtId="0" fontId="19" fillId="0" borderId="10" xfId="0" applyFont="1" applyBorder="1" applyAlignment="1" applyProtection="1">
      <alignment horizontal="right" wrapText="1" shrinkToFit="1"/>
      <protection locked="0" hidden="1"/>
    </xf>
    <xf numFmtId="0" fontId="19" fillId="0" borderId="12" xfId="0" applyFont="1" applyBorder="1" applyAlignment="1" applyProtection="1">
      <alignment horizontal="right" wrapText="1" shrinkToFit="1"/>
      <protection locked="0" hidden="1"/>
    </xf>
    <xf numFmtId="0" fontId="18" fillId="7" borderId="23" xfId="0" applyFont="1" applyFill="1" applyBorder="1" applyAlignment="1" applyProtection="1">
      <alignment horizontal="right" wrapText="1" shrinkToFit="1"/>
      <protection hidden="1"/>
    </xf>
    <xf numFmtId="0" fontId="17" fillId="7" borderId="47" xfId="0" applyFont="1" applyFill="1" applyBorder="1" applyAlignment="1" applyProtection="1">
      <alignment horizontal="right" wrapText="1"/>
      <protection hidden="1"/>
    </xf>
    <xf numFmtId="0" fontId="15" fillId="0" borderId="45" xfId="0" applyFont="1" applyBorder="1" applyAlignment="1" applyProtection="1">
      <alignment horizontal="right"/>
      <protection locked="0" hidden="1"/>
    </xf>
    <xf numFmtId="164" fontId="19" fillId="0" borderId="8" xfId="0" applyNumberFormat="1" applyFont="1" applyBorder="1" applyAlignment="1" applyProtection="1">
      <alignment horizontal="right" wrapText="1" shrinkToFit="1"/>
      <protection locked="0" hidden="1"/>
    </xf>
    <xf numFmtId="0" fontId="19" fillId="0" borderId="18" xfId="0" applyFont="1" applyBorder="1" applyAlignment="1" applyProtection="1">
      <alignment horizontal="right" wrapText="1" shrinkToFit="1"/>
      <protection hidden="1"/>
    </xf>
    <xf numFmtId="0" fontId="19" fillId="0" borderId="17" xfId="0" applyFont="1" applyBorder="1" applyAlignment="1" applyProtection="1">
      <alignment horizontal="right" wrapText="1" shrinkToFit="1"/>
      <protection hidden="1"/>
    </xf>
    <xf numFmtId="0" fontId="19" fillId="0" borderId="45" xfId="0" applyFont="1" applyBorder="1" applyAlignment="1" applyProtection="1">
      <alignment horizontal="right" wrapText="1" shrinkToFit="1"/>
      <protection hidden="1"/>
    </xf>
    <xf numFmtId="0" fontId="19" fillId="7" borderId="30" xfId="0" applyFont="1" applyFill="1" applyBorder="1" applyAlignment="1" applyProtection="1">
      <alignment horizontal="right" wrapText="1" shrinkToFit="1"/>
      <protection hidden="1"/>
    </xf>
    <xf numFmtId="0" fontId="15" fillId="0" borderId="5" xfId="0" applyFont="1" applyBorder="1" applyAlignment="1" applyProtection="1">
      <alignment horizontal="right"/>
      <protection locked="0"/>
    </xf>
    <xf numFmtId="0" fontId="15" fillId="0" borderId="35" xfId="0" applyFont="1" applyBorder="1" applyAlignment="1" applyProtection="1">
      <alignment horizontal="right"/>
      <protection locked="0"/>
    </xf>
    <xf numFmtId="0" fontId="19" fillId="0" borderId="18" xfId="0" applyFont="1" applyBorder="1" applyAlignment="1" applyProtection="1">
      <alignment horizontal="right" wrapText="1" shrinkToFit="1"/>
      <protection locked="0" hidden="1"/>
    </xf>
    <xf numFmtId="0" fontId="19" fillId="7" borderId="39" xfId="0" applyFont="1" applyFill="1" applyBorder="1" applyAlignment="1" applyProtection="1">
      <alignment horizontal="right" wrapText="1" shrinkToFit="1"/>
      <protection hidden="1"/>
    </xf>
    <xf numFmtId="0" fontId="15" fillId="0" borderId="21" xfId="0" applyFont="1" applyBorder="1" applyAlignment="1" applyProtection="1">
      <alignment horizontal="right"/>
      <protection locked="0"/>
    </xf>
    <xf numFmtId="164" fontId="19" fillId="0" borderId="37" xfId="0" applyNumberFormat="1" applyFont="1" applyBorder="1" applyAlignment="1" applyProtection="1">
      <alignment horizontal="right" wrapText="1" shrinkToFit="1"/>
      <protection locked="0" hidden="1"/>
    </xf>
    <xf numFmtId="0" fontId="15" fillId="0" borderId="39" xfId="0" applyFont="1" applyBorder="1" applyAlignment="1" applyProtection="1">
      <alignment horizontal="right"/>
      <protection locked="0"/>
    </xf>
    <xf numFmtId="0" fontId="15" fillId="0" borderId="54" xfId="0" applyFont="1" applyBorder="1" applyAlignment="1" applyProtection="1">
      <alignment horizontal="right"/>
      <protection locked="0" hidden="1"/>
    </xf>
    <xf numFmtId="0" fontId="15" fillId="0" borderId="24" xfId="0" applyFont="1" applyBorder="1" applyAlignment="1" applyProtection="1">
      <alignment horizontal="right"/>
      <protection locked="0"/>
    </xf>
    <xf numFmtId="0" fontId="19" fillId="0" borderId="47" xfId="0" applyFont="1" applyBorder="1" applyAlignment="1" applyProtection="1">
      <alignment horizontal="right" wrapText="1" shrinkToFit="1"/>
      <protection hidden="1"/>
    </xf>
    <xf numFmtId="0" fontId="26" fillId="7" borderId="8" xfId="0" applyFont="1" applyFill="1" applyBorder="1" applyAlignment="1" applyProtection="1">
      <alignment horizontal="right" wrapText="1" shrinkToFit="1"/>
      <protection hidden="1"/>
    </xf>
    <xf numFmtId="0" fontId="25" fillId="7" borderId="5" xfId="0" applyFont="1" applyFill="1" applyBorder="1" applyAlignment="1" applyProtection="1">
      <alignment horizontal="right" wrapText="1"/>
      <protection hidden="1"/>
    </xf>
    <xf numFmtId="0" fontId="27" fillId="0" borderId="6" xfId="0" applyFont="1" applyBorder="1" applyAlignment="1" applyProtection="1">
      <alignment horizontal="right" wrapText="1" shrinkToFit="1"/>
      <protection locked="0" hidden="1"/>
    </xf>
    <xf numFmtId="0" fontId="27" fillId="0" borderId="8" xfId="0" applyFont="1" applyBorder="1" applyAlignment="1" applyProtection="1">
      <alignment horizontal="right" wrapText="1" shrinkToFit="1"/>
      <protection locked="0" hidden="1"/>
    </xf>
    <xf numFmtId="0" fontId="28" fillId="7" borderId="5" xfId="0" applyFont="1" applyFill="1" applyBorder="1" applyAlignment="1" applyProtection="1">
      <alignment horizontal="right"/>
      <protection hidden="1"/>
    </xf>
    <xf numFmtId="0" fontId="28" fillId="0" borderId="6" xfId="0" applyFont="1" applyBorder="1" applyAlignment="1" applyProtection="1">
      <alignment horizontal="right"/>
      <protection locked="0" hidden="1"/>
    </xf>
    <xf numFmtId="0" fontId="28" fillId="0" borderId="7" xfId="0" applyFont="1" applyBorder="1" applyAlignment="1" applyProtection="1">
      <alignment horizontal="right"/>
      <protection locked="0" hidden="1"/>
    </xf>
    <xf numFmtId="0" fontId="28" fillId="0" borderId="16" xfId="0" applyFont="1" applyBorder="1" applyAlignment="1" applyProtection="1">
      <alignment horizontal="right"/>
      <protection locked="0" hidden="1"/>
    </xf>
    <xf numFmtId="0" fontId="28" fillId="0" borderId="5" xfId="0" applyFont="1" applyBorder="1" applyAlignment="1" applyProtection="1">
      <alignment horizontal="right"/>
      <protection locked="0" hidden="1"/>
    </xf>
    <xf numFmtId="0" fontId="27" fillId="0" borderId="5" xfId="0" applyFont="1" applyBorder="1" applyAlignment="1" applyProtection="1">
      <alignment horizontal="right" wrapText="1" shrinkToFit="1"/>
      <protection locked="0" hidden="1"/>
    </xf>
    <xf numFmtId="0" fontId="27" fillId="0" borderId="7" xfId="0" applyFont="1" applyBorder="1" applyAlignment="1" applyProtection="1">
      <alignment horizontal="right" wrapText="1" shrinkToFit="1"/>
      <protection locked="0" hidden="1"/>
    </xf>
    <xf numFmtId="0" fontId="27" fillId="0" borderId="16" xfId="0" applyFont="1" applyBorder="1" applyAlignment="1" applyProtection="1">
      <alignment horizontal="right" wrapText="1" shrinkToFit="1"/>
      <protection locked="0" hidden="1"/>
    </xf>
    <xf numFmtId="0" fontId="27" fillId="7" borderId="7" xfId="0" applyFont="1" applyFill="1" applyBorder="1" applyAlignment="1" applyProtection="1">
      <alignment horizontal="right" wrapText="1" shrinkToFit="1"/>
      <protection locked="0"/>
    </xf>
    <xf numFmtId="0" fontId="27" fillId="0" borderId="16" xfId="0" applyFont="1" applyBorder="1" applyAlignment="1" applyProtection="1">
      <alignment horizontal="right" wrapText="1" shrinkToFit="1"/>
      <protection hidden="1"/>
    </xf>
    <xf numFmtId="0" fontId="27" fillId="0" borderId="6" xfId="0" applyFont="1" applyBorder="1" applyAlignment="1" applyProtection="1">
      <alignment horizontal="right" wrapText="1" shrinkToFit="1"/>
      <protection hidden="1"/>
    </xf>
    <xf numFmtId="0" fontId="27" fillId="0" borderId="7" xfId="0" applyFont="1" applyBorder="1" applyAlignment="1" applyProtection="1">
      <alignment horizontal="right" wrapText="1" shrinkToFit="1"/>
      <protection hidden="1"/>
    </xf>
    <xf numFmtId="0" fontId="27" fillId="0" borderId="5" xfId="0" applyFont="1" applyBorder="1" applyAlignment="1" applyProtection="1">
      <alignment horizontal="right" wrapText="1" shrinkToFit="1"/>
      <protection hidden="1"/>
    </xf>
    <xf numFmtId="0" fontId="27" fillId="0" borderId="8" xfId="0" applyFont="1" applyBorder="1" applyAlignment="1" applyProtection="1">
      <alignment horizontal="right" wrapText="1" shrinkToFit="1"/>
      <protection hidden="1"/>
    </xf>
    <xf numFmtId="0" fontId="27" fillId="7" borderId="62" xfId="0" applyFont="1" applyFill="1" applyBorder="1" applyAlignment="1" applyProtection="1">
      <alignment horizontal="right" wrapText="1" shrinkToFit="1"/>
      <protection hidden="1"/>
    </xf>
    <xf numFmtId="0" fontId="26" fillId="7" borderId="37" xfId="0" applyFont="1" applyFill="1" applyBorder="1" applyAlignment="1" applyProtection="1">
      <alignment horizontal="right" wrapText="1" shrinkToFit="1"/>
      <protection hidden="1"/>
    </xf>
    <xf numFmtId="0" fontId="25" fillId="7" borderId="21" xfId="0" applyFont="1" applyFill="1" applyBorder="1" applyAlignment="1" applyProtection="1">
      <alignment horizontal="right" wrapText="1"/>
      <protection hidden="1"/>
    </xf>
    <xf numFmtId="0" fontId="27" fillId="0" borderId="20" xfId="0" applyFont="1" applyBorder="1" applyAlignment="1" applyProtection="1">
      <alignment horizontal="right" wrapText="1" shrinkToFit="1"/>
      <protection locked="0" hidden="1"/>
    </xf>
    <xf numFmtId="0" fontId="27" fillId="0" borderId="37" xfId="0" applyFont="1" applyBorder="1" applyAlignment="1" applyProtection="1">
      <alignment horizontal="right" wrapText="1" shrinkToFit="1"/>
      <protection locked="0" hidden="1"/>
    </xf>
    <xf numFmtId="0" fontId="28" fillId="7" borderId="21" xfId="0" applyFont="1" applyFill="1" applyBorder="1" applyAlignment="1" applyProtection="1">
      <alignment horizontal="right"/>
      <protection hidden="1"/>
    </xf>
    <xf numFmtId="0" fontId="28" fillId="0" borderId="20" xfId="0" applyFont="1" applyBorder="1" applyAlignment="1" applyProtection="1">
      <alignment horizontal="right"/>
      <protection locked="0" hidden="1"/>
    </xf>
    <xf numFmtId="0" fontId="28" fillId="0" borderId="22" xfId="0" applyFont="1" applyBorder="1" applyAlignment="1" applyProtection="1">
      <alignment horizontal="right"/>
      <protection locked="0" hidden="1"/>
    </xf>
    <xf numFmtId="0" fontId="28" fillId="0" borderId="18" xfId="0" applyFont="1" applyBorder="1" applyAlignment="1" applyProtection="1">
      <alignment horizontal="right"/>
      <protection locked="0" hidden="1"/>
    </xf>
    <xf numFmtId="0" fontId="28" fillId="0" borderId="17" xfId="0" applyFont="1" applyBorder="1" applyAlignment="1" applyProtection="1">
      <alignment horizontal="right"/>
      <protection locked="0" hidden="1"/>
    </xf>
    <xf numFmtId="0" fontId="28" fillId="0" borderId="46" xfId="0" applyFont="1" applyBorder="1" applyAlignment="1" applyProtection="1">
      <alignment horizontal="right"/>
      <protection locked="0" hidden="1"/>
    </xf>
    <xf numFmtId="0" fontId="28" fillId="0" borderId="47" xfId="0" applyFont="1" applyBorder="1" applyAlignment="1" applyProtection="1">
      <alignment horizontal="right"/>
      <protection locked="0" hidden="1"/>
    </xf>
    <xf numFmtId="0" fontId="27" fillId="0" borderId="47" xfId="0" applyFont="1" applyBorder="1" applyAlignment="1" applyProtection="1">
      <alignment horizontal="right" wrapText="1" shrinkToFit="1"/>
      <protection locked="0" hidden="1"/>
    </xf>
    <xf numFmtId="0" fontId="27" fillId="0" borderId="17" xfId="0" applyFont="1" applyBorder="1" applyAlignment="1" applyProtection="1">
      <alignment horizontal="right" wrapText="1" shrinkToFit="1"/>
      <protection locked="0" hidden="1"/>
    </xf>
    <xf numFmtId="0" fontId="27" fillId="0" borderId="45" xfId="0" applyFont="1" applyBorder="1" applyAlignment="1" applyProtection="1">
      <alignment horizontal="right" wrapText="1" shrinkToFit="1"/>
      <protection locked="0" hidden="1"/>
    </xf>
    <xf numFmtId="0" fontId="27" fillId="0" borderId="21" xfId="0" applyFont="1" applyBorder="1" applyAlignment="1" applyProtection="1">
      <alignment horizontal="right" wrapText="1" shrinkToFit="1"/>
      <protection locked="0" hidden="1"/>
    </xf>
    <xf numFmtId="0" fontId="27" fillId="0" borderId="22" xfId="0" applyFont="1" applyBorder="1" applyAlignment="1" applyProtection="1">
      <alignment horizontal="right" wrapText="1" shrinkToFit="1"/>
      <protection locked="0" hidden="1"/>
    </xf>
    <xf numFmtId="0" fontId="27" fillId="0" borderId="32" xfId="0" applyFont="1" applyBorder="1" applyAlignment="1" applyProtection="1">
      <alignment horizontal="right" wrapText="1" shrinkToFit="1"/>
      <protection locked="0" hidden="1"/>
    </xf>
    <xf numFmtId="0" fontId="27" fillId="7" borderId="22" xfId="0" applyFont="1" applyFill="1" applyBorder="1" applyAlignment="1" applyProtection="1">
      <alignment horizontal="right" wrapText="1" shrinkToFit="1"/>
      <protection locked="0"/>
    </xf>
    <xf numFmtId="0" fontId="27" fillId="0" borderId="32" xfId="0" applyFont="1" applyBorder="1" applyAlignment="1" applyProtection="1">
      <alignment horizontal="right" wrapText="1" shrinkToFit="1"/>
      <protection hidden="1"/>
    </xf>
    <xf numFmtId="0" fontId="27" fillId="0" borderId="20" xfId="0" applyFont="1" applyBorder="1" applyAlignment="1" applyProtection="1">
      <alignment horizontal="right" wrapText="1" shrinkToFit="1"/>
      <protection hidden="1"/>
    </xf>
    <xf numFmtId="0" fontId="27" fillId="0" borderId="22" xfId="0" applyFont="1" applyBorder="1" applyAlignment="1" applyProtection="1">
      <alignment horizontal="right" wrapText="1" shrinkToFit="1"/>
      <protection hidden="1"/>
    </xf>
    <xf numFmtId="0" fontId="27" fillId="0" borderId="21" xfId="0" applyFont="1" applyBorder="1" applyAlignment="1" applyProtection="1">
      <alignment horizontal="right" wrapText="1" shrinkToFit="1"/>
      <protection hidden="1"/>
    </xf>
    <xf numFmtId="0" fontId="27" fillId="0" borderId="37" xfId="0" applyFont="1" applyBorder="1" applyAlignment="1" applyProtection="1">
      <alignment horizontal="right" wrapText="1" shrinkToFit="1"/>
      <protection hidden="1"/>
    </xf>
    <xf numFmtId="0" fontId="26" fillId="7" borderId="42" xfId="0" applyFont="1" applyFill="1" applyBorder="1" applyAlignment="1" applyProtection="1">
      <alignment horizontal="right" wrapText="1" shrinkToFit="1"/>
      <protection hidden="1"/>
    </xf>
    <xf numFmtId="0" fontId="25" fillId="7" borderId="24" xfId="0" applyFont="1" applyFill="1" applyBorder="1" applyAlignment="1" applyProtection="1">
      <alignment horizontal="right" wrapText="1"/>
      <protection hidden="1"/>
    </xf>
    <xf numFmtId="0" fontId="27" fillId="0" borderId="25" xfId="0" applyFont="1" applyBorder="1" applyAlignment="1" applyProtection="1">
      <alignment horizontal="right" wrapText="1" shrinkToFit="1"/>
      <protection locked="0" hidden="1"/>
    </xf>
    <xf numFmtId="0" fontId="27" fillId="0" borderId="42" xfId="0" applyFont="1" applyBorder="1" applyAlignment="1" applyProtection="1">
      <alignment horizontal="right" wrapText="1" shrinkToFit="1"/>
      <protection locked="0" hidden="1"/>
    </xf>
    <xf numFmtId="0" fontId="28" fillId="7" borderId="24" xfId="0" applyFont="1" applyFill="1" applyBorder="1" applyAlignment="1" applyProtection="1">
      <alignment horizontal="right"/>
      <protection hidden="1"/>
    </xf>
    <xf numFmtId="0" fontId="28" fillId="0" borderId="25" xfId="0" applyFont="1" applyBorder="1" applyAlignment="1" applyProtection="1">
      <alignment horizontal="right"/>
      <protection locked="0" hidden="1"/>
    </xf>
    <xf numFmtId="0" fontId="28" fillId="0" borderId="23" xfId="0" applyFont="1" applyBorder="1" applyAlignment="1" applyProtection="1">
      <alignment horizontal="right"/>
      <protection locked="0" hidden="1"/>
    </xf>
    <xf numFmtId="0" fontId="28" fillId="0" borderId="33" xfId="0" applyFont="1" applyBorder="1" applyAlignment="1" applyProtection="1">
      <alignment horizontal="right"/>
      <protection locked="0" hidden="1"/>
    </xf>
    <xf numFmtId="0" fontId="28" fillId="0" borderId="24" xfId="0" applyFont="1" applyBorder="1" applyAlignment="1" applyProtection="1">
      <alignment horizontal="right"/>
      <protection locked="0" hidden="1"/>
    </xf>
    <xf numFmtId="0" fontId="27" fillId="0" borderId="24" xfId="0" applyFont="1" applyBorder="1" applyAlignment="1" applyProtection="1">
      <alignment horizontal="right" wrapText="1" shrinkToFit="1"/>
      <protection locked="0" hidden="1"/>
    </xf>
    <xf numFmtId="0" fontId="27" fillId="0" borderId="23" xfId="0" applyFont="1" applyBorder="1" applyAlignment="1" applyProtection="1">
      <alignment horizontal="right" wrapText="1" shrinkToFit="1"/>
      <protection locked="0" hidden="1"/>
    </xf>
    <xf numFmtId="0" fontId="27" fillId="0" borderId="33" xfId="0" applyFont="1" applyBorder="1" applyAlignment="1" applyProtection="1">
      <alignment horizontal="right" wrapText="1" shrinkToFit="1"/>
      <protection locked="0" hidden="1"/>
    </xf>
    <xf numFmtId="0" fontId="27" fillId="7" borderId="23" xfId="0" applyFont="1" applyFill="1" applyBorder="1" applyAlignment="1" applyProtection="1">
      <alignment horizontal="right" wrapText="1" shrinkToFit="1"/>
      <protection locked="0"/>
    </xf>
    <xf numFmtId="0" fontId="27" fillId="0" borderId="33" xfId="0" applyFont="1" applyBorder="1" applyAlignment="1" applyProtection="1">
      <alignment horizontal="right" wrapText="1" shrinkToFit="1"/>
      <protection hidden="1"/>
    </xf>
    <xf numFmtId="0" fontId="27" fillId="0" borderId="25" xfId="0" applyFont="1" applyBorder="1" applyAlignment="1" applyProtection="1">
      <alignment horizontal="right" wrapText="1" shrinkToFit="1"/>
      <protection hidden="1"/>
    </xf>
    <xf numFmtId="0" fontId="27" fillId="0" borderId="23" xfId="0" applyFont="1" applyBorder="1" applyAlignment="1" applyProtection="1">
      <alignment horizontal="right" wrapText="1" shrinkToFit="1"/>
      <protection hidden="1"/>
    </xf>
    <xf numFmtId="0" fontId="27" fillId="0" borderId="24" xfId="0" applyFont="1" applyBorder="1" applyAlignment="1" applyProtection="1">
      <alignment horizontal="right" wrapText="1" shrinkToFit="1"/>
      <protection hidden="1"/>
    </xf>
    <xf numFmtId="0" fontId="27" fillId="7" borderId="63" xfId="0" applyFont="1" applyFill="1" applyBorder="1" applyAlignment="1" applyProtection="1">
      <alignment horizontal="right" wrapText="1" shrinkToFit="1"/>
      <protection hidden="1"/>
    </xf>
    <xf numFmtId="0" fontId="31" fillId="7" borderId="46" xfId="0" applyFont="1" applyFill="1" applyBorder="1" applyAlignment="1">
      <alignment horizontal="right" shrinkToFit="1"/>
    </xf>
    <xf numFmtId="0" fontId="30" fillId="19" borderId="77" xfId="0" applyFont="1" applyFill="1" applyBorder="1" applyAlignment="1">
      <alignment horizontal="right" wrapText="1"/>
    </xf>
    <xf numFmtId="0" fontId="28" fillId="0" borderId="80" xfId="0" applyFont="1" applyBorder="1" applyAlignment="1">
      <alignment horizontal="right" shrinkToFit="1"/>
    </xf>
    <xf numFmtId="0" fontId="28" fillId="0" borderId="81" xfId="0" applyFont="1" applyBorder="1" applyAlignment="1">
      <alignment horizontal="right" shrinkToFit="1"/>
    </xf>
    <xf numFmtId="0" fontId="28" fillId="19" borderId="79" xfId="0" applyFont="1" applyFill="1" applyBorder="1" applyAlignment="1">
      <alignment horizontal="right"/>
    </xf>
    <xf numFmtId="0" fontId="28" fillId="0" borderId="80" xfId="0" applyFont="1" applyBorder="1" applyAlignment="1">
      <alignment horizontal="right"/>
    </xf>
    <xf numFmtId="0" fontId="28" fillId="0" borderId="81" xfId="0" applyFont="1" applyBorder="1" applyAlignment="1">
      <alignment horizontal="right"/>
    </xf>
    <xf numFmtId="0" fontId="28" fillId="0" borderId="79" xfId="0" applyFont="1" applyBorder="1" applyAlignment="1">
      <alignment horizontal="right"/>
    </xf>
    <xf numFmtId="0" fontId="31" fillId="0" borderId="80" xfId="0" applyFont="1" applyBorder="1" applyAlignment="1">
      <alignment horizontal="right" shrinkToFit="1"/>
    </xf>
    <xf numFmtId="0" fontId="28" fillId="0" borderId="78" xfId="0" applyFont="1" applyBorder="1" applyAlignment="1">
      <alignment horizontal="right"/>
    </xf>
    <xf numFmtId="0" fontId="28" fillId="0" borderId="77" xfId="0" applyFont="1" applyBorder="1" applyAlignment="1">
      <alignment horizontal="right"/>
    </xf>
    <xf numFmtId="0" fontId="28" fillId="0" borderId="79" xfId="0" applyFont="1" applyBorder="1" applyAlignment="1">
      <alignment horizontal="right" shrinkToFit="1"/>
    </xf>
    <xf numFmtId="0" fontId="28" fillId="0" borderId="47" xfId="0" applyFont="1" applyBorder="1" applyAlignment="1">
      <alignment horizontal="right" shrinkToFit="1"/>
    </xf>
    <xf numFmtId="0" fontId="28" fillId="0" borderId="77" xfId="0" applyFont="1" applyBorder="1" applyAlignment="1">
      <alignment horizontal="right" shrinkToFit="1"/>
    </xf>
    <xf numFmtId="0" fontId="28" fillId="0" borderId="78" xfId="0" applyFont="1" applyBorder="1" applyAlignment="1">
      <alignment horizontal="right" shrinkToFit="1"/>
    </xf>
    <xf numFmtId="0" fontId="32" fillId="0" borderId="77" xfId="0" applyFont="1" applyBorder="1" applyAlignment="1">
      <alignment horizontal="right"/>
    </xf>
    <xf numFmtId="0" fontId="32" fillId="0" borderId="80" xfId="0" applyFont="1" applyBorder="1" applyAlignment="1">
      <alignment horizontal="right"/>
    </xf>
    <xf numFmtId="0" fontId="32" fillId="0" borderId="78" xfId="0" applyFont="1" applyBorder="1" applyAlignment="1">
      <alignment horizontal="right"/>
    </xf>
    <xf numFmtId="0" fontId="31" fillId="7" borderId="22" xfId="0" applyFont="1" applyFill="1" applyBorder="1" applyAlignment="1">
      <alignment horizontal="right" shrinkToFit="1"/>
    </xf>
    <xf numFmtId="0" fontId="30" fillId="19" borderId="88" xfId="0" applyFont="1" applyFill="1" applyBorder="1" applyAlignment="1">
      <alignment horizontal="right" wrapText="1"/>
    </xf>
    <xf numFmtId="0" fontId="28" fillId="0" borderId="87" xfId="0" applyFont="1" applyBorder="1" applyAlignment="1">
      <alignment horizontal="right" shrinkToFit="1"/>
    </xf>
    <xf numFmtId="0" fontId="28" fillId="0" borderId="73" xfId="0" applyFont="1" applyBorder="1" applyAlignment="1">
      <alignment horizontal="right" shrinkToFit="1"/>
    </xf>
    <xf numFmtId="0" fontId="28" fillId="19" borderId="86" xfId="0" applyFont="1" applyFill="1" applyBorder="1" applyAlignment="1">
      <alignment horizontal="right"/>
    </xf>
    <xf numFmtId="0" fontId="28" fillId="0" borderId="87" xfId="0" applyFont="1" applyBorder="1" applyAlignment="1">
      <alignment horizontal="right"/>
    </xf>
    <xf numFmtId="0" fontId="28" fillId="0" borderId="73" xfId="0" applyFont="1" applyBorder="1" applyAlignment="1">
      <alignment horizontal="right"/>
    </xf>
    <xf numFmtId="0" fontId="28" fillId="0" borderId="86" xfId="0" applyFont="1" applyBorder="1" applyAlignment="1">
      <alignment horizontal="right"/>
    </xf>
    <xf numFmtId="0" fontId="31" fillId="0" borderId="87" xfId="0" applyFont="1" applyBorder="1" applyAlignment="1">
      <alignment horizontal="right" shrinkToFit="1"/>
    </xf>
    <xf numFmtId="0" fontId="28" fillId="0" borderId="84" xfId="0" applyFont="1" applyBorder="1" applyAlignment="1">
      <alignment horizontal="right"/>
    </xf>
    <xf numFmtId="0" fontId="28" fillId="0" borderId="86" xfId="0" applyFont="1" applyBorder="1" applyAlignment="1">
      <alignment horizontal="right" shrinkToFit="1"/>
    </xf>
    <xf numFmtId="0" fontId="28" fillId="0" borderId="21" xfId="0" applyFont="1" applyBorder="1" applyAlignment="1">
      <alignment horizontal="right" shrinkToFit="1"/>
    </xf>
    <xf numFmtId="0" fontId="28" fillId="0" borderId="88" xfId="0" applyFont="1" applyBorder="1" applyAlignment="1">
      <alignment horizontal="right" shrinkToFit="1"/>
    </xf>
    <xf numFmtId="0" fontId="28" fillId="0" borderId="84" xfId="0" applyFont="1" applyBorder="1" applyAlignment="1">
      <alignment horizontal="right" shrinkToFit="1"/>
    </xf>
    <xf numFmtId="0" fontId="28" fillId="0" borderId="0" xfId="0" applyFont="1" applyAlignment="1">
      <alignment horizontal="right"/>
    </xf>
    <xf numFmtId="0" fontId="32" fillId="0" borderId="88" xfId="0" applyFont="1" applyBorder="1" applyAlignment="1">
      <alignment horizontal="right"/>
    </xf>
    <xf numFmtId="0" fontId="32" fillId="0" borderId="87" xfId="0" applyFont="1" applyBorder="1" applyAlignment="1">
      <alignment horizontal="right"/>
    </xf>
    <xf numFmtId="0" fontId="32" fillId="0" borderId="84" xfId="0" applyFont="1" applyBorder="1" applyAlignment="1">
      <alignment horizontal="right"/>
    </xf>
    <xf numFmtId="0" fontId="30" fillId="22" borderId="87" xfId="0" applyFont="1" applyFill="1" applyBorder="1" applyAlignment="1">
      <alignment horizontal="right" wrapText="1"/>
    </xf>
    <xf numFmtId="0" fontId="28" fillId="19" borderId="95" xfId="0" applyFont="1" applyFill="1" applyBorder="1" applyAlignment="1">
      <alignment horizontal="right"/>
    </xf>
    <xf numFmtId="0" fontId="31" fillId="7" borderId="23" xfId="0" applyFont="1" applyFill="1" applyBorder="1" applyAlignment="1">
      <alignment horizontal="right" shrinkToFit="1"/>
    </xf>
    <xf numFmtId="0" fontId="30" fillId="19" borderId="99" xfId="0" applyFont="1" applyFill="1" applyBorder="1" applyAlignment="1">
      <alignment horizontal="right" wrapText="1"/>
    </xf>
    <xf numFmtId="0" fontId="28" fillId="0" borderId="94" xfId="0" applyFont="1" applyBorder="1" applyAlignment="1">
      <alignment horizontal="right" shrinkToFit="1"/>
    </xf>
    <xf numFmtId="0" fontId="28" fillId="0" borderId="92" xfId="0" applyFont="1" applyBorder="1" applyAlignment="1">
      <alignment horizontal="right" shrinkToFit="1"/>
    </xf>
    <xf numFmtId="0" fontId="28" fillId="0" borderId="96" xfId="0" applyFont="1" applyBorder="1" applyAlignment="1">
      <alignment horizontal="right"/>
    </xf>
    <xf numFmtId="0" fontId="28" fillId="0" borderId="97" xfId="0" applyFont="1" applyBorder="1" applyAlignment="1">
      <alignment horizontal="right"/>
    </xf>
    <xf numFmtId="0" fontId="28" fillId="0" borderId="95" xfId="0" applyFont="1" applyBorder="1" applyAlignment="1">
      <alignment horizontal="right"/>
    </xf>
    <xf numFmtId="0" fontId="28" fillId="0" borderId="89" xfId="0" applyFont="1" applyBorder="1" applyAlignment="1">
      <alignment horizontal="right"/>
    </xf>
    <xf numFmtId="0" fontId="28" fillId="0" borderId="88" xfId="0" applyFont="1" applyBorder="1" applyAlignment="1">
      <alignment horizontal="right"/>
    </xf>
    <xf numFmtId="0" fontId="28" fillId="0" borderId="95" xfId="0" applyFont="1" applyBorder="1" applyAlignment="1">
      <alignment horizontal="right" shrinkToFit="1"/>
    </xf>
    <xf numFmtId="0" fontId="28" fillId="0" borderId="97" xfId="0" applyFont="1" applyBorder="1" applyAlignment="1">
      <alignment horizontal="right" shrinkToFit="1"/>
    </xf>
    <xf numFmtId="0" fontId="28" fillId="0" borderId="24" xfId="0" applyFont="1" applyBorder="1" applyAlignment="1">
      <alignment horizontal="right" shrinkToFit="1"/>
    </xf>
    <xf numFmtId="0" fontId="28" fillId="0" borderId="99" xfId="0" applyFont="1" applyBorder="1" applyAlignment="1">
      <alignment horizontal="right" shrinkToFit="1"/>
    </xf>
    <xf numFmtId="0" fontId="28" fillId="0" borderId="98" xfId="0" applyFont="1" applyBorder="1" applyAlignment="1">
      <alignment horizontal="right" shrinkToFit="1"/>
    </xf>
    <xf numFmtId="0" fontId="28" fillId="0" borderId="93" xfId="0" applyFont="1" applyBorder="1" applyAlignment="1">
      <alignment horizontal="right" shrinkToFit="1"/>
    </xf>
    <xf numFmtId="0" fontId="32" fillId="0" borderId="100" xfId="0" applyFont="1" applyBorder="1" applyAlignment="1">
      <alignment horizontal="right"/>
    </xf>
    <xf numFmtId="0" fontId="32" fillId="0" borderId="96" xfId="0" applyFont="1" applyBorder="1" applyAlignment="1">
      <alignment horizontal="right"/>
    </xf>
    <xf numFmtId="0" fontId="32" fillId="0" borderId="89" xfId="0" applyFont="1" applyBorder="1" applyAlignment="1">
      <alignment horizontal="right"/>
    </xf>
    <xf numFmtId="0" fontId="31" fillId="7" borderId="81" xfId="0" applyFont="1" applyFill="1" applyBorder="1" applyAlignment="1">
      <alignment horizontal="right" shrinkToFit="1"/>
    </xf>
    <xf numFmtId="0" fontId="30" fillId="19" borderId="74" xfId="0" applyFont="1" applyFill="1" applyBorder="1" applyAlignment="1">
      <alignment horizontal="right" wrapText="1"/>
    </xf>
    <xf numFmtId="0" fontId="28" fillId="0" borderId="75" xfId="0" applyFont="1" applyBorder="1" applyAlignment="1">
      <alignment horizontal="right" shrinkToFit="1"/>
    </xf>
    <xf numFmtId="0" fontId="28" fillId="0" borderId="76" xfId="0" applyFont="1" applyBorder="1" applyAlignment="1">
      <alignment horizontal="right" shrinkToFit="1"/>
    </xf>
    <xf numFmtId="0" fontId="28" fillId="19" borderId="5" xfId="0" applyFont="1" applyFill="1" applyBorder="1" applyAlignment="1">
      <alignment horizontal="right"/>
    </xf>
    <xf numFmtId="0" fontId="28" fillId="0" borderId="6" xfId="0" applyFont="1" applyBorder="1" applyAlignment="1">
      <alignment horizontal="right"/>
    </xf>
    <xf numFmtId="0" fontId="28" fillId="0" borderId="7" xfId="0" applyFont="1" applyBorder="1" applyAlignment="1">
      <alignment horizontal="right"/>
    </xf>
    <xf numFmtId="0" fontId="28" fillId="0" borderId="5" xfId="0" applyFont="1" applyBorder="1" applyAlignment="1">
      <alignment horizontal="right"/>
    </xf>
    <xf numFmtId="0" fontId="28" fillId="0" borderId="82" xfId="0" applyFont="1" applyBorder="1" applyAlignment="1">
      <alignment horizontal="right"/>
    </xf>
    <xf numFmtId="0" fontId="28" fillId="0" borderId="71" xfId="0" applyFont="1" applyBorder="1" applyAlignment="1">
      <alignment horizontal="right"/>
    </xf>
    <xf numFmtId="0" fontId="28" fillId="0" borderId="74" xfId="0" applyFont="1" applyBorder="1" applyAlignment="1">
      <alignment horizontal="right" shrinkToFit="1"/>
    </xf>
    <xf numFmtId="0" fontId="28" fillId="0" borderId="5" xfId="0" applyFont="1" applyBorder="1" applyAlignment="1">
      <alignment horizontal="right" shrinkToFit="1"/>
    </xf>
    <xf numFmtId="0" fontId="28" fillId="0" borderId="8" xfId="0" applyFont="1" applyBorder="1" applyAlignment="1">
      <alignment horizontal="right" shrinkToFit="1"/>
    </xf>
    <xf numFmtId="0" fontId="28" fillId="0" borderId="82" xfId="0" applyFont="1" applyBorder="1" applyAlignment="1">
      <alignment horizontal="right" shrinkToFit="1"/>
    </xf>
    <xf numFmtId="0" fontId="28" fillId="0" borderId="71" xfId="0" applyFont="1" applyBorder="1" applyAlignment="1">
      <alignment horizontal="right" shrinkToFit="1"/>
    </xf>
    <xf numFmtId="0" fontId="32" fillId="0" borderId="113" xfId="0" applyFont="1" applyBorder="1" applyAlignment="1">
      <alignment horizontal="right"/>
    </xf>
    <xf numFmtId="0" fontId="32" fillId="0" borderId="112" xfId="0" applyFont="1" applyBorder="1" applyAlignment="1">
      <alignment horizontal="right"/>
    </xf>
    <xf numFmtId="0" fontId="32" fillId="0" borderId="102" xfId="0" applyFont="1" applyBorder="1" applyAlignment="1">
      <alignment horizontal="right"/>
    </xf>
    <xf numFmtId="0" fontId="31" fillId="7" borderId="73" xfId="0" applyFont="1" applyFill="1" applyBorder="1" applyAlignment="1">
      <alignment horizontal="right" shrinkToFit="1"/>
    </xf>
    <xf numFmtId="0" fontId="30" fillId="19" borderId="86" xfId="0" applyFont="1" applyFill="1" applyBorder="1" applyAlignment="1">
      <alignment horizontal="right" wrapText="1"/>
    </xf>
    <xf numFmtId="0" fontId="28" fillId="19" borderId="21" xfId="0" applyFont="1" applyFill="1" applyBorder="1" applyAlignment="1">
      <alignment horizontal="right"/>
    </xf>
    <xf numFmtId="0" fontId="28" fillId="0" borderId="20" xfId="0" applyFont="1" applyBorder="1" applyAlignment="1">
      <alignment horizontal="right"/>
    </xf>
    <xf numFmtId="0" fontId="28" fillId="0" borderId="22" xfId="0" applyFont="1" applyBorder="1" applyAlignment="1">
      <alignment horizontal="right"/>
    </xf>
    <xf numFmtId="0" fontId="28" fillId="0" borderId="21" xfId="0" applyFont="1" applyBorder="1" applyAlignment="1">
      <alignment horizontal="right"/>
    </xf>
    <xf numFmtId="0" fontId="28" fillId="0" borderId="37" xfId="0" applyFont="1" applyBorder="1" applyAlignment="1">
      <alignment horizontal="right" shrinkToFit="1"/>
    </xf>
    <xf numFmtId="0" fontId="32" fillId="0" borderId="117" xfId="0" applyFont="1" applyBorder="1" applyAlignment="1">
      <alignment horizontal="right"/>
    </xf>
    <xf numFmtId="0" fontId="31" fillId="7" borderId="97" xfId="0" applyFont="1" applyFill="1" applyBorder="1" applyAlignment="1">
      <alignment horizontal="right" shrinkToFit="1"/>
    </xf>
    <xf numFmtId="0" fontId="30" fillId="19" borderId="95" xfId="0" applyFont="1" applyFill="1" applyBorder="1" applyAlignment="1">
      <alignment horizontal="right" wrapText="1"/>
    </xf>
    <xf numFmtId="0" fontId="28" fillId="0" borderId="96" xfId="0" applyFont="1" applyBorder="1" applyAlignment="1">
      <alignment horizontal="right" shrinkToFit="1"/>
    </xf>
    <xf numFmtId="0" fontId="28" fillId="19" borderId="24" xfId="0" applyFont="1" applyFill="1" applyBorder="1" applyAlignment="1">
      <alignment horizontal="right"/>
    </xf>
    <xf numFmtId="0" fontId="28" fillId="0" borderId="25" xfId="0" applyFont="1" applyBorder="1" applyAlignment="1">
      <alignment horizontal="right"/>
    </xf>
    <xf numFmtId="0" fontId="28" fillId="0" borderId="23" xfId="0" applyFont="1" applyBorder="1" applyAlignment="1">
      <alignment horizontal="right"/>
    </xf>
    <xf numFmtId="0" fontId="28" fillId="0" borderId="24" xfId="0" applyFont="1" applyBorder="1" applyAlignment="1">
      <alignment horizontal="right"/>
    </xf>
    <xf numFmtId="0" fontId="28" fillId="0" borderId="100" xfId="0" applyFont="1" applyBorder="1" applyAlignment="1">
      <alignment horizontal="right"/>
    </xf>
    <xf numFmtId="0" fontId="28" fillId="0" borderId="13" xfId="0" applyFont="1" applyBorder="1" applyAlignment="1">
      <alignment horizontal="right" shrinkToFit="1"/>
    </xf>
    <xf numFmtId="0" fontId="28" fillId="0" borderId="15" xfId="0" applyFont="1" applyBorder="1" applyAlignment="1">
      <alignment horizontal="right" shrinkToFit="1"/>
    </xf>
    <xf numFmtId="0" fontId="28" fillId="0" borderId="100" xfId="0" applyFont="1" applyBorder="1" applyAlignment="1">
      <alignment horizontal="right" shrinkToFit="1"/>
    </xf>
    <xf numFmtId="0" fontId="28" fillId="0" borderId="89" xfId="0" applyFont="1" applyBorder="1" applyAlignment="1">
      <alignment horizontal="right" shrinkToFit="1"/>
    </xf>
    <xf numFmtId="0" fontId="32" fillId="0" borderId="119" xfId="0" applyFont="1" applyBorder="1" applyAlignment="1">
      <alignment horizontal="right"/>
    </xf>
    <xf numFmtId="0" fontId="32" fillId="0" borderId="120" xfId="0" applyFont="1" applyBorder="1" applyAlignment="1">
      <alignment horizontal="right"/>
    </xf>
    <xf numFmtId="0" fontId="32" fillId="0" borderId="106" xfId="0" applyFont="1" applyBorder="1" applyAlignment="1">
      <alignment horizontal="right"/>
    </xf>
    <xf numFmtId="0" fontId="31" fillId="23" borderId="8" xfId="0" applyFont="1" applyFill="1" applyBorder="1" applyAlignment="1">
      <alignment horizontal="right" shrinkToFit="1"/>
    </xf>
    <xf numFmtId="0" fontId="30" fillId="19" borderId="5" xfId="0" applyFont="1" applyFill="1" applyBorder="1" applyAlignment="1">
      <alignment horizontal="right" wrapText="1"/>
    </xf>
    <xf numFmtId="0" fontId="28" fillId="0" borderId="6" xfId="0" applyFont="1" applyBorder="1" applyAlignment="1">
      <alignment horizontal="right" shrinkToFit="1"/>
    </xf>
    <xf numFmtId="0" fontId="28" fillId="19" borderId="47" xfId="0" applyFont="1" applyFill="1" applyBorder="1" applyAlignment="1">
      <alignment horizontal="right"/>
    </xf>
    <xf numFmtId="0" fontId="28" fillId="0" borderId="17" xfId="0" applyFont="1" applyBorder="1" applyAlignment="1">
      <alignment horizontal="right"/>
    </xf>
    <xf numFmtId="0" fontId="28" fillId="0" borderId="45" xfId="0" applyFont="1" applyBorder="1" applyAlignment="1">
      <alignment horizontal="right"/>
    </xf>
    <xf numFmtId="0" fontId="28" fillId="0" borderId="16" xfId="0" applyFont="1" applyBorder="1" applyAlignment="1">
      <alignment horizontal="right"/>
    </xf>
    <xf numFmtId="0" fontId="28" fillId="0" borderId="7" xfId="0" applyFont="1" applyBorder="1" applyAlignment="1">
      <alignment horizontal="right" shrinkToFit="1"/>
    </xf>
    <xf numFmtId="0" fontId="28" fillId="0" borderId="16" xfId="0" applyFont="1" applyBorder="1" applyAlignment="1">
      <alignment horizontal="right" shrinkToFit="1"/>
    </xf>
    <xf numFmtId="0" fontId="31" fillId="23" borderId="37" xfId="0" applyFont="1" applyFill="1" applyBorder="1" applyAlignment="1">
      <alignment horizontal="right" shrinkToFit="1"/>
    </xf>
    <xf numFmtId="0" fontId="30" fillId="19" borderId="21" xfId="0" applyFont="1" applyFill="1" applyBorder="1" applyAlignment="1">
      <alignment horizontal="right" wrapText="1"/>
    </xf>
    <xf numFmtId="0" fontId="28" fillId="0" borderId="20" xfId="0" applyFont="1" applyBorder="1" applyAlignment="1">
      <alignment horizontal="right" shrinkToFit="1"/>
    </xf>
    <xf numFmtId="0" fontId="28" fillId="0" borderId="37" xfId="0" applyFont="1" applyBorder="1" applyAlignment="1">
      <alignment horizontal="right"/>
    </xf>
    <xf numFmtId="0" fontId="28" fillId="0" borderId="32" xfId="0" applyFont="1" applyBorder="1" applyAlignment="1">
      <alignment horizontal="right"/>
    </xf>
    <xf numFmtId="0" fontId="28" fillId="0" borderId="22" xfId="0" applyFont="1" applyBorder="1" applyAlignment="1">
      <alignment horizontal="right" shrinkToFit="1"/>
    </xf>
    <xf numFmtId="0" fontId="28" fillId="0" borderId="32" xfId="0" applyFont="1" applyBorder="1" applyAlignment="1">
      <alignment horizontal="right" shrinkToFit="1"/>
    </xf>
    <xf numFmtId="0" fontId="31" fillId="23" borderId="42" xfId="0" applyFont="1" applyFill="1" applyBorder="1" applyAlignment="1">
      <alignment horizontal="right" shrinkToFit="1"/>
    </xf>
    <xf numFmtId="0" fontId="30" fillId="19" borderId="13" xfId="0" applyFont="1" applyFill="1" applyBorder="1" applyAlignment="1">
      <alignment horizontal="right" wrapText="1"/>
    </xf>
    <xf numFmtId="0" fontId="28" fillId="0" borderId="1" xfId="0" applyFont="1" applyBorder="1" applyAlignment="1">
      <alignment horizontal="right" shrinkToFit="1"/>
    </xf>
    <xf numFmtId="0" fontId="28" fillId="25" borderId="13" xfId="0" applyFont="1" applyFill="1" applyBorder="1" applyAlignment="1">
      <alignment horizontal="right"/>
    </xf>
    <xf numFmtId="0" fontId="28" fillId="0" borderId="1" xfId="0" applyFont="1" applyBorder="1" applyAlignment="1">
      <alignment horizontal="right"/>
    </xf>
    <xf numFmtId="0" fontId="28" fillId="0" borderId="15" xfId="0" applyFont="1" applyBorder="1" applyAlignment="1">
      <alignment horizontal="right"/>
    </xf>
    <xf numFmtId="0" fontId="28" fillId="0" borderId="13" xfId="0" applyFont="1" applyBorder="1" applyAlignment="1">
      <alignment horizontal="right"/>
    </xf>
    <xf numFmtId="0" fontId="28" fillId="0" borderId="14" xfId="0" applyFont="1" applyBorder="1" applyAlignment="1">
      <alignment horizontal="right"/>
    </xf>
    <xf numFmtId="0" fontId="28" fillId="0" borderId="33" xfId="0" applyFont="1" applyBorder="1" applyAlignment="1">
      <alignment horizontal="right"/>
    </xf>
    <xf numFmtId="0" fontId="28" fillId="0" borderId="25" xfId="0" applyFont="1" applyBorder="1" applyAlignment="1">
      <alignment horizontal="right" shrinkToFit="1"/>
    </xf>
    <xf numFmtId="0" fontId="28" fillId="0" borderId="23" xfId="0" applyFont="1" applyBorder="1" applyAlignment="1">
      <alignment horizontal="right" shrinkToFit="1"/>
    </xf>
    <xf numFmtId="0" fontId="28" fillId="0" borderId="42" xfId="0" applyFont="1" applyBorder="1" applyAlignment="1">
      <alignment horizontal="right" shrinkToFit="1"/>
    </xf>
    <xf numFmtId="0" fontId="28" fillId="0" borderId="33" xfId="0" applyFont="1" applyBorder="1" applyAlignment="1">
      <alignment horizontal="right" shrinkToFit="1"/>
    </xf>
    <xf numFmtId="0" fontId="32" fillId="0" borderId="99" xfId="0" applyFont="1" applyBorder="1" applyAlignment="1">
      <alignment horizontal="right"/>
    </xf>
    <xf numFmtId="0" fontId="32" fillId="0" borderId="94" xfId="0" applyFont="1" applyBorder="1" applyAlignment="1">
      <alignment horizontal="right"/>
    </xf>
    <xf numFmtId="0" fontId="32" fillId="0" borderId="98" xfId="0" applyFont="1" applyBorder="1" applyAlignment="1">
      <alignment horizontal="right"/>
    </xf>
    <xf numFmtId="0" fontId="19" fillId="7" borderId="5" xfId="0" applyFont="1" applyFill="1" applyBorder="1" applyAlignment="1" applyProtection="1">
      <alignment horizontal="right" wrapText="1" shrinkToFit="1"/>
      <protection locked="0" hidden="1"/>
    </xf>
    <xf numFmtId="0" fontId="19" fillId="0" borderId="7" xfId="0" applyFont="1" applyBorder="1" applyAlignment="1">
      <alignment horizontal="right" shrinkToFit="1"/>
    </xf>
    <xf numFmtId="0" fontId="19" fillId="0" borderId="101" xfId="0" applyFont="1" applyBorder="1" applyAlignment="1">
      <alignment horizontal="right" shrinkToFit="1"/>
    </xf>
    <xf numFmtId="0" fontId="19" fillId="0" borderId="102" xfId="0" applyFont="1" applyBorder="1" applyAlignment="1">
      <alignment horizontal="right" shrinkToFit="1"/>
    </xf>
    <xf numFmtId="0" fontId="19" fillId="0" borderId="82" xfId="0" applyFont="1" applyBorder="1" applyAlignment="1">
      <alignment horizontal="right" shrinkToFit="1"/>
    </xf>
    <xf numFmtId="0" fontId="19" fillId="0" borderId="75" xfId="0" applyFont="1" applyBorder="1" applyAlignment="1">
      <alignment horizontal="right" shrinkToFit="1"/>
    </xf>
    <xf numFmtId="0" fontId="19" fillId="0" borderId="76" xfId="0" applyFont="1" applyBorder="1" applyAlignment="1">
      <alignment horizontal="right" shrinkToFit="1"/>
    </xf>
    <xf numFmtId="0" fontId="19" fillId="0" borderId="74" xfId="0" applyFont="1" applyBorder="1" applyAlignment="1">
      <alignment horizontal="right" shrinkToFit="1"/>
    </xf>
    <xf numFmtId="0" fontId="19" fillId="0" borderId="5" xfId="0" applyFont="1" applyBorder="1" applyAlignment="1">
      <alignment horizontal="right" shrinkToFit="1"/>
    </xf>
    <xf numFmtId="0" fontId="17" fillId="7" borderId="16" xfId="0" applyFont="1" applyFill="1" applyBorder="1" applyAlignment="1" applyProtection="1">
      <alignment horizontal="right" wrapText="1"/>
      <protection hidden="1"/>
    </xf>
    <xf numFmtId="0" fontId="17" fillId="7" borderId="32" xfId="0" applyFont="1" applyFill="1" applyBorder="1" applyAlignment="1" applyProtection="1">
      <alignment horizontal="right" wrapText="1"/>
      <protection hidden="1"/>
    </xf>
    <xf numFmtId="0" fontId="17" fillId="7" borderId="19" xfId="0" applyFont="1" applyFill="1" applyBorder="1" applyAlignment="1" applyProtection="1">
      <alignment horizontal="right" wrapText="1"/>
      <protection hidden="1"/>
    </xf>
    <xf numFmtId="0" fontId="17" fillId="7" borderId="33" xfId="0" applyFont="1" applyFill="1" applyBorder="1" applyAlignment="1" applyProtection="1">
      <alignment horizontal="right" wrapText="1"/>
      <protection hidden="1"/>
    </xf>
    <xf numFmtId="0" fontId="17" fillId="7" borderId="18" xfId="0" applyFont="1" applyFill="1" applyBorder="1" applyAlignment="1" applyProtection="1">
      <alignment horizontal="right" wrapText="1"/>
      <protection hidden="1"/>
    </xf>
    <xf numFmtId="0" fontId="19" fillId="0" borderId="124" xfId="1" applyFont="1" applyBorder="1" applyAlignment="1" applyProtection="1">
      <alignment horizontal="right" wrapText="1" shrinkToFit="1"/>
      <protection locked="0" hidden="1"/>
    </xf>
    <xf numFmtId="0" fontId="19" fillId="0" borderId="125" xfId="1" applyFont="1" applyBorder="1" applyAlignment="1" applyProtection="1">
      <alignment horizontal="right" wrapText="1" shrinkToFit="1"/>
      <protection locked="0" hidden="1"/>
    </xf>
    <xf numFmtId="0" fontId="19" fillId="0" borderId="126" xfId="1" applyFont="1" applyBorder="1" applyAlignment="1" applyProtection="1">
      <alignment horizontal="right" wrapText="1" shrinkToFit="1"/>
      <protection locked="0" hidden="1"/>
    </xf>
    <xf numFmtId="0" fontId="19" fillId="0" borderId="127" xfId="1" applyFont="1" applyBorder="1" applyAlignment="1" applyProtection="1">
      <alignment horizontal="right" wrapText="1" shrinkToFit="1"/>
      <protection locked="0" hidden="1"/>
    </xf>
    <xf numFmtId="0" fontId="19" fillId="0" borderId="21" xfId="1" applyFont="1" applyBorder="1" applyAlignment="1" applyProtection="1">
      <alignment horizontal="right" wrapText="1" shrinkToFit="1"/>
      <protection locked="0" hidden="1"/>
    </xf>
    <xf numFmtId="0" fontId="19" fillId="0" borderId="126" xfId="1" applyFont="1" applyBorder="1" applyAlignment="1" applyProtection="1">
      <alignment horizontal="right" wrapText="1" shrinkToFit="1"/>
      <protection hidden="1"/>
    </xf>
    <xf numFmtId="0" fontId="19" fillId="0" borderId="128" xfId="1" applyFont="1" applyBorder="1" applyAlignment="1" applyProtection="1">
      <alignment horizontal="right" wrapText="1" shrinkToFit="1"/>
      <protection hidden="1"/>
    </xf>
    <xf numFmtId="0" fontId="19" fillId="0" borderId="127" xfId="1" applyFont="1" applyBorder="1" applyAlignment="1" applyProtection="1">
      <alignment horizontal="right" wrapText="1" shrinkToFit="1"/>
      <protection hidden="1"/>
    </xf>
    <xf numFmtId="0" fontId="15" fillId="0" borderId="42" xfId="0" applyFont="1" applyBorder="1" applyAlignment="1" applyProtection="1">
      <alignment horizontal="right"/>
      <protection locked="0" hidden="1"/>
    </xf>
    <xf numFmtId="0" fontId="7" fillId="7" borderId="8" xfId="0" applyFont="1" applyFill="1" applyBorder="1" applyAlignment="1" applyProtection="1">
      <alignment horizontal="right" wrapText="1" shrinkToFit="1"/>
      <protection hidden="1"/>
    </xf>
    <xf numFmtId="0" fontId="5" fillId="7" borderId="5" xfId="0" applyFont="1" applyFill="1" applyBorder="1" applyAlignment="1" applyProtection="1">
      <alignment horizontal="right" wrapText="1"/>
      <protection hidden="1"/>
    </xf>
    <xf numFmtId="0" fontId="3" fillId="0" borderId="6" xfId="0" applyFont="1" applyBorder="1" applyAlignment="1" applyProtection="1">
      <alignment horizontal="right" wrapText="1" shrinkToFit="1"/>
      <protection locked="0" hidden="1"/>
    </xf>
    <xf numFmtId="0" fontId="3" fillId="0" borderId="8" xfId="0" applyFont="1" applyBorder="1" applyAlignment="1" applyProtection="1">
      <alignment horizontal="right" wrapText="1" shrinkToFit="1"/>
      <protection locked="0" hidden="1"/>
    </xf>
    <xf numFmtId="0" fontId="1" fillId="7" borderId="5" xfId="0" applyFont="1" applyFill="1" applyBorder="1" applyAlignment="1" applyProtection="1">
      <alignment horizontal="right"/>
      <protection hidden="1"/>
    </xf>
    <xf numFmtId="0" fontId="1" fillId="0" borderId="6" xfId="0" applyFont="1" applyBorder="1" applyAlignment="1" applyProtection="1">
      <alignment horizontal="right"/>
      <protection locked="0" hidden="1"/>
    </xf>
    <xf numFmtId="0" fontId="1" fillId="0" borderId="8" xfId="0" applyFont="1" applyBorder="1" applyAlignment="1" applyProtection="1">
      <alignment horizontal="right"/>
      <protection locked="0" hidden="1"/>
    </xf>
    <xf numFmtId="0" fontId="1" fillId="0" borderId="5" xfId="0" applyFont="1" applyBorder="1" applyAlignment="1" applyProtection="1">
      <alignment horizontal="right"/>
      <protection locked="0" hidden="1"/>
    </xf>
    <xf numFmtId="0" fontId="7" fillId="0" borderId="6" xfId="0" applyFont="1" applyBorder="1" applyAlignment="1" applyProtection="1">
      <alignment horizontal="right" wrapText="1" shrinkToFit="1"/>
      <protection hidden="1"/>
    </xf>
    <xf numFmtId="0" fontId="1" fillId="0" borderId="7" xfId="0" applyFont="1" applyBorder="1" applyAlignment="1" applyProtection="1">
      <alignment horizontal="right"/>
      <protection locked="0" hidden="1"/>
    </xf>
    <xf numFmtId="0" fontId="1" fillId="0" borderId="18" xfId="0" applyFont="1" applyBorder="1" applyAlignment="1" applyProtection="1">
      <alignment horizontal="right"/>
      <protection locked="0" hidden="1"/>
    </xf>
    <xf numFmtId="0" fontId="1" fillId="0" borderId="46" xfId="0" applyFont="1" applyBorder="1" applyAlignment="1" applyProtection="1">
      <alignment horizontal="right"/>
      <protection locked="0" hidden="1"/>
    </xf>
    <xf numFmtId="0" fontId="3" fillId="0" borderId="47" xfId="0" applyFont="1" applyBorder="1" applyAlignment="1" applyProtection="1">
      <alignment horizontal="right" wrapText="1" shrinkToFit="1"/>
      <protection locked="0" hidden="1"/>
    </xf>
    <xf numFmtId="0" fontId="3" fillId="0" borderId="17" xfId="0" applyFont="1" applyBorder="1" applyAlignment="1" applyProtection="1">
      <alignment horizontal="right" wrapText="1" shrinkToFit="1"/>
      <protection locked="0" hidden="1"/>
    </xf>
    <xf numFmtId="0" fontId="3" fillId="0" borderId="45" xfId="0" applyFont="1" applyBorder="1" applyAlignment="1" applyProtection="1">
      <alignment horizontal="right" wrapText="1" shrinkToFit="1"/>
      <protection locked="0" hidden="1"/>
    </xf>
    <xf numFmtId="0" fontId="3" fillId="0" borderId="5" xfId="0" applyFont="1" applyBorder="1" applyAlignment="1" applyProtection="1">
      <alignment horizontal="right" wrapText="1" shrinkToFit="1"/>
      <protection locked="0" hidden="1"/>
    </xf>
    <xf numFmtId="0" fontId="3" fillId="0" borderId="16" xfId="0" applyFont="1" applyBorder="1" applyAlignment="1" applyProtection="1">
      <alignment horizontal="right" wrapText="1" shrinkToFit="1"/>
      <protection hidden="1"/>
    </xf>
    <xf numFmtId="0" fontId="3" fillId="0" borderId="6" xfId="0" applyFont="1" applyBorder="1" applyAlignment="1" applyProtection="1">
      <alignment horizontal="right" wrapText="1" shrinkToFit="1"/>
      <protection hidden="1"/>
    </xf>
    <xf numFmtId="0" fontId="3" fillId="0" borderId="7" xfId="0" applyFont="1" applyBorder="1" applyAlignment="1" applyProtection="1">
      <alignment horizontal="right" wrapText="1" shrinkToFit="1"/>
      <protection hidden="1"/>
    </xf>
    <xf numFmtId="0" fontId="3" fillId="0" borderId="7" xfId="0" applyFont="1" applyBorder="1" applyAlignment="1" applyProtection="1">
      <alignment horizontal="right" wrapText="1" shrinkToFit="1"/>
      <protection locked="0" hidden="1"/>
    </xf>
    <xf numFmtId="0" fontId="3" fillId="0" borderId="5" xfId="0" applyFont="1" applyBorder="1" applyAlignment="1" applyProtection="1">
      <alignment horizontal="right" wrapText="1" shrinkToFit="1"/>
      <protection hidden="1"/>
    </xf>
    <xf numFmtId="0" fontId="3" fillId="0" borderId="8" xfId="0" applyFont="1" applyBorder="1" applyAlignment="1" applyProtection="1">
      <alignment horizontal="right" wrapText="1" shrinkToFit="1"/>
      <protection hidden="1"/>
    </xf>
    <xf numFmtId="0" fontId="1" fillId="0" borderId="16" xfId="0" applyFont="1" applyBorder="1" applyAlignment="1" applyProtection="1">
      <alignment horizontal="right"/>
      <protection locked="0"/>
    </xf>
    <xf numFmtId="0" fontId="1" fillId="0" borderId="6" xfId="0" applyFont="1" applyBorder="1" applyAlignment="1" applyProtection="1">
      <alignment horizontal="right"/>
      <protection locked="0"/>
    </xf>
    <xf numFmtId="0" fontId="1" fillId="0" borderId="7" xfId="0" applyFont="1" applyBorder="1" applyAlignment="1" applyProtection="1">
      <alignment horizontal="right"/>
      <protection locked="0"/>
    </xf>
    <xf numFmtId="0" fontId="7" fillId="7" borderId="37" xfId="0" applyFont="1" applyFill="1" applyBorder="1" applyAlignment="1" applyProtection="1">
      <alignment horizontal="right" wrapText="1" shrinkToFit="1"/>
      <protection hidden="1"/>
    </xf>
    <xf numFmtId="0" fontId="5" fillId="7" borderId="21" xfId="0" applyFont="1" applyFill="1" applyBorder="1" applyAlignment="1" applyProtection="1">
      <alignment horizontal="right" wrapText="1"/>
      <protection hidden="1"/>
    </xf>
    <xf numFmtId="0" fontId="3" fillId="0" borderId="20" xfId="0" applyFont="1" applyBorder="1" applyAlignment="1" applyProtection="1">
      <alignment horizontal="right" wrapText="1" shrinkToFit="1"/>
      <protection locked="0" hidden="1"/>
    </xf>
    <xf numFmtId="0" fontId="3" fillId="0" borderId="37" xfId="0" applyFont="1" applyBorder="1" applyAlignment="1" applyProtection="1">
      <alignment horizontal="right" wrapText="1" shrinkToFit="1"/>
      <protection locked="0" hidden="1"/>
    </xf>
    <xf numFmtId="0" fontId="1" fillId="7" borderId="21" xfId="0" applyFont="1" applyFill="1" applyBorder="1" applyAlignment="1" applyProtection="1">
      <alignment horizontal="right"/>
      <protection hidden="1"/>
    </xf>
    <xf numFmtId="0" fontId="1" fillId="0" borderId="20" xfId="0" applyFont="1" applyBorder="1" applyAlignment="1" applyProtection="1">
      <alignment horizontal="right"/>
      <protection locked="0" hidden="1"/>
    </xf>
    <xf numFmtId="0" fontId="1" fillId="0" borderId="37" xfId="0" applyFont="1" applyBorder="1" applyAlignment="1" applyProtection="1">
      <alignment horizontal="right"/>
      <protection locked="0" hidden="1"/>
    </xf>
    <xf numFmtId="0" fontId="1" fillId="0" borderId="21" xfId="0" applyFont="1" applyBorder="1" applyAlignment="1" applyProtection="1">
      <alignment horizontal="right"/>
      <protection locked="0" hidden="1"/>
    </xf>
    <xf numFmtId="0" fontId="7" fillId="0" borderId="20" xfId="0" applyFont="1" applyBorder="1" applyAlignment="1" applyProtection="1">
      <alignment horizontal="right" wrapText="1" shrinkToFit="1"/>
      <protection hidden="1"/>
    </xf>
    <xf numFmtId="0" fontId="1" fillId="0" borderId="22" xfId="0" applyFont="1" applyBorder="1" applyAlignment="1" applyProtection="1">
      <alignment horizontal="right"/>
      <protection locked="0" hidden="1"/>
    </xf>
    <xf numFmtId="0" fontId="3" fillId="0" borderId="21" xfId="0" applyFont="1" applyBorder="1" applyAlignment="1" applyProtection="1">
      <alignment horizontal="right" wrapText="1" shrinkToFit="1"/>
      <protection locked="0" hidden="1"/>
    </xf>
    <xf numFmtId="0" fontId="3" fillId="0" borderId="32" xfId="0" applyFont="1" applyBorder="1" applyAlignment="1" applyProtection="1">
      <alignment horizontal="right" wrapText="1" shrinkToFit="1"/>
      <protection hidden="1"/>
    </xf>
    <xf numFmtId="0" fontId="3" fillId="0" borderId="20" xfId="0" applyFont="1" applyBorder="1" applyAlignment="1" applyProtection="1">
      <alignment horizontal="right" wrapText="1" shrinkToFit="1"/>
      <protection hidden="1"/>
    </xf>
    <xf numFmtId="0" fontId="3" fillId="0" borderId="22" xfId="0" applyFont="1" applyBorder="1" applyAlignment="1" applyProtection="1">
      <alignment horizontal="right" wrapText="1" shrinkToFit="1"/>
      <protection hidden="1"/>
    </xf>
    <xf numFmtId="0" fontId="3" fillId="0" borderId="21" xfId="0" applyFont="1" applyBorder="1" applyAlignment="1" applyProtection="1">
      <alignment horizontal="right" wrapText="1" shrinkToFit="1"/>
      <protection hidden="1"/>
    </xf>
    <xf numFmtId="0" fontId="3" fillId="0" borderId="37" xfId="0" applyFont="1" applyBorder="1" applyAlignment="1" applyProtection="1">
      <alignment horizontal="right" wrapText="1" shrinkToFit="1"/>
      <protection hidden="1"/>
    </xf>
    <xf numFmtId="0" fontId="1" fillId="0" borderId="32" xfId="0" applyFont="1" applyBorder="1" applyAlignment="1" applyProtection="1">
      <alignment horizontal="right"/>
      <protection locked="0"/>
    </xf>
    <xf numFmtId="0" fontId="1" fillId="0" borderId="20" xfId="0" applyFont="1" applyBorder="1" applyAlignment="1" applyProtection="1">
      <alignment horizontal="right"/>
      <protection locked="0"/>
    </xf>
    <xf numFmtId="0" fontId="1" fillId="0" borderId="22" xfId="0" applyFont="1" applyBorder="1" applyAlignment="1" applyProtection="1">
      <alignment horizontal="right"/>
      <protection locked="0"/>
    </xf>
    <xf numFmtId="0" fontId="1" fillId="0" borderId="20" xfId="0" applyFont="1" applyBorder="1" applyAlignment="1">
      <alignment horizontal="right"/>
    </xf>
    <xf numFmtId="0" fontId="5" fillId="2" borderId="20" xfId="0" applyFont="1" applyFill="1" applyBorder="1" applyAlignment="1" applyProtection="1">
      <alignment horizontal="right" wrapText="1"/>
      <protection hidden="1"/>
    </xf>
    <xf numFmtId="0" fontId="7" fillId="7" borderId="42" xfId="0" applyFont="1" applyFill="1" applyBorder="1" applyAlignment="1" applyProtection="1">
      <alignment horizontal="right" wrapText="1" shrinkToFit="1"/>
      <protection hidden="1"/>
    </xf>
    <xf numFmtId="0" fontId="5" fillId="7" borderId="24" xfId="0" applyFont="1" applyFill="1" applyBorder="1" applyAlignment="1" applyProtection="1">
      <alignment horizontal="right" wrapText="1"/>
      <protection hidden="1"/>
    </xf>
    <xf numFmtId="0" fontId="3" fillId="0" borderId="25" xfId="0" applyFont="1" applyBorder="1" applyAlignment="1" applyProtection="1">
      <alignment horizontal="right" wrapText="1" shrinkToFit="1"/>
      <protection locked="0" hidden="1"/>
    </xf>
    <xf numFmtId="0" fontId="3" fillId="0" borderId="42" xfId="0" applyFont="1" applyBorder="1" applyAlignment="1" applyProtection="1">
      <alignment horizontal="right" wrapText="1" shrinkToFit="1"/>
      <protection locked="0" hidden="1"/>
    </xf>
    <xf numFmtId="0" fontId="1" fillId="7" borderId="24" xfId="0" applyFont="1" applyFill="1" applyBorder="1" applyAlignment="1" applyProtection="1">
      <alignment horizontal="right"/>
      <protection hidden="1"/>
    </xf>
    <xf numFmtId="0" fontId="1" fillId="0" borderId="1" xfId="0" applyFont="1" applyBorder="1" applyAlignment="1" applyProtection="1">
      <alignment horizontal="right"/>
      <protection locked="0" hidden="1"/>
    </xf>
    <xf numFmtId="0" fontId="1" fillId="0" borderId="15" xfId="0" applyFont="1" applyBorder="1" applyAlignment="1" applyProtection="1">
      <alignment horizontal="right"/>
      <protection locked="0" hidden="1"/>
    </xf>
    <xf numFmtId="0" fontId="1" fillId="0" borderId="24" xfId="0" applyFont="1" applyBorder="1" applyAlignment="1" applyProtection="1">
      <alignment horizontal="right"/>
      <protection locked="0" hidden="1"/>
    </xf>
    <xf numFmtId="0" fontId="1" fillId="0" borderId="25" xfId="0" applyFont="1" applyBorder="1" applyAlignment="1" applyProtection="1">
      <alignment horizontal="right"/>
      <protection locked="0" hidden="1"/>
    </xf>
    <xf numFmtId="0" fontId="1" fillId="0" borderId="23" xfId="0" applyFont="1" applyBorder="1" applyAlignment="1" applyProtection="1">
      <alignment horizontal="right"/>
      <protection locked="0" hidden="1"/>
    </xf>
    <xf numFmtId="0" fontId="1" fillId="0" borderId="19" xfId="0" applyFont="1" applyBorder="1" applyAlignment="1" applyProtection="1">
      <alignment horizontal="right"/>
      <protection locked="0" hidden="1"/>
    </xf>
    <xf numFmtId="0" fontId="1" fillId="0" borderId="14" xfId="0" applyFont="1" applyBorder="1" applyAlignment="1" applyProtection="1">
      <alignment horizontal="right"/>
      <protection locked="0" hidden="1"/>
    </xf>
    <xf numFmtId="0" fontId="3" fillId="0" borderId="13" xfId="0" applyFont="1" applyBorder="1" applyAlignment="1" applyProtection="1">
      <alignment horizontal="right" wrapText="1" shrinkToFit="1"/>
      <protection locked="0" hidden="1"/>
    </xf>
    <xf numFmtId="0" fontId="3" fillId="0" borderId="15" xfId="0" applyFont="1" applyBorder="1" applyAlignment="1" applyProtection="1">
      <alignment horizontal="right" wrapText="1" shrinkToFit="1"/>
      <protection locked="0" hidden="1"/>
    </xf>
    <xf numFmtId="0" fontId="3" fillId="0" borderId="24" xfId="0" applyFont="1" applyBorder="1" applyAlignment="1" applyProtection="1">
      <alignment horizontal="right" wrapText="1" shrinkToFit="1"/>
      <protection locked="0" hidden="1"/>
    </xf>
    <xf numFmtId="0" fontId="3" fillId="0" borderId="33" xfId="0" applyFont="1" applyBorder="1" applyAlignment="1" applyProtection="1">
      <alignment horizontal="right" wrapText="1" shrinkToFit="1"/>
      <protection hidden="1"/>
    </xf>
    <xf numFmtId="0" fontId="3" fillId="0" borderId="25" xfId="0" applyFont="1" applyBorder="1" applyAlignment="1" applyProtection="1">
      <alignment horizontal="right" wrapText="1" shrinkToFit="1"/>
      <protection hidden="1"/>
    </xf>
    <xf numFmtId="0" fontId="3" fillId="0" borderId="23" xfId="0" applyFont="1" applyBorder="1" applyAlignment="1" applyProtection="1">
      <alignment horizontal="right" wrapText="1" shrinkToFit="1"/>
      <protection hidden="1"/>
    </xf>
    <xf numFmtId="0" fontId="3" fillId="0" borderId="24" xfId="0" applyFont="1" applyBorder="1" applyAlignment="1" applyProtection="1">
      <alignment horizontal="right" wrapText="1" shrinkToFit="1"/>
      <protection hidden="1"/>
    </xf>
    <xf numFmtId="0" fontId="1" fillId="0" borderId="33" xfId="0" applyFont="1" applyBorder="1" applyAlignment="1" applyProtection="1">
      <alignment horizontal="right"/>
      <protection locked="0"/>
    </xf>
    <xf numFmtId="0" fontId="1" fillId="0" borderId="25" xfId="0" applyFont="1" applyBorder="1" applyAlignment="1" applyProtection="1">
      <alignment horizontal="right"/>
      <protection locked="0"/>
    </xf>
    <xf numFmtId="0" fontId="1" fillId="0" borderId="23" xfId="0" applyFont="1" applyBorder="1" applyAlignment="1" applyProtection="1">
      <alignment horizontal="right"/>
      <protection locked="0"/>
    </xf>
    <xf numFmtId="0" fontId="1" fillId="0" borderId="16" xfId="0" applyFont="1" applyBorder="1" applyAlignment="1" applyProtection="1">
      <alignment horizontal="right"/>
      <protection locked="0" hidden="1"/>
    </xf>
    <xf numFmtId="0" fontId="3" fillId="0" borderId="16" xfId="0" applyFont="1" applyBorder="1" applyAlignment="1" applyProtection="1">
      <alignment horizontal="right" wrapText="1" shrinkToFit="1"/>
      <protection locked="0" hidden="1"/>
    </xf>
    <xf numFmtId="0" fontId="1" fillId="0" borderId="32" xfId="0" applyFont="1" applyBorder="1" applyAlignment="1" applyProtection="1">
      <alignment horizontal="right"/>
      <protection locked="0" hidden="1"/>
    </xf>
    <xf numFmtId="0" fontId="1" fillId="0" borderId="17" xfId="0" applyFont="1" applyBorder="1" applyAlignment="1" applyProtection="1">
      <alignment horizontal="right"/>
      <protection locked="0" hidden="1"/>
    </xf>
    <xf numFmtId="0" fontId="3" fillId="0" borderId="22" xfId="0" applyFont="1" applyBorder="1" applyAlignment="1" applyProtection="1">
      <alignment horizontal="right" wrapText="1" shrinkToFit="1"/>
      <protection locked="0" hidden="1"/>
    </xf>
    <xf numFmtId="0" fontId="3" fillId="0" borderId="18" xfId="0" applyFont="1" applyBorder="1" applyAlignment="1" applyProtection="1">
      <alignment horizontal="right" wrapText="1" shrinkToFit="1"/>
      <protection locked="0" hidden="1"/>
    </xf>
    <xf numFmtId="0" fontId="1" fillId="0" borderId="33" xfId="0" applyFont="1" applyBorder="1" applyAlignment="1" applyProtection="1">
      <alignment horizontal="right"/>
      <protection locked="0" hidden="1"/>
    </xf>
    <xf numFmtId="0" fontId="1" fillId="0" borderId="42" xfId="0" applyFont="1" applyBorder="1" applyAlignment="1" applyProtection="1">
      <alignment horizontal="right"/>
      <protection locked="0" hidden="1"/>
    </xf>
    <xf numFmtId="0" fontId="3" fillId="0" borderId="32" xfId="0" applyFont="1" applyBorder="1" applyAlignment="1" applyProtection="1">
      <alignment horizontal="right" wrapText="1" shrinkToFit="1"/>
      <protection locked="0" hidden="1"/>
    </xf>
    <xf numFmtId="0" fontId="3" fillId="2" borderId="6" xfId="0" applyFont="1" applyFill="1" applyBorder="1" applyAlignment="1" applyProtection="1">
      <alignment horizontal="right" wrapText="1" shrinkToFit="1"/>
      <protection locked="0" hidden="1"/>
    </xf>
    <xf numFmtId="0" fontId="3" fillId="2" borderId="8" xfId="0" applyFont="1" applyFill="1" applyBorder="1" applyAlignment="1" applyProtection="1">
      <alignment horizontal="right" wrapText="1" shrinkToFit="1"/>
      <protection locked="0" hidden="1"/>
    </xf>
    <xf numFmtId="0" fontId="3" fillId="2" borderId="20" xfId="0" applyFont="1" applyFill="1" applyBorder="1" applyAlignment="1" applyProtection="1">
      <alignment horizontal="right" wrapText="1" shrinkToFit="1"/>
      <protection locked="0" hidden="1"/>
    </xf>
    <xf numFmtId="0" fontId="3" fillId="2" borderId="37" xfId="0" applyFont="1" applyFill="1" applyBorder="1" applyAlignment="1" applyProtection="1">
      <alignment horizontal="right" wrapText="1" shrinkToFit="1"/>
      <protection locked="0" hidden="1"/>
    </xf>
    <xf numFmtId="0" fontId="1" fillId="0" borderId="47" xfId="0" applyFont="1" applyBorder="1" applyAlignment="1" applyProtection="1">
      <alignment horizontal="right"/>
      <protection locked="0" hidden="1"/>
    </xf>
    <xf numFmtId="0" fontId="1" fillId="0" borderId="18" xfId="0" applyFont="1" applyBorder="1" applyAlignment="1" applyProtection="1">
      <alignment horizontal="right"/>
      <protection locked="0"/>
    </xf>
    <xf numFmtId="0" fontId="1" fillId="0" borderId="17" xfId="0" applyFont="1" applyBorder="1" applyAlignment="1" applyProtection="1">
      <alignment horizontal="right"/>
      <protection locked="0"/>
    </xf>
    <xf numFmtId="0" fontId="1" fillId="0" borderId="46" xfId="0" applyFont="1" applyBorder="1" applyAlignment="1" applyProtection="1">
      <alignment horizontal="right"/>
      <protection locked="0"/>
    </xf>
    <xf numFmtId="0" fontId="3" fillId="2" borderId="25" xfId="0" applyFont="1" applyFill="1" applyBorder="1" applyAlignment="1" applyProtection="1">
      <alignment horizontal="right" wrapText="1" shrinkToFit="1"/>
      <protection locked="0" hidden="1"/>
    </xf>
    <xf numFmtId="0" fontId="3" fillId="2" borderId="42" xfId="0" applyFont="1" applyFill="1" applyBorder="1" applyAlignment="1" applyProtection="1">
      <alignment horizontal="right" wrapText="1" shrinkToFit="1"/>
      <protection locked="0" hidden="1"/>
    </xf>
    <xf numFmtId="0" fontId="3" fillId="2" borderId="22" xfId="0" applyFont="1" applyFill="1" applyBorder="1" applyAlignment="1" applyProtection="1">
      <alignment horizontal="right" wrapText="1" shrinkToFit="1"/>
      <protection locked="0" hidden="1"/>
    </xf>
    <xf numFmtId="0" fontId="1" fillId="0" borderId="13" xfId="0" applyFont="1" applyBorder="1" applyAlignment="1" applyProtection="1">
      <alignment horizontal="right"/>
      <protection locked="0" hidden="1"/>
    </xf>
    <xf numFmtId="0" fontId="1" fillId="7" borderId="47" xfId="0" applyFont="1" applyFill="1" applyBorder="1" applyAlignment="1" applyProtection="1">
      <alignment horizontal="right"/>
      <protection hidden="1"/>
    </xf>
    <xf numFmtId="0" fontId="1" fillId="0" borderId="45" xfId="0" applyFont="1" applyBorder="1" applyAlignment="1" applyProtection="1">
      <alignment horizontal="right"/>
      <protection locked="0" hidden="1"/>
    </xf>
    <xf numFmtId="0" fontId="3" fillId="0" borderId="33" xfId="0" applyFont="1" applyBorder="1" applyAlignment="1" applyProtection="1">
      <alignment horizontal="right" wrapText="1" shrinkToFit="1"/>
      <protection locked="0" hidden="1"/>
    </xf>
    <xf numFmtId="0" fontId="3" fillId="0" borderId="23" xfId="0" applyFont="1" applyBorder="1" applyAlignment="1" applyProtection="1">
      <alignment horizontal="right" wrapText="1" shrinkToFit="1"/>
      <protection locked="0" hidden="1"/>
    </xf>
    <xf numFmtId="0" fontId="3" fillId="0" borderId="46" xfId="0" applyFont="1" applyBorder="1" applyAlignment="1" applyProtection="1">
      <alignment horizontal="right" wrapText="1" shrinkToFit="1"/>
      <protection locked="0" hidden="1"/>
    </xf>
    <xf numFmtId="0" fontId="3" fillId="0" borderId="1" xfId="0" applyFont="1" applyBorder="1" applyAlignment="1" applyProtection="1">
      <alignment horizontal="right" wrapText="1" shrinkToFit="1"/>
      <protection locked="0" hidden="1"/>
    </xf>
    <xf numFmtId="0" fontId="7" fillId="7" borderId="15" xfId="0" applyFont="1" applyFill="1" applyBorder="1" applyAlignment="1" applyProtection="1">
      <alignment horizontal="right" wrapText="1" shrinkToFit="1"/>
      <protection hidden="1"/>
    </xf>
    <xf numFmtId="0" fontId="5" fillId="7" borderId="13" xfId="0" applyFont="1" applyFill="1" applyBorder="1" applyAlignment="1" applyProtection="1">
      <alignment horizontal="right" wrapText="1"/>
      <protection hidden="1"/>
    </xf>
    <xf numFmtId="0" fontId="1" fillId="7" borderId="13" xfId="0" applyFont="1" applyFill="1" applyBorder="1" applyAlignment="1" applyProtection="1">
      <alignment horizontal="right"/>
      <protection hidden="1"/>
    </xf>
    <xf numFmtId="0" fontId="3" fillId="0" borderId="14" xfId="0" applyFont="1" applyBorder="1" applyAlignment="1" applyProtection="1">
      <alignment horizontal="right" wrapText="1" shrinkToFit="1"/>
      <protection locked="0" hidden="1"/>
    </xf>
    <xf numFmtId="0" fontId="3" fillId="0" borderId="19" xfId="0" applyFont="1" applyBorder="1" applyAlignment="1" applyProtection="1">
      <alignment horizontal="right" wrapText="1" shrinkToFit="1"/>
      <protection hidden="1"/>
    </xf>
    <xf numFmtId="0" fontId="3" fillId="0" borderId="10" xfId="0" applyFont="1" applyBorder="1" applyAlignment="1" applyProtection="1">
      <alignment horizontal="right" wrapText="1" shrinkToFit="1"/>
      <protection hidden="1"/>
    </xf>
    <xf numFmtId="0" fontId="3" fillId="0" borderId="54" xfId="0" applyFont="1" applyBorder="1" applyAlignment="1" applyProtection="1">
      <alignment horizontal="right" wrapText="1" shrinkToFit="1"/>
      <protection hidden="1"/>
    </xf>
    <xf numFmtId="0" fontId="3" fillId="0" borderId="40" xfId="0" applyFont="1" applyBorder="1" applyAlignment="1" applyProtection="1">
      <alignment horizontal="right" wrapText="1" shrinkToFit="1"/>
      <protection hidden="1"/>
    </xf>
    <xf numFmtId="0" fontId="3" fillId="0" borderId="41" xfId="0" applyFont="1" applyBorder="1" applyAlignment="1" applyProtection="1">
      <alignment horizontal="right" wrapText="1" shrinkToFit="1"/>
      <protection hidden="1"/>
    </xf>
    <xf numFmtId="0" fontId="3" fillId="0" borderId="48" xfId="0" applyFont="1" applyBorder="1" applyAlignment="1" applyProtection="1">
      <alignment horizontal="right" wrapText="1" shrinkToFit="1"/>
      <protection hidden="1"/>
    </xf>
    <xf numFmtId="0" fontId="3" fillId="0" borderId="11" xfId="0" applyFont="1" applyBorder="1" applyAlignment="1" applyProtection="1">
      <alignment horizontal="right" wrapText="1" shrinkToFit="1"/>
      <protection locked="0" hidden="1"/>
    </xf>
    <xf numFmtId="0" fontId="3" fillId="0" borderId="10" xfId="0" applyFont="1" applyBorder="1" applyAlignment="1" applyProtection="1">
      <alignment horizontal="right" wrapText="1" shrinkToFit="1"/>
      <protection locked="0" hidden="1"/>
    </xf>
    <xf numFmtId="0" fontId="3" fillId="0" borderId="54" xfId="0" applyFont="1" applyBorder="1" applyAlignment="1" applyProtection="1">
      <alignment horizontal="right" wrapText="1" shrinkToFit="1"/>
      <protection locked="0" hidden="1"/>
    </xf>
    <xf numFmtId="0" fontId="1" fillId="0" borderId="19" xfId="0" applyFont="1" applyBorder="1" applyAlignment="1" applyProtection="1">
      <alignment horizontal="right"/>
      <protection locked="0"/>
    </xf>
    <xf numFmtId="0" fontId="1" fillId="0" borderId="1" xfId="0" applyFont="1" applyBorder="1" applyAlignment="1" applyProtection="1">
      <alignment horizontal="right"/>
      <protection locked="0"/>
    </xf>
    <xf numFmtId="0" fontId="1" fillId="0" borderId="14" xfId="0" applyFont="1" applyBorder="1" applyAlignment="1" applyProtection="1">
      <alignment horizontal="right"/>
      <protection locked="0"/>
    </xf>
    <xf numFmtId="0" fontId="0" fillId="7" borderId="61" xfId="0" applyFill="1" applyBorder="1" applyAlignment="1" applyProtection="1">
      <alignment horizontal="right"/>
      <protection hidden="1"/>
    </xf>
    <xf numFmtId="0" fontId="0" fillId="0" borderId="16" xfId="0" applyBorder="1" applyAlignment="1" applyProtection="1">
      <alignment horizontal="right"/>
      <protection locked="0" hidden="1"/>
    </xf>
    <xf numFmtId="0" fontId="0" fillId="0" borderId="6" xfId="0" applyBorder="1" applyAlignment="1" applyProtection="1">
      <alignment horizontal="right"/>
      <protection locked="0" hidden="1"/>
    </xf>
    <xf numFmtId="0" fontId="0" fillId="0" borderId="8" xfId="0" applyBorder="1" applyAlignment="1" applyProtection="1">
      <alignment horizontal="right"/>
      <protection locked="0" hidden="1"/>
    </xf>
    <xf numFmtId="0" fontId="0" fillId="0" borderId="5" xfId="0" applyBorder="1" applyAlignment="1" applyProtection="1">
      <alignment horizontal="right"/>
      <protection locked="0" hidden="1"/>
    </xf>
    <xf numFmtId="0" fontId="0" fillId="0" borderId="7" xfId="0" applyBorder="1" applyAlignment="1" applyProtection="1">
      <alignment horizontal="right"/>
      <protection locked="0" hidden="1"/>
    </xf>
    <xf numFmtId="0" fontId="0" fillId="0" borderId="16" xfId="0" applyBorder="1" applyAlignment="1" applyProtection="1">
      <alignment horizontal="right"/>
      <protection locked="0"/>
    </xf>
    <xf numFmtId="0" fontId="0" fillId="0" borderId="6" xfId="0" applyBorder="1" applyAlignment="1" applyProtection="1">
      <alignment horizontal="right"/>
      <protection locked="0"/>
    </xf>
    <xf numFmtId="0" fontId="0" fillId="0" borderId="7" xfId="0" applyBorder="1" applyAlignment="1" applyProtection="1">
      <alignment horizontal="right"/>
      <protection locked="0"/>
    </xf>
    <xf numFmtId="0" fontId="0" fillId="7" borderId="62" xfId="0" applyFill="1" applyBorder="1" applyAlignment="1" applyProtection="1">
      <alignment horizontal="right"/>
      <protection hidden="1"/>
    </xf>
    <xf numFmtId="0" fontId="0" fillId="0" borderId="32" xfId="0" applyBorder="1" applyAlignment="1" applyProtection="1">
      <alignment horizontal="right"/>
      <protection locked="0" hidden="1"/>
    </xf>
    <xf numFmtId="0" fontId="0" fillId="0" borderId="20" xfId="0" applyBorder="1" applyAlignment="1" applyProtection="1">
      <alignment horizontal="right"/>
      <protection locked="0" hidden="1"/>
    </xf>
    <xf numFmtId="0" fontId="0" fillId="0" borderId="37" xfId="0" applyBorder="1" applyAlignment="1" applyProtection="1">
      <alignment horizontal="right"/>
      <protection locked="0" hidden="1"/>
    </xf>
    <xf numFmtId="0" fontId="0" fillId="0" borderId="21" xfId="0" applyBorder="1" applyAlignment="1" applyProtection="1">
      <alignment horizontal="right"/>
      <protection locked="0" hidden="1"/>
    </xf>
    <xf numFmtId="0" fontId="0" fillId="0" borderId="22" xfId="0" applyBorder="1" applyAlignment="1" applyProtection="1">
      <alignment horizontal="right"/>
      <protection locked="0" hidden="1"/>
    </xf>
    <xf numFmtId="0" fontId="0" fillId="0" borderId="32" xfId="0" applyBorder="1" applyAlignment="1" applyProtection="1">
      <alignment horizontal="right"/>
      <protection locked="0"/>
    </xf>
    <xf numFmtId="0" fontId="0" fillId="0" borderId="20" xfId="0" applyBorder="1" applyAlignment="1" applyProtection="1">
      <alignment horizontal="right"/>
      <protection locked="0"/>
    </xf>
    <xf numFmtId="0" fontId="0" fillId="0" borderId="22" xfId="0" applyBorder="1" applyAlignment="1" applyProtection="1">
      <alignment horizontal="right"/>
      <protection locked="0"/>
    </xf>
    <xf numFmtId="0" fontId="0" fillId="7" borderId="63" xfId="0" applyFill="1" applyBorder="1" applyAlignment="1" applyProtection="1">
      <alignment horizontal="right"/>
      <protection hidden="1"/>
    </xf>
    <xf numFmtId="0" fontId="0" fillId="0" borderId="33" xfId="0" applyBorder="1" applyAlignment="1" applyProtection="1">
      <alignment horizontal="right"/>
      <protection locked="0" hidden="1"/>
    </xf>
    <xf numFmtId="0" fontId="0" fillId="0" borderId="25" xfId="0" applyBorder="1" applyAlignment="1" applyProtection="1">
      <alignment horizontal="right"/>
      <protection locked="0" hidden="1"/>
    </xf>
    <xf numFmtId="0" fontId="0" fillId="0" borderId="42" xfId="0" applyBorder="1" applyAlignment="1" applyProtection="1">
      <alignment horizontal="right"/>
      <protection locked="0" hidden="1"/>
    </xf>
    <xf numFmtId="0" fontId="0" fillId="0" borderId="13" xfId="0" applyBorder="1" applyAlignment="1" applyProtection="1">
      <alignment horizontal="right"/>
      <protection locked="0" hidden="1"/>
    </xf>
    <xf numFmtId="0" fontId="0" fillId="0" borderId="1" xfId="0" applyBorder="1" applyAlignment="1" applyProtection="1">
      <alignment horizontal="right"/>
      <protection locked="0" hidden="1"/>
    </xf>
    <xf numFmtId="0" fontId="0" fillId="0" borderId="14" xfId="0" applyBorder="1" applyAlignment="1" applyProtection="1">
      <alignment horizontal="right"/>
      <protection locked="0" hidden="1"/>
    </xf>
    <xf numFmtId="0" fontId="0" fillId="0" borderId="24" xfId="0" applyBorder="1" applyAlignment="1" applyProtection="1">
      <alignment horizontal="right"/>
      <protection locked="0" hidden="1"/>
    </xf>
    <xf numFmtId="0" fontId="0" fillId="0" borderId="23" xfId="0" applyBorder="1" applyAlignment="1" applyProtection="1">
      <alignment horizontal="right"/>
      <protection locked="0" hidden="1"/>
    </xf>
    <xf numFmtId="0" fontId="0" fillId="0" borderId="19" xfId="0" applyBorder="1" applyAlignment="1" applyProtection="1">
      <alignment horizontal="right"/>
      <protection locked="0"/>
    </xf>
    <xf numFmtId="0" fontId="0" fillId="0" borderId="1" xfId="0" applyBorder="1" applyAlignment="1" applyProtection="1">
      <alignment horizontal="right"/>
      <protection locked="0"/>
    </xf>
    <xf numFmtId="0" fontId="0" fillId="0" borderId="14" xfId="0" applyBorder="1" applyAlignment="1" applyProtection="1">
      <alignment horizontal="right"/>
      <protection locked="0"/>
    </xf>
    <xf numFmtId="0" fontId="7" fillId="7" borderId="7" xfId="0" applyFont="1" applyFill="1" applyBorder="1" applyAlignment="1" applyProtection="1">
      <alignment horizontal="right" wrapText="1" shrinkToFit="1"/>
      <protection hidden="1"/>
    </xf>
    <xf numFmtId="0" fontId="5" fillId="7" borderId="47" xfId="0" applyFont="1" applyFill="1" applyBorder="1" applyAlignment="1" applyProtection="1">
      <alignment horizontal="right" wrapText="1"/>
      <protection hidden="1"/>
    </xf>
    <xf numFmtId="0" fontId="0" fillId="7" borderId="47" xfId="0" applyFill="1" applyBorder="1" applyAlignment="1" applyProtection="1">
      <alignment horizontal="right"/>
      <protection hidden="1"/>
    </xf>
    <xf numFmtId="0" fontId="0" fillId="0" borderId="17" xfId="0" applyBorder="1" applyAlignment="1" applyProtection="1">
      <alignment horizontal="right"/>
      <protection locked="0" hidden="1"/>
    </xf>
    <xf numFmtId="0" fontId="0" fillId="0" borderId="45" xfId="0" applyBorder="1" applyAlignment="1" applyProtection="1">
      <alignment horizontal="right"/>
      <protection locked="0" hidden="1"/>
    </xf>
    <xf numFmtId="0" fontId="0" fillId="0" borderId="18" xfId="0" applyBorder="1" applyAlignment="1" applyProtection="1">
      <alignment horizontal="right"/>
      <protection locked="0" hidden="1"/>
    </xf>
    <xf numFmtId="0" fontId="0" fillId="0" borderId="46" xfId="0" applyBorder="1" applyAlignment="1" applyProtection="1">
      <alignment horizontal="right"/>
      <protection locked="0" hidden="1"/>
    </xf>
    <xf numFmtId="0" fontId="3" fillId="0" borderId="18" xfId="0" applyFont="1" applyBorder="1" applyAlignment="1" applyProtection="1">
      <alignment horizontal="right" wrapText="1" shrinkToFit="1"/>
      <protection hidden="1"/>
    </xf>
    <xf numFmtId="0" fontId="3" fillId="0" borderId="17" xfId="0" applyFont="1" applyBorder="1" applyAlignment="1" applyProtection="1">
      <alignment horizontal="right" wrapText="1" shrinkToFit="1"/>
      <protection hidden="1"/>
    </xf>
    <xf numFmtId="0" fontId="3" fillId="0" borderId="46" xfId="0" applyFont="1" applyBorder="1" applyAlignment="1" applyProtection="1">
      <alignment horizontal="right" wrapText="1" shrinkToFit="1"/>
      <protection hidden="1"/>
    </xf>
    <xf numFmtId="0" fontId="3" fillId="0" borderId="47" xfId="0" applyFont="1" applyBorder="1" applyAlignment="1" applyProtection="1">
      <alignment horizontal="right" wrapText="1" shrinkToFit="1"/>
      <protection hidden="1"/>
    </xf>
    <xf numFmtId="0" fontId="3" fillId="0" borderId="45" xfId="0" applyFont="1" applyBorder="1" applyAlignment="1" applyProtection="1">
      <alignment horizontal="right" wrapText="1" shrinkToFit="1"/>
      <protection hidden="1"/>
    </xf>
    <xf numFmtId="0" fontId="7" fillId="7" borderId="22" xfId="0" applyFont="1" applyFill="1" applyBorder="1" applyAlignment="1" applyProtection="1">
      <alignment horizontal="right" wrapText="1" shrinkToFit="1"/>
      <protection hidden="1"/>
    </xf>
    <xf numFmtId="0" fontId="0" fillId="7" borderId="21" xfId="0" applyFill="1" applyBorder="1" applyAlignment="1" applyProtection="1">
      <alignment horizontal="right"/>
      <protection hidden="1"/>
    </xf>
    <xf numFmtId="0" fontId="0" fillId="0" borderId="20" xfId="0" applyBorder="1" applyAlignment="1">
      <alignment horizontal="right"/>
    </xf>
    <xf numFmtId="0" fontId="7" fillId="7" borderId="23" xfId="0" applyFont="1" applyFill="1" applyBorder="1" applyAlignment="1" applyProtection="1">
      <alignment horizontal="right" wrapText="1" shrinkToFit="1"/>
      <protection hidden="1"/>
    </xf>
    <xf numFmtId="0" fontId="0" fillId="7" borderId="24" xfId="0" applyFill="1" applyBorder="1" applyAlignment="1" applyProtection="1">
      <alignment horizontal="right"/>
      <protection hidden="1"/>
    </xf>
    <xf numFmtId="0" fontId="0" fillId="2" borderId="1" xfId="0" applyFill="1" applyBorder="1" applyAlignment="1" applyProtection="1">
      <alignment horizontal="right"/>
      <protection locked="0" hidden="1"/>
    </xf>
    <xf numFmtId="0" fontId="3" fillId="2" borderId="1" xfId="0" applyFont="1" applyFill="1" applyBorder="1" applyAlignment="1" applyProtection="1">
      <alignment horizontal="right" wrapText="1" shrinkToFit="1"/>
      <protection locked="0" hidden="1"/>
    </xf>
    <xf numFmtId="0" fontId="0" fillId="0" borderId="33" xfId="0" applyBorder="1" applyAlignment="1" applyProtection="1">
      <alignment horizontal="right"/>
      <protection locked="0"/>
    </xf>
    <xf numFmtId="0" fontId="0" fillId="0" borderId="25" xfId="0" applyBorder="1" applyAlignment="1" applyProtection="1">
      <alignment horizontal="right"/>
      <protection locked="0"/>
    </xf>
    <xf numFmtId="0" fontId="0" fillId="0" borderId="23" xfId="0" applyBorder="1" applyAlignment="1" applyProtection="1">
      <alignment horizontal="right"/>
      <protection locked="0"/>
    </xf>
    <xf numFmtId="0" fontId="0" fillId="0" borderId="18" xfId="0" applyBorder="1" applyAlignment="1" applyProtection="1">
      <alignment horizontal="right"/>
      <protection locked="0"/>
    </xf>
    <xf numFmtId="0" fontId="0" fillId="0" borderId="17" xfId="0" applyBorder="1" applyAlignment="1" applyProtection="1">
      <alignment horizontal="right"/>
      <protection locked="0"/>
    </xf>
    <xf numFmtId="0" fontId="0" fillId="0" borderId="46" xfId="0" applyBorder="1" applyAlignment="1" applyProtection="1">
      <alignment horizontal="right"/>
      <protection locked="0"/>
    </xf>
    <xf numFmtId="0" fontId="0" fillId="0" borderId="47" xfId="0" applyBorder="1" applyAlignment="1" applyProtection="1">
      <alignment horizontal="right"/>
      <protection locked="0" hidden="1"/>
    </xf>
    <xf numFmtId="0" fontId="3" fillId="0" borderId="38" xfId="0" applyFont="1" applyBorder="1" applyAlignment="1" applyProtection="1">
      <alignment horizontal="right" wrapText="1" shrinkToFit="1"/>
      <protection locked="0" hidden="1"/>
    </xf>
    <xf numFmtId="0" fontId="3" fillId="2" borderId="15" xfId="0" applyFont="1" applyFill="1" applyBorder="1" applyAlignment="1" applyProtection="1">
      <alignment horizontal="right" wrapText="1" shrinkToFit="1"/>
      <protection locked="0" hidden="1"/>
    </xf>
    <xf numFmtId="0" fontId="0" fillId="7" borderId="13" xfId="0" applyFill="1" applyBorder="1" applyAlignment="1" applyProtection="1">
      <alignment horizontal="right"/>
      <protection hidden="1"/>
    </xf>
    <xf numFmtId="0" fontId="0" fillId="0" borderId="19" xfId="0" applyBorder="1" applyAlignment="1" applyProtection="1">
      <alignment horizontal="right"/>
      <protection locked="0" hidden="1"/>
    </xf>
    <xf numFmtId="0" fontId="3" fillId="0" borderId="1" xfId="0" applyFont="1" applyBorder="1" applyAlignment="1" applyProtection="1">
      <alignment horizontal="right" wrapText="1" shrinkToFit="1"/>
      <protection hidden="1"/>
    </xf>
    <xf numFmtId="0" fontId="3" fillId="0" borderId="14" xfId="0" applyFont="1" applyBorder="1" applyAlignment="1" applyProtection="1">
      <alignment horizontal="right" wrapText="1" shrinkToFit="1"/>
      <protection hidden="1"/>
    </xf>
    <xf numFmtId="0" fontId="3" fillId="0" borderId="13" xfId="0" applyFont="1" applyBorder="1" applyAlignment="1" applyProtection="1">
      <alignment horizontal="right" wrapText="1" shrinkToFit="1"/>
      <protection hidden="1"/>
    </xf>
    <xf numFmtId="0" fontId="34" fillId="7" borderId="8" xfId="0" applyFont="1" applyFill="1" applyBorder="1" applyAlignment="1" applyProtection="1">
      <alignment horizontal="right" wrapText="1" shrinkToFit="1"/>
      <protection hidden="1"/>
    </xf>
    <xf numFmtId="0" fontId="15" fillId="7" borderId="37" xfId="0" applyFont="1" applyFill="1" applyBorder="1" applyAlignment="1">
      <alignment horizontal="right"/>
    </xf>
    <xf numFmtId="0" fontId="0" fillId="7" borderId="21" xfId="0" applyFill="1" applyBorder="1" applyAlignment="1">
      <alignment horizontal="right"/>
    </xf>
    <xf numFmtId="0" fontId="0" fillId="0" borderId="37" xfId="0" applyBorder="1" applyAlignment="1">
      <alignment horizontal="right"/>
    </xf>
    <xf numFmtId="0" fontId="0" fillId="0" borderId="21" xfId="0" applyBorder="1" applyAlignment="1">
      <alignment horizontal="right"/>
    </xf>
    <xf numFmtId="0" fontId="0" fillId="7" borderId="22" xfId="0" applyFill="1" applyBorder="1" applyAlignment="1">
      <alignment horizontal="right"/>
    </xf>
    <xf numFmtId="0" fontId="0" fillId="0" borderId="22" xfId="0" applyBorder="1" applyAlignment="1">
      <alignment horizontal="right"/>
    </xf>
    <xf numFmtId="0" fontId="0" fillId="7" borderId="62" xfId="0" applyFill="1" applyBorder="1" applyAlignment="1">
      <alignment horizontal="right"/>
    </xf>
    <xf numFmtId="0" fontId="0" fillId="0" borderId="32" xfId="0" applyBorder="1" applyAlignment="1">
      <alignment horizontal="right"/>
    </xf>
    <xf numFmtId="0" fontId="34" fillId="7" borderId="37" xfId="0" applyFont="1" applyFill="1" applyBorder="1" applyAlignment="1" applyProtection="1">
      <alignment horizontal="right" wrapText="1" shrinkToFit="1"/>
      <protection hidden="1"/>
    </xf>
    <xf numFmtId="0" fontId="15" fillId="7" borderId="15" xfId="0" applyFont="1" applyFill="1" applyBorder="1" applyAlignment="1">
      <alignment horizontal="right"/>
    </xf>
    <xf numFmtId="0" fontId="0" fillId="7" borderId="24" xfId="0" applyFill="1" applyBorder="1" applyAlignment="1">
      <alignment horizontal="right"/>
    </xf>
    <xf numFmtId="0" fontId="0" fillId="0" borderId="25" xfId="0" applyBorder="1" applyAlignment="1">
      <alignment horizontal="right"/>
    </xf>
    <xf numFmtId="0" fontId="0" fillId="0" borderId="42" xfId="0" applyBorder="1" applyAlignment="1">
      <alignment horizontal="right"/>
    </xf>
    <xf numFmtId="0" fontId="0" fillId="0" borderId="24" xfId="0" applyBorder="1" applyAlignment="1">
      <alignment horizontal="right"/>
    </xf>
    <xf numFmtId="0" fontId="0" fillId="7" borderId="23" xfId="0" applyFill="1" applyBorder="1" applyAlignment="1">
      <alignment horizontal="right"/>
    </xf>
    <xf numFmtId="0" fontId="0" fillId="0" borderId="23" xfId="0" applyBorder="1" applyAlignment="1">
      <alignment horizontal="right"/>
    </xf>
    <xf numFmtId="0" fontId="0" fillId="0" borderId="33" xfId="0" applyBorder="1" applyAlignment="1">
      <alignment horizontal="right"/>
    </xf>
    <xf numFmtId="0" fontId="5" fillId="7" borderId="16" xfId="0" applyFont="1" applyFill="1" applyBorder="1" applyAlignment="1" applyProtection="1">
      <alignment horizontal="right" wrapText="1"/>
      <protection hidden="1"/>
    </xf>
    <xf numFmtId="0" fontId="5" fillId="7" borderId="32" xfId="0" applyFont="1" applyFill="1" applyBorder="1" applyAlignment="1" applyProtection="1">
      <alignment horizontal="right" wrapText="1"/>
      <protection hidden="1"/>
    </xf>
    <xf numFmtId="0" fontId="5" fillId="7" borderId="33" xfId="0" applyFont="1" applyFill="1" applyBorder="1" applyAlignment="1" applyProtection="1">
      <alignment horizontal="right" wrapText="1"/>
      <protection hidden="1"/>
    </xf>
    <xf numFmtId="0" fontId="7" fillId="7" borderId="45" xfId="0" applyFont="1" applyFill="1" applyBorder="1" applyAlignment="1" applyProtection="1">
      <alignment horizontal="right" wrapText="1" shrinkToFit="1"/>
      <protection hidden="1"/>
    </xf>
    <xf numFmtId="0" fontId="5" fillId="7" borderId="37" xfId="0" applyFont="1" applyFill="1" applyBorder="1" applyAlignment="1" applyProtection="1">
      <alignment horizontal="right" wrapText="1" shrinkToFit="1"/>
      <protection hidden="1"/>
    </xf>
    <xf numFmtId="0" fontId="1" fillId="0" borderId="5" xfId="0" applyFont="1" applyBorder="1" applyAlignment="1" applyProtection="1">
      <alignment horizontal="right"/>
      <protection locked="0"/>
    </xf>
    <xf numFmtId="0" fontId="1" fillId="0" borderId="21" xfId="0" applyFont="1" applyBorder="1" applyAlignment="1" applyProtection="1">
      <alignment horizontal="right"/>
      <protection locked="0"/>
    </xf>
    <xf numFmtId="164" fontId="3" fillId="0" borderId="21" xfId="0" applyNumberFormat="1" applyFont="1" applyBorder="1" applyAlignment="1" applyProtection="1">
      <alignment horizontal="right" wrapText="1" shrinkToFit="1"/>
      <protection locked="0" hidden="1"/>
    </xf>
    <xf numFmtId="164" fontId="3" fillId="0" borderId="22" xfId="0" applyNumberFormat="1" applyFont="1" applyBorder="1" applyAlignment="1" applyProtection="1">
      <alignment horizontal="right" wrapText="1" shrinkToFit="1"/>
      <protection locked="0" hidden="1"/>
    </xf>
    <xf numFmtId="164" fontId="3" fillId="0" borderId="32" xfId="0" applyNumberFormat="1" applyFont="1" applyBorder="1" applyAlignment="1" applyProtection="1">
      <alignment horizontal="right" wrapText="1" shrinkToFit="1"/>
      <protection locked="0" hidden="1"/>
    </xf>
    <xf numFmtId="0" fontId="3" fillId="0" borderId="42" xfId="0" applyFont="1" applyBorder="1" applyAlignment="1" applyProtection="1">
      <alignment horizontal="right" wrapText="1" shrinkToFit="1"/>
      <protection hidden="1"/>
    </xf>
    <xf numFmtId="0" fontId="1" fillId="0" borderId="24" xfId="0" applyFont="1" applyBorder="1" applyAlignment="1" applyProtection="1">
      <alignment horizontal="right"/>
      <protection locked="0"/>
    </xf>
    <xf numFmtId="0" fontId="13" fillId="0" borderId="21" xfId="0" applyFont="1" applyBorder="1" applyAlignment="1" applyProtection="1">
      <alignment horizontal="right" wrapText="1" shrinkToFit="1"/>
      <protection locked="0" hidden="1"/>
    </xf>
    <xf numFmtId="0" fontId="13" fillId="0" borderId="22" xfId="0" applyFont="1" applyBorder="1" applyAlignment="1" applyProtection="1">
      <alignment horizontal="right" wrapText="1" shrinkToFit="1"/>
      <protection locked="0" hidden="1"/>
    </xf>
    <xf numFmtId="0" fontId="1" fillId="7" borderId="16" xfId="0" applyFont="1" applyFill="1" applyBorder="1" applyAlignment="1" applyProtection="1">
      <alignment horizontal="right"/>
      <protection hidden="1"/>
    </xf>
    <xf numFmtId="0" fontId="1" fillId="7" borderId="32" xfId="0" applyFont="1" applyFill="1" applyBorder="1" applyAlignment="1" applyProtection="1">
      <alignment horizontal="right"/>
      <protection hidden="1"/>
    </xf>
    <xf numFmtId="0" fontId="1" fillId="7" borderId="19" xfId="0" applyFont="1" applyFill="1" applyBorder="1" applyAlignment="1" applyProtection="1">
      <alignment horizontal="right"/>
      <protection hidden="1"/>
    </xf>
    <xf numFmtId="0" fontId="35" fillId="0" borderId="21" xfId="0" applyFont="1" applyBorder="1" applyAlignment="1" applyProtection="1">
      <alignment horizontal="right" wrapText="1" shrinkToFit="1"/>
      <protection locked="0" hidden="1"/>
    </xf>
    <xf numFmtId="0" fontId="35" fillId="0" borderId="22" xfId="0" applyFont="1" applyBorder="1" applyAlignment="1" applyProtection="1">
      <alignment horizontal="right" wrapText="1" shrinkToFit="1"/>
      <protection locked="0" hidden="1"/>
    </xf>
    <xf numFmtId="0" fontId="3" fillId="7" borderId="22" xfId="0" applyFont="1" applyFill="1" applyBorder="1" applyAlignment="1" applyProtection="1">
      <alignment horizontal="right" wrapText="1" shrinkToFit="1"/>
      <protection locked="0" hidden="1"/>
    </xf>
    <xf numFmtId="0" fontId="13" fillId="0" borderId="32" xfId="0" applyFont="1" applyBorder="1" applyAlignment="1" applyProtection="1">
      <alignment horizontal="right" wrapText="1" shrinkToFit="1"/>
      <protection locked="0" hidden="1"/>
    </xf>
    <xf numFmtId="0" fontId="13" fillId="0" borderId="37" xfId="0" applyFont="1" applyBorder="1" applyAlignment="1" applyProtection="1">
      <alignment horizontal="right" wrapText="1" shrinkToFit="1"/>
      <protection locked="0" hidden="1"/>
    </xf>
    <xf numFmtId="0" fontId="3" fillId="0" borderId="53" xfId="0" applyFont="1" applyBorder="1" applyAlignment="1" applyProtection="1">
      <alignment horizontal="right" wrapText="1" shrinkToFit="1"/>
      <protection locked="0" hidden="1"/>
    </xf>
    <xf numFmtId="0" fontId="3" fillId="0" borderId="15" xfId="0" applyFont="1" applyBorder="1" applyAlignment="1" applyProtection="1">
      <alignment horizontal="right" wrapText="1" shrinkToFit="1"/>
      <protection hidden="1"/>
    </xf>
    <xf numFmtId="0" fontId="3" fillId="0" borderId="19" xfId="0" applyFont="1" applyBorder="1" applyAlignment="1" applyProtection="1">
      <alignment horizontal="right" wrapText="1" shrinkToFit="1"/>
      <protection locked="0" hidden="1"/>
    </xf>
    <xf numFmtId="0" fontId="3" fillId="7" borderId="7" xfId="0" applyFont="1" applyFill="1" applyBorder="1" applyAlignment="1" applyProtection="1">
      <alignment horizontal="right" wrapText="1" shrinkToFit="1"/>
      <protection hidden="1"/>
    </xf>
    <xf numFmtId="0" fontId="4" fillId="7" borderId="5" xfId="0" applyFont="1" applyFill="1" applyBorder="1" applyAlignment="1" applyProtection="1">
      <alignment horizontal="right" wrapText="1"/>
      <protection hidden="1"/>
    </xf>
    <xf numFmtId="0" fontId="3" fillId="7" borderId="5" xfId="0" applyFont="1" applyFill="1" applyBorder="1" applyAlignment="1" applyProtection="1">
      <alignment horizontal="right"/>
      <protection hidden="1"/>
    </xf>
    <xf numFmtId="0" fontId="3" fillId="0" borderId="6" xfId="0" applyFont="1" applyBorder="1" applyAlignment="1" applyProtection="1">
      <alignment horizontal="right"/>
      <protection locked="0" hidden="1"/>
    </xf>
    <xf numFmtId="0" fontId="3" fillId="0" borderId="7" xfId="0" applyFont="1" applyBorder="1" applyAlignment="1" applyProtection="1">
      <alignment horizontal="right"/>
      <protection locked="0" hidden="1"/>
    </xf>
    <xf numFmtId="0" fontId="3" fillId="0" borderId="5" xfId="0" applyFont="1" applyBorder="1" applyAlignment="1" applyProtection="1">
      <alignment horizontal="right"/>
      <protection locked="0" hidden="1"/>
    </xf>
    <xf numFmtId="0" fontId="3" fillId="0" borderId="18" xfId="0" applyFont="1" applyBorder="1" applyAlignment="1" applyProtection="1">
      <alignment horizontal="right"/>
      <protection locked="0"/>
    </xf>
    <xf numFmtId="0" fontId="3" fillId="0" borderId="17" xfId="0" applyFont="1" applyBorder="1" applyAlignment="1" applyProtection="1">
      <alignment horizontal="right"/>
      <protection locked="0"/>
    </xf>
    <xf numFmtId="0" fontId="3" fillId="0" borderId="46" xfId="0" applyFont="1" applyBorder="1" applyAlignment="1" applyProtection="1">
      <alignment horizontal="right"/>
      <protection locked="0"/>
    </xf>
    <xf numFmtId="0" fontId="3" fillId="7" borderId="22" xfId="0" applyFont="1" applyFill="1" applyBorder="1" applyAlignment="1" applyProtection="1">
      <alignment horizontal="right" wrapText="1" shrinkToFit="1"/>
      <protection hidden="1"/>
    </xf>
    <xf numFmtId="0" fontId="4" fillId="7" borderId="21" xfId="0" applyFont="1" applyFill="1" applyBorder="1" applyAlignment="1" applyProtection="1">
      <alignment horizontal="right" wrapText="1"/>
      <protection hidden="1"/>
    </xf>
    <xf numFmtId="0" fontId="3" fillId="7" borderId="21" xfId="0" applyFont="1" applyFill="1" applyBorder="1" applyAlignment="1" applyProtection="1">
      <alignment horizontal="right"/>
      <protection hidden="1"/>
    </xf>
    <xf numFmtId="0" fontId="3" fillId="0" borderId="20" xfId="0" applyFont="1" applyBorder="1" applyAlignment="1" applyProtection="1">
      <alignment horizontal="right"/>
      <protection locked="0" hidden="1"/>
    </xf>
    <xf numFmtId="0" fontId="3" fillId="0" borderId="22" xfId="0" applyFont="1" applyBorder="1" applyAlignment="1" applyProtection="1">
      <alignment horizontal="right"/>
      <protection locked="0" hidden="1"/>
    </xf>
    <xf numFmtId="0" fontId="3" fillId="0" borderId="21" xfId="0" applyFont="1" applyBorder="1" applyAlignment="1" applyProtection="1">
      <alignment horizontal="right"/>
      <protection locked="0" hidden="1"/>
    </xf>
    <xf numFmtId="0" fontId="3" fillId="0" borderId="32" xfId="0" applyFont="1" applyBorder="1" applyAlignment="1" applyProtection="1">
      <alignment horizontal="right"/>
      <protection locked="0"/>
    </xf>
    <xf numFmtId="0" fontId="3" fillId="0" borderId="20" xfId="0" applyFont="1" applyBorder="1" applyAlignment="1" applyProtection="1">
      <alignment horizontal="right"/>
      <protection locked="0"/>
    </xf>
    <xf numFmtId="0" fontId="3" fillId="0" borderId="22" xfId="0" applyFont="1" applyBorder="1" applyAlignment="1" applyProtection="1">
      <alignment horizontal="right"/>
      <protection locked="0"/>
    </xf>
    <xf numFmtId="0" fontId="3" fillId="7" borderId="23" xfId="0" applyFont="1" applyFill="1" applyBorder="1" applyAlignment="1" applyProtection="1">
      <alignment horizontal="right" wrapText="1" shrinkToFit="1"/>
      <protection hidden="1"/>
    </xf>
    <xf numFmtId="0" fontId="4" fillId="7" borderId="24" xfId="0" applyFont="1" applyFill="1" applyBorder="1" applyAlignment="1" applyProtection="1">
      <alignment horizontal="right" wrapText="1"/>
      <protection hidden="1"/>
    </xf>
    <xf numFmtId="0" fontId="3" fillId="7" borderId="24" xfId="0" applyFont="1" applyFill="1" applyBorder="1" applyAlignment="1" applyProtection="1">
      <alignment horizontal="right"/>
      <protection hidden="1"/>
    </xf>
    <xf numFmtId="0" fontId="3" fillId="0" borderId="25" xfId="0" applyFont="1" applyBorder="1" applyAlignment="1" applyProtection="1">
      <alignment horizontal="right"/>
      <protection locked="0" hidden="1"/>
    </xf>
    <xf numFmtId="0" fontId="3" fillId="0" borderId="23" xfId="0" applyFont="1" applyBorder="1" applyAlignment="1" applyProtection="1">
      <alignment horizontal="right"/>
      <protection locked="0" hidden="1"/>
    </xf>
    <xf numFmtId="0" fontId="3" fillId="0" borderId="24" xfId="0" applyFont="1" applyBorder="1" applyAlignment="1" applyProtection="1">
      <alignment horizontal="right"/>
      <protection locked="0" hidden="1"/>
    </xf>
    <xf numFmtId="0" fontId="3" fillId="0" borderId="33" xfId="0" applyFont="1" applyBorder="1" applyAlignment="1" applyProtection="1">
      <alignment horizontal="right"/>
      <protection locked="0"/>
    </xf>
    <xf numFmtId="0" fontId="3" fillId="0" borderId="25" xfId="0" applyFont="1" applyBorder="1" applyAlignment="1" applyProtection="1">
      <alignment horizontal="right"/>
      <protection locked="0"/>
    </xf>
    <xf numFmtId="0" fontId="3" fillId="0" borderId="23" xfId="0" applyFont="1" applyBorder="1" applyAlignment="1" applyProtection="1">
      <alignment horizontal="right"/>
      <protection locked="0"/>
    </xf>
    <xf numFmtId="16" fontId="3" fillId="0" borderId="22" xfId="0" applyNumberFormat="1" applyFont="1" applyBorder="1" applyAlignment="1" applyProtection="1">
      <alignment horizontal="right" wrapText="1" shrinkToFit="1"/>
      <protection locked="0" hidden="1"/>
    </xf>
    <xf numFmtId="0" fontId="5" fillId="0" borderId="20" xfId="0" applyFont="1" applyBorder="1" applyAlignment="1" applyProtection="1">
      <alignment horizontal="right" wrapText="1"/>
      <protection hidden="1"/>
    </xf>
    <xf numFmtId="0" fontId="7" fillId="7" borderId="14" xfId="0" applyFont="1" applyFill="1" applyBorder="1" applyAlignment="1" applyProtection="1">
      <alignment horizontal="right" wrapText="1" shrinkToFit="1"/>
      <protection hidden="1"/>
    </xf>
    <xf numFmtId="0" fontId="36" fillId="19" borderId="76" xfId="0" applyFont="1" applyFill="1" applyBorder="1" applyAlignment="1">
      <alignment horizontal="right" shrinkToFit="1"/>
    </xf>
    <xf numFmtId="0" fontId="29" fillId="19" borderId="74" xfId="0" applyFont="1" applyFill="1" applyBorder="1" applyAlignment="1">
      <alignment horizontal="right" wrapText="1"/>
    </xf>
    <xf numFmtId="0" fontId="32" fillId="0" borderId="75" xfId="0" applyFont="1" applyBorder="1" applyAlignment="1">
      <alignment horizontal="right" shrinkToFit="1"/>
    </xf>
    <xf numFmtId="0" fontId="32" fillId="0" borderId="76" xfId="0" applyFont="1" applyBorder="1" applyAlignment="1">
      <alignment horizontal="right" shrinkToFit="1"/>
    </xf>
    <xf numFmtId="0" fontId="32" fillId="19" borderId="74" xfId="0" applyFont="1" applyFill="1" applyBorder="1" applyAlignment="1">
      <alignment horizontal="right"/>
    </xf>
    <xf numFmtId="0" fontId="32" fillId="0" borderId="75" xfId="0" applyFont="1" applyBorder="1" applyAlignment="1">
      <alignment horizontal="right"/>
    </xf>
    <xf numFmtId="0" fontId="32" fillId="0" borderId="76" xfId="0" applyFont="1" applyBorder="1" applyAlignment="1">
      <alignment horizontal="right"/>
    </xf>
    <xf numFmtId="0" fontId="32" fillId="0" borderId="74" xfId="0" applyFont="1" applyBorder="1" applyAlignment="1">
      <alignment horizontal="right"/>
    </xf>
    <xf numFmtId="0" fontId="36" fillId="0" borderId="75" xfId="0" applyFont="1" applyBorder="1" applyAlignment="1">
      <alignment horizontal="right" shrinkToFit="1"/>
    </xf>
    <xf numFmtId="0" fontId="32" fillId="0" borderId="71" xfId="0" applyFont="1" applyBorder="1" applyAlignment="1">
      <alignment horizontal="right"/>
    </xf>
    <xf numFmtId="0" fontId="32" fillId="0" borderId="79" xfId="0" applyFont="1" applyBorder="1" applyAlignment="1">
      <alignment horizontal="right" shrinkToFit="1"/>
    </xf>
    <xf numFmtId="0" fontId="32" fillId="0" borderId="80" xfId="0" applyFont="1" applyBorder="1" applyAlignment="1">
      <alignment horizontal="right" shrinkToFit="1"/>
    </xf>
    <xf numFmtId="0" fontId="32" fillId="0" borderId="81" xfId="0" applyFont="1" applyBorder="1" applyAlignment="1">
      <alignment horizontal="right" shrinkToFit="1"/>
    </xf>
    <xf numFmtId="0" fontId="32" fillId="0" borderId="74" xfId="0" applyFont="1" applyBorder="1" applyAlignment="1">
      <alignment horizontal="right" shrinkToFit="1"/>
    </xf>
    <xf numFmtId="0" fontId="32" fillId="0" borderId="82" xfId="0" applyFont="1" applyBorder="1" applyAlignment="1">
      <alignment horizontal="right" shrinkToFit="1"/>
    </xf>
    <xf numFmtId="0" fontId="32" fillId="0" borderId="71" xfId="0" applyFont="1" applyBorder="1" applyAlignment="1">
      <alignment horizontal="right" shrinkToFit="1"/>
    </xf>
    <xf numFmtId="0" fontId="32" fillId="0" borderId="82" xfId="0" applyFont="1" applyBorder="1" applyAlignment="1">
      <alignment horizontal="right"/>
    </xf>
    <xf numFmtId="0" fontId="36" fillId="19" borderId="73" xfId="0" applyFont="1" applyFill="1" applyBorder="1" applyAlignment="1">
      <alignment horizontal="right" shrinkToFit="1"/>
    </xf>
    <xf numFmtId="0" fontId="29" fillId="19" borderId="86" xfId="0" applyFont="1" applyFill="1" applyBorder="1" applyAlignment="1">
      <alignment horizontal="right" wrapText="1"/>
    </xf>
    <xf numFmtId="0" fontId="32" fillId="0" borderId="87" xfId="0" applyFont="1" applyBorder="1" applyAlignment="1">
      <alignment horizontal="right" shrinkToFit="1"/>
    </xf>
    <xf numFmtId="0" fontId="32" fillId="0" borderId="73" xfId="0" applyFont="1" applyBorder="1" applyAlignment="1">
      <alignment horizontal="right" shrinkToFit="1"/>
    </xf>
    <xf numFmtId="0" fontId="32" fillId="19" borderId="86" xfId="0" applyFont="1" applyFill="1" applyBorder="1" applyAlignment="1">
      <alignment horizontal="right"/>
    </xf>
    <xf numFmtId="0" fontId="32" fillId="0" borderId="73" xfId="0" applyFont="1" applyBorder="1" applyAlignment="1">
      <alignment horizontal="right"/>
    </xf>
    <xf numFmtId="0" fontId="32" fillId="0" borderId="86" xfId="0" applyFont="1" applyBorder="1" applyAlignment="1">
      <alignment horizontal="right"/>
    </xf>
    <xf numFmtId="0" fontId="36" fillId="0" borderId="87" xfId="0" applyFont="1" applyBorder="1" applyAlignment="1">
      <alignment horizontal="right" shrinkToFit="1"/>
    </xf>
    <xf numFmtId="0" fontId="32" fillId="0" borderId="86" xfId="0" applyFont="1" applyBorder="1" applyAlignment="1">
      <alignment horizontal="right" shrinkToFit="1"/>
    </xf>
    <xf numFmtId="0" fontId="32" fillId="0" borderId="88" xfId="0" applyFont="1" applyBorder="1" applyAlignment="1">
      <alignment horizontal="right" shrinkToFit="1"/>
    </xf>
    <xf numFmtId="0" fontId="32" fillId="0" borderId="84" xfId="0" applyFont="1" applyBorder="1" applyAlignment="1">
      <alignment horizontal="right" shrinkToFit="1"/>
    </xf>
    <xf numFmtId="0" fontId="29" fillId="22" borderId="87" xfId="0" applyFont="1" applyFill="1" applyBorder="1" applyAlignment="1">
      <alignment horizontal="right" wrapText="1"/>
    </xf>
    <xf numFmtId="0" fontId="36" fillId="19" borderId="92" xfId="0" applyFont="1" applyFill="1" applyBorder="1" applyAlignment="1">
      <alignment horizontal="right" shrinkToFit="1"/>
    </xf>
    <xf numFmtId="0" fontId="29" fillId="19" borderId="93" xfId="0" applyFont="1" applyFill="1" applyBorder="1" applyAlignment="1">
      <alignment horizontal="right" wrapText="1"/>
    </xf>
    <xf numFmtId="0" fontId="32" fillId="0" borderId="94" xfId="0" applyFont="1" applyBorder="1" applyAlignment="1">
      <alignment horizontal="right" shrinkToFit="1"/>
    </xf>
    <xf numFmtId="0" fontId="32" fillId="0" borderId="92" xfId="0" applyFont="1" applyBorder="1" applyAlignment="1">
      <alignment horizontal="right" shrinkToFit="1"/>
    </xf>
    <xf numFmtId="0" fontId="32" fillId="19" borderId="95" xfId="0" applyFont="1" applyFill="1" applyBorder="1" applyAlignment="1">
      <alignment horizontal="right"/>
    </xf>
    <xf numFmtId="0" fontId="32" fillId="0" borderId="97" xfId="0" applyFont="1" applyBorder="1" applyAlignment="1">
      <alignment horizontal="right"/>
    </xf>
    <xf numFmtId="0" fontId="32" fillId="0" borderId="93" xfId="0" applyFont="1" applyBorder="1" applyAlignment="1">
      <alignment horizontal="right"/>
    </xf>
    <xf numFmtId="0" fontId="32" fillId="0" borderId="95" xfId="0" applyFont="1" applyBorder="1" applyAlignment="1">
      <alignment horizontal="right" shrinkToFit="1"/>
    </xf>
    <xf numFmtId="0" fontId="32" fillId="0" borderId="97" xfId="0" applyFont="1" applyBorder="1" applyAlignment="1">
      <alignment horizontal="right" shrinkToFit="1"/>
    </xf>
    <xf numFmtId="0" fontId="32" fillId="0" borderId="93" xfId="0" applyFont="1" applyBorder="1" applyAlignment="1">
      <alignment horizontal="right" shrinkToFit="1"/>
    </xf>
    <xf numFmtId="0" fontId="32" fillId="0" borderId="99" xfId="0" applyFont="1" applyBorder="1" applyAlignment="1">
      <alignment horizontal="right" shrinkToFit="1"/>
    </xf>
    <xf numFmtId="0" fontId="32" fillId="0" borderId="98" xfId="0" applyFont="1" applyBorder="1" applyAlignment="1">
      <alignment horizontal="right" shrinkToFit="1"/>
    </xf>
    <xf numFmtId="0" fontId="32" fillId="0" borderId="79" xfId="0" applyFont="1" applyBorder="1" applyAlignment="1">
      <alignment horizontal="right"/>
    </xf>
    <xf numFmtId="0" fontId="32" fillId="19" borderId="93" xfId="0" applyFont="1" applyFill="1" applyBorder="1" applyAlignment="1">
      <alignment horizontal="right"/>
    </xf>
    <xf numFmtId="0" fontId="32" fillId="0" borderId="100" xfId="0" applyFont="1" applyBorder="1" applyAlignment="1">
      <alignment horizontal="right" shrinkToFit="1"/>
    </xf>
    <xf numFmtId="0" fontId="32" fillId="0" borderId="89" xfId="0" applyFont="1" applyBorder="1" applyAlignment="1">
      <alignment horizontal="right" shrinkToFit="1"/>
    </xf>
    <xf numFmtId="0" fontId="32" fillId="0" borderId="101" xfId="0" applyFont="1" applyBorder="1" applyAlignment="1">
      <alignment horizontal="right" shrinkToFit="1"/>
    </xf>
    <xf numFmtId="0" fontId="32" fillId="0" borderId="102" xfId="0" applyFont="1" applyBorder="1" applyAlignment="1">
      <alignment horizontal="right" shrinkToFit="1"/>
    </xf>
    <xf numFmtId="0" fontId="32" fillId="0" borderId="103" xfId="0" applyFont="1" applyBorder="1" applyAlignment="1">
      <alignment horizontal="right" shrinkToFit="1"/>
    </xf>
    <xf numFmtId="0" fontId="32" fillId="0" borderId="104" xfId="0" applyFont="1" applyBorder="1" applyAlignment="1">
      <alignment horizontal="right" shrinkToFit="1"/>
    </xf>
    <xf numFmtId="0" fontId="32" fillId="0" borderId="105" xfId="0" applyFont="1" applyBorder="1" applyAlignment="1">
      <alignment horizontal="right" shrinkToFit="1"/>
    </xf>
    <xf numFmtId="0" fontId="32" fillId="0" borderId="106" xfId="0" applyFont="1" applyBorder="1" applyAlignment="1">
      <alignment horizontal="right" shrinkToFit="1"/>
    </xf>
    <xf numFmtId="0" fontId="32" fillId="19" borderId="79" xfId="0" applyFont="1" applyFill="1" applyBorder="1" applyAlignment="1">
      <alignment horizontal="right"/>
    </xf>
    <xf numFmtId="0" fontId="32" fillId="0" borderId="78" xfId="0" applyFont="1" applyBorder="1" applyAlignment="1">
      <alignment horizontal="right" shrinkToFit="1"/>
    </xf>
    <xf numFmtId="0" fontId="7" fillId="7" borderId="46" xfId="0" applyFont="1" applyFill="1" applyBorder="1" applyAlignment="1" applyProtection="1">
      <alignment horizontal="right" wrapText="1" shrinkToFit="1"/>
      <protection hidden="1"/>
    </xf>
    <xf numFmtId="0" fontId="5" fillId="7" borderId="67" xfId="0" applyFont="1" applyFill="1" applyBorder="1" applyAlignment="1" applyProtection="1">
      <alignment horizontal="right" wrapText="1"/>
      <protection hidden="1"/>
    </xf>
    <xf numFmtId="0" fontId="8" fillId="0" borderId="17" xfId="0" applyFont="1" applyBorder="1" applyAlignment="1">
      <alignment horizontal="right" wrapText="1"/>
    </xf>
    <xf numFmtId="0" fontId="8" fillId="0" borderId="46" xfId="0" applyFont="1" applyBorder="1" applyAlignment="1">
      <alignment horizontal="right" wrapText="1"/>
    </xf>
    <xf numFmtId="0" fontId="1" fillId="7" borderId="67" xfId="0" applyFont="1" applyFill="1" applyBorder="1" applyAlignment="1" applyProtection="1">
      <alignment horizontal="right"/>
      <protection hidden="1"/>
    </xf>
    <xf numFmtId="0" fontId="8" fillId="0" borderId="17" xfId="0" applyFont="1" applyBorder="1" applyAlignment="1">
      <alignment horizontal="right"/>
    </xf>
    <xf numFmtId="0" fontId="8" fillId="0" borderId="45" xfId="0" applyFont="1" applyBorder="1" applyAlignment="1">
      <alignment horizontal="right"/>
    </xf>
    <xf numFmtId="0" fontId="8" fillId="0" borderId="47" xfId="0" applyFont="1" applyBorder="1" applyAlignment="1">
      <alignment horizontal="right"/>
    </xf>
    <xf numFmtId="0" fontId="8" fillId="0" borderId="46" xfId="0" applyFont="1" applyBorder="1" applyAlignment="1">
      <alignment horizontal="right"/>
    </xf>
    <xf numFmtId="0" fontId="8" fillId="0" borderId="47" xfId="0" applyFont="1" applyBorder="1" applyAlignment="1">
      <alignment horizontal="right" wrapText="1"/>
    </xf>
    <xf numFmtId="0" fontId="8" fillId="0" borderId="18" xfId="0" applyFont="1" applyBorder="1" applyAlignment="1">
      <alignment horizontal="right" wrapText="1"/>
    </xf>
    <xf numFmtId="0" fontId="8" fillId="0" borderId="45" xfId="0" applyFont="1" applyBorder="1" applyAlignment="1">
      <alignment horizontal="right" wrapText="1"/>
    </xf>
    <xf numFmtId="0" fontId="8" fillId="0" borderId="67" xfId="0" applyFont="1" applyBorder="1" applyAlignment="1">
      <alignment horizontal="right" wrapText="1"/>
    </xf>
    <xf numFmtId="0" fontId="8" fillId="0" borderId="18" xfId="0" applyFont="1" applyBorder="1" applyAlignment="1">
      <alignment horizontal="right"/>
    </xf>
    <xf numFmtId="0" fontId="5" fillId="7" borderId="38" xfId="0" applyFont="1" applyFill="1" applyBorder="1" applyAlignment="1" applyProtection="1">
      <alignment horizontal="right" wrapText="1"/>
      <protection hidden="1"/>
    </xf>
    <xf numFmtId="0" fontId="8" fillId="0" borderId="20" xfId="0" applyFont="1" applyBorder="1" applyAlignment="1">
      <alignment horizontal="right" wrapText="1"/>
    </xf>
    <xf numFmtId="0" fontId="8" fillId="0" borderId="22" xfId="0" applyFont="1" applyBorder="1" applyAlignment="1">
      <alignment horizontal="right" wrapText="1"/>
    </xf>
    <xf numFmtId="0" fontId="1" fillId="7" borderId="38" xfId="0" applyFont="1" applyFill="1" applyBorder="1" applyAlignment="1" applyProtection="1">
      <alignment horizontal="right"/>
      <protection hidden="1"/>
    </xf>
    <xf numFmtId="0" fontId="8" fillId="0" borderId="10" xfId="0" applyFont="1" applyBorder="1" applyAlignment="1">
      <alignment horizontal="right"/>
    </xf>
    <xf numFmtId="0" fontId="8" fillId="0" borderId="54" xfId="0" applyFont="1" applyBorder="1" applyAlignment="1">
      <alignment horizontal="right"/>
    </xf>
    <xf numFmtId="0" fontId="8" fillId="0" borderId="36" xfId="0" applyFont="1" applyBorder="1" applyAlignment="1">
      <alignment horizontal="right"/>
    </xf>
    <xf numFmtId="0" fontId="8" fillId="0" borderId="10" xfId="0" applyFont="1" applyBorder="1" applyAlignment="1">
      <alignment horizontal="right" wrapText="1"/>
    </xf>
    <xf numFmtId="0" fontId="8" fillId="0" borderId="12" xfId="0" applyFont="1" applyBorder="1" applyAlignment="1">
      <alignment horizontal="right"/>
    </xf>
    <xf numFmtId="0" fontId="8" fillId="0" borderId="36" xfId="0" applyFont="1" applyBorder="1" applyAlignment="1">
      <alignment horizontal="right" wrapText="1"/>
    </xf>
    <xf numFmtId="0" fontId="8" fillId="0" borderId="12" xfId="0" applyFont="1" applyBorder="1" applyAlignment="1">
      <alignment horizontal="right" wrapText="1"/>
    </xf>
    <xf numFmtId="0" fontId="8" fillId="0" borderId="11" xfId="0" applyFont="1" applyBorder="1" applyAlignment="1">
      <alignment horizontal="right" wrapText="1"/>
    </xf>
    <xf numFmtId="0" fontId="8" fillId="0" borderId="54" xfId="0" applyFont="1" applyBorder="1" applyAlignment="1">
      <alignment horizontal="right" wrapText="1"/>
    </xf>
    <xf numFmtId="0" fontId="8" fillId="0" borderId="56" xfId="0" applyFont="1" applyBorder="1" applyAlignment="1">
      <alignment horizontal="right" wrapText="1"/>
    </xf>
    <xf numFmtId="0" fontId="8" fillId="0" borderId="32" xfId="0" applyFont="1" applyBorder="1" applyAlignment="1">
      <alignment horizontal="right"/>
    </xf>
    <xf numFmtId="0" fontId="8" fillId="0" borderId="20" xfId="0" applyFont="1" applyBorder="1" applyAlignment="1">
      <alignment horizontal="right"/>
    </xf>
    <xf numFmtId="0" fontId="8" fillId="0" borderId="22" xfId="0" applyFont="1" applyBorder="1" applyAlignment="1">
      <alignment horizontal="right"/>
    </xf>
    <xf numFmtId="0" fontId="8" fillId="0" borderId="1" xfId="0" applyFont="1" applyBorder="1" applyAlignment="1">
      <alignment horizontal="right"/>
    </xf>
    <xf numFmtId="0" fontId="9" fillId="8" borderId="1" xfId="0" applyFont="1" applyFill="1" applyBorder="1" applyAlignment="1">
      <alignment horizontal="right" wrapText="1"/>
    </xf>
    <xf numFmtId="0" fontId="8" fillId="0" borderId="15" xfId="0" applyFont="1" applyBorder="1" applyAlignment="1">
      <alignment horizontal="right"/>
    </xf>
    <xf numFmtId="0" fontId="8" fillId="0" borderId="13" xfId="0" applyFont="1" applyBorder="1" applyAlignment="1">
      <alignment horizontal="right"/>
    </xf>
    <xf numFmtId="0" fontId="8" fillId="0" borderId="14" xfId="0" applyFont="1" applyBorder="1" applyAlignment="1">
      <alignment horizontal="right"/>
    </xf>
    <xf numFmtId="0" fontId="8" fillId="0" borderId="13" xfId="0" applyFont="1" applyBorder="1" applyAlignment="1">
      <alignment horizontal="right" wrapText="1"/>
    </xf>
    <xf numFmtId="0" fontId="8" fillId="0" borderId="1" xfId="0" applyFont="1" applyBorder="1" applyAlignment="1">
      <alignment horizontal="right" wrapText="1"/>
    </xf>
    <xf numFmtId="0" fontId="8" fillId="0" borderId="14" xfId="0" applyFont="1" applyBorder="1" applyAlignment="1">
      <alignment horizontal="right" wrapText="1"/>
    </xf>
    <xf numFmtId="0" fontId="8" fillId="0" borderId="19" xfId="0" applyFont="1" applyBorder="1" applyAlignment="1">
      <alignment horizontal="right" wrapText="1"/>
    </xf>
    <xf numFmtId="0" fontId="8" fillId="0" borderId="15" xfId="0" applyFont="1" applyBorder="1" applyAlignment="1">
      <alignment horizontal="right" wrapText="1"/>
    </xf>
    <xf numFmtId="0" fontId="8" fillId="0" borderId="65" xfId="0" applyFont="1" applyBorder="1" applyAlignment="1">
      <alignment horizontal="right" wrapText="1"/>
    </xf>
    <xf numFmtId="0" fontId="8" fillId="0" borderId="19" xfId="0" applyFont="1" applyBorder="1" applyAlignment="1">
      <alignment horizontal="right"/>
    </xf>
    <xf numFmtId="0" fontId="8" fillId="0" borderId="37" xfId="0" applyFont="1" applyBorder="1" applyAlignment="1">
      <alignment horizontal="right"/>
    </xf>
    <xf numFmtId="0" fontId="8" fillId="0" borderId="21" xfId="0" applyFont="1" applyBorder="1" applyAlignment="1">
      <alignment horizontal="right"/>
    </xf>
    <xf numFmtId="0" fontId="8" fillId="0" borderId="21" xfId="0" applyFont="1" applyBorder="1" applyAlignment="1">
      <alignment horizontal="right" wrapText="1"/>
    </xf>
    <xf numFmtId="0" fontId="8" fillId="0" borderId="32" xfId="0" applyFont="1" applyBorder="1" applyAlignment="1">
      <alignment horizontal="right" wrapText="1"/>
    </xf>
    <xf numFmtId="0" fontId="8" fillId="0" borderId="37" xfId="0" applyFont="1" applyBorder="1" applyAlignment="1">
      <alignment horizontal="right" wrapText="1"/>
    </xf>
    <xf numFmtId="0" fontId="8" fillId="0" borderId="38" xfId="0" applyFont="1" applyBorder="1" applyAlignment="1">
      <alignment horizontal="right" wrapText="1"/>
    </xf>
    <xf numFmtId="0" fontId="5" fillId="7" borderId="43" xfId="0" applyFont="1" applyFill="1" applyBorder="1" applyAlignment="1" applyProtection="1">
      <alignment horizontal="right" wrapText="1"/>
      <protection hidden="1"/>
    </xf>
    <xf numFmtId="0" fontId="8" fillId="0" borderId="25" xfId="0" applyFont="1" applyBorder="1" applyAlignment="1">
      <alignment horizontal="right" wrapText="1"/>
    </xf>
    <xf numFmtId="0" fontId="8" fillId="0" borderId="23" xfId="0" applyFont="1" applyBorder="1" applyAlignment="1">
      <alignment horizontal="right" wrapText="1"/>
    </xf>
    <xf numFmtId="0" fontId="1" fillId="7" borderId="43" xfId="0" applyFont="1" applyFill="1" applyBorder="1" applyAlignment="1" applyProtection="1">
      <alignment horizontal="right"/>
      <protection hidden="1"/>
    </xf>
    <xf numFmtId="0" fontId="8" fillId="0" borderId="41" xfId="0" applyFont="1" applyBorder="1" applyAlignment="1">
      <alignment horizontal="right"/>
    </xf>
    <xf numFmtId="0" fontId="8" fillId="0" borderId="53" xfId="0" applyFont="1" applyBorder="1" applyAlignment="1">
      <alignment horizontal="right"/>
    </xf>
    <xf numFmtId="0" fontId="8" fillId="0" borderId="40" xfId="0" applyFont="1" applyBorder="1" applyAlignment="1">
      <alignment horizontal="right"/>
    </xf>
    <xf numFmtId="0" fontId="8" fillId="0" borderId="48" xfId="0" applyFont="1" applyBorder="1" applyAlignment="1">
      <alignment horizontal="right"/>
    </xf>
    <xf numFmtId="0" fontId="8" fillId="0" borderId="40" xfId="0" applyFont="1" applyBorder="1" applyAlignment="1">
      <alignment horizontal="right" wrapText="1"/>
    </xf>
    <xf numFmtId="0" fontId="8" fillId="0" borderId="41" xfId="0" applyFont="1" applyBorder="1" applyAlignment="1">
      <alignment horizontal="right" wrapText="1"/>
    </xf>
    <xf numFmtId="0" fontId="8" fillId="0" borderId="48" xfId="0" applyFont="1" applyBorder="1" applyAlignment="1">
      <alignment horizontal="right" wrapText="1"/>
    </xf>
    <xf numFmtId="0" fontId="8" fillId="0" borderId="49" xfId="0" applyFont="1" applyBorder="1" applyAlignment="1">
      <alignment horizontal="right" wrapText="1"/>
    </xf>
    <xf numFmtId="0" fontId="8" fillId="0" borderId="53" xfId="0" applyFont="1" applyBorder="1" applyAlignment="1">
      <alignment horizontal="right" wrapText="1"/>
    </xf>
    <xf numFmtId="0" fontId="8" fillId="0" borderId="57" xfId="0" applyFont="1" applyBorder="1" applyAlignment="1">
      <alignment horizontal="right" wrapText="1"/>
    </xf>
    <xf numFmtId="0" fontId="3" fillId="0" borderId="49" xfId="0" applyFont="1" applyBorder="1" applyAlignment="1" applyProtection="1">
      <alignment horizontal="right" wrapText="1" shrinkToFit="1"/>
      <protection locked="0" hidden="1"/>
    </xf>
    <xf numFmtId="0" fontId="3" fillId="0" borderId="41" xfId="0" applyFont="1" applyBorder="1" applyAlignment="1" applyProtection="1">
      <alignment horizontal="right" wrapText="1" shrinkToFit="1"/>
      <protection locked="0" hidden="1"/>
    </xf>
    <xf numFmtId="0" fontId="8" fillId="0" borderId="49" xfId="0" applyFont="1" applyBorder="1" applyAlignment="1">
      <alignment horizontal="right"/>
    </xf>
    <xf numFmtId="0" fontId="3" fillId="0" borderId="67" xfId="0" applyFont="1" applyBorder="1" applyAlignment="1" applyProtection="1">
      <alignment horizontal="right" wrapText="1" shrinkToFit="1"/>
      <protection locked="0" hidden="1"/>
    </xf>
    <xf numFmtId="0" fontId="1" fillId="0" borderId="36" xfId="0" applyFont="1" applyBorder="1" applyAlignment="1" applyProtection="1">
      <alignment horizontal="right"/>
      <protection locked="0" hidden="1"/>
    </xf>
    <xf numFmtId="0" fontId="1" fillId="0" borderId="11" xfId="0" applyFont="1" applyBorder="1" applyAlignment="1" applyProtection="1">
      <alignment horizontal="right"/>
      <protection locked="0" hidden="1"/>
    </xf>
    <xf numFmtId="0" fontId="1" fillId="0" borderId="10" xfId="0" applyFont="1" applyBorder="1" applyAlignment="1" applyProtection="1">
      <alignment horizontal="right"/>
      <protection locked="0" hidden="1"/>
    </xf>
    <xf numFmtId="0" fontId="1" fillId="0" borderId="12" xfId="0" applyFont="1" applyBorder="1" applyAlignment="1" applyProtection="1">
      <alignment horizontal="right"/>
      <protection locked="0" hidden="1"/>
    </xf>
    <xf numFmtId="0" fontId="3" fillId="0" borderId="36" xfId="0" applyFont="1" applyBorder="1" applyAlignment="1" applyProtection="1">
      <alignment horizontal="right" wrapText="1" shrinkToFit="1"/>
      <protection locked="0" hidden="1"/>
    </xf>
    <xf numFmtId="0" fontId="3" fillId="0" borderId="12" xfId="0" applyFont="1" applyBorder="1" applyAlignment="1" applyProtection="1">
      <alignment horizontal="right" wrapText="1" shrinkToFit="1"/>
      <protection locked="0" hidden="1"/>
    </xf>
    <xf numFmtId="0" fontId="3" fillId="0" borderId="65" xfId="0" applyFont="1" applyBorder="1" applyAlignment="1" applyProtection="1">
      <alignment horizontal="right" wrapText="1" shrinkToFit="1"/>
      <protection locked="0" hidden="1"/>
    </xf>
    <xf numFmtId="0" fontId="1" fillId="0" borderId="41" xfId="0" applyFont="1" applyBorder="1" applyAlignment="1" applyProtection="1">
      <alignment horizontal="right"/>
      <protection locked="0" hidden="1"/>
    </xf>
    <xf numFmtId="0" fontId="1" fillId="0" borderId="53" xfId="0" applyFont="1" applyBorder="1" applyAlignment="1" applyProtection="1">
      <alignment horizontal="right"/>
      <protection locked="0" hidden="1"/>
    </xf>
    <xf numFmtId="0" fontId="3" fillId="0" borderId="56" xfId="0" applyFont="1" applyBorder="1" applyAlignment="1" applyProtection="1">
      <alignment horizontal="right" wrapText="1" shrinkToFit="1"/>
      <protection locked="0" hidden="1"/>
    </xf>
    <xf numFmtId="0" fontId="3" fillId="0" borderId="34" xfId="0" applyFont="1" applyBorder="1" applyAlignment="1" applyProtection="1">
      <alignment horizontal="right" wrapText="1" shrinkToFit="1"/>
      <protection locked="0" hidden="1"/>
    </xf>
    <xf numFmtId="0" fontId="1" fillId="0" borderId="40" xfId="0" applyFont="1" applyBorder="1" applyAlignment="1" applyProtection="1">
      <alignment horizontal="right"/>
      <protection locked="0" hidden="1"/>
    </xf>
    <xf numFmtId="0" fontId="1" fillId="0" borderId="49" xfId="0" applyFont="1" applyBorder="1" applyAlignment="1" applyProtection="1">
      <alignment horizontal="right"/>
      <protection locked="0" hidden="1"/>
    </xf>
    <xf numFmtId="0" fontId="1" fillId="0" borderId="48" xfId="0" applyFont="1" applyBorder="1" applyAlignment="1" applyProtection="1">
      <alignment horizontal="right"/>
      <protection locked="0" hidden="1"/>
    </xf>
    <xf numFmtId="0" fontId="3" fillId="0" borderId="40" xfId="0" applyFont="1" applyBorder="1" applyAlignment="1" applyProtection="1">
      <alignment horizontal="right" wrapText="1" shrinkToFit="1"/>
      <protection locked="0" hidden="1"/>
    </xf>
    <xf numFmtId="0" fontId="3" fillId="0" borderId="48" xfId="0" applyFont="1" applyBorder="1" applyAlignment="1" applyProtection="1">
      <alignment horizontal="right" wrapText="1" shrinkToFit="1"/>
      <protection locked="0" hidden="1"/>
    </xf>
    <xf numFmtId="0" fontId="3" fillId="0" borderId="57" xfId="0" applyFont="1" applyBorder="1" applyAlignment="1" applyProtection="1">
      <alignment horizontal="right" wrapText="1" shrinkToFit="1"/>
      <protection locked="0" hidden="1"/>
    </xf>
    <xf numFmtId="0" fontId="1" fillId="0" borderId="11" xfId="0" applyFont="1" applyBorder="1" applyAlignment="1" applyProtection="1">
      <alignment horizontal="right"/>
      <protection locked="0"/>
    </xf>
    <xf numFmtId="0" fontId="1" fillId="0" borderId="10" xfId="0" applyFont="1" applyBorder="1" applyAlignment="1" applyProtection="1">
      <alignment horizontal="right"/>
      <protection locked="0"/>
    </xf>
    <xf numFmtId="0" fontId="1" fillId="0" borderId="12" xfId="0" applyFont="1" applyBorder="1" applyAlignment="1" applyProtection="1">
      <alignment horizontal="right"/>
      <protection locked="0"/>
    </xf>
    <xf numFmtId="0" fontId="1" fillId="0" borderId="49" xfId="0" applyFont="1" applyBorder="1" applyAlignment="1" applyProtection="1">
      <alignment horizontal="right"/>
      <protection locked="0"/>
    </xf>
    <xf numFmtId="0" fontId="1" fillId="0" borderId="41" xfId="0" applyFont="1" applyBorder="1" applyAlignment="1" applyProtection="1">
      <alignment horizontal="right"/>
      <protection locked="0"/>
    </xf>
    <xf numFmtId="0" fontId="1" fillId="0" borderId="48" xfId="0" applyFont="1" applyBorder="1" applyAlignment="1" applyProtection="1">
      <alignment horizontal="right"/>
      <protection locked="0"/>
    </xf>
    <xf numFmtId="0" fontId="10" fillId="0" borderId="20" xfId="0" applyFont="1" applyBorder="1" applyAlignment="1" applyProtection="1">
      <alignment horizontal="right"/>
      <protection locked="0" hidden="1"/>
    </xf>
    <xf numFmtId="0" fontId="10" fillId="0" borderId="37" xfId="0" applyFont="1" applyBorder="1" applyAlignment="1" applyProtection="1">
      <alignment horizontal="right"/>
      <protection locked="0" hidden="1"/>
    </xf>
    <xf numFmtId="0" fontId="10" fillId="0" borderId="21" xfId="0" applyFont="1" applyBorder="1" applyAlignment="1" applyProtection="1">
      <alignment horizontal="right"/>
      <protection locked="0" hidden="1"/>
    </xf>
    <xf numFmtId="0" fontId="10" fillId="0" borderId="22" xfId="0" applyFont="1" applyBorder="1" applyAlignment="1" applyProtection="1">
      <alignment horizontal="right"/>
      <protection locked="0" hidden="1"/>
    </xf>
    <xf numFmtId="0" fontId="10" fillId="0" borderId="47" xfId="0" applyFont="1" applyBorder="1" applyAlignment="1" applyProtection="1">
      <alignment horizontal="right"/>
      <protection locked="0" hidden="1"/>
    </xf>
    <xf numFmtId="0" fontId="10" fillId="0" borderId="46" xfId="0" applyFont="1" applyBorder="1" applyAlignment="1" applyProtection="1">
      <alignment horizontal="right"/>
      <protection locked="0" hidden="1"/>
    </xf>
    <xf numFmtId="0" fontId="11" fillId="0" borderId="47" xfId="0" applyFont="1" applyBorder="1" applyAlignment="1" applyProtection="1">
      <alignment horizontal="right" wrapText="1" shrinkToFit="1"/>
      <protection locked="0" hidden="1"/>
    </xf>
    <xf numFmtId="0" fontId="11" fillId="0" borderId="17" xfId="0" applyFont="1" applyBorder="1" applyAlignment="1" applyProtection="1">
      <alignment horizontal="right" wrapText="1" shrinkToFit="1"/>
      <protection locked="0" hidden="1"/>
    </xf>
    <xf numFmtId="0" fontId="11" fillId="0" borderId="46" xfId="0" applyFont="1" applyBorder="1" applyAlignment="1" applyProtection="1">
      <alignment horizontal="right" wrapText="1" shrinkToFit="1"/>
      <protection locked="0" hidden="1"/>
    </xf>
    <xf numFmtId="0" fontId="11" fillId="0" borderId="32" xfId="0" applyFont="1" applyBorder="1" applyAlignment="1" applyProtection="1">
      <alignment horizontal="right" wrapText="1" shrinkToFit="1"/>
      <protection locked="0" hidden="1"/>
    </xf>
    <xf numFmtId="0" fontId="11" fillId="0" borderId="37" xfId="0" applyFont="1" applyBorder="1" applyAlignment="1" applyProtection="1">
      <alignment horizontal="right" wrapText="1" shrinkToFit="1"/>
      <protection locked="0" hidden="1"/>
    </xf>
    <xf numFmtId="0" fontId="11" fillId="0" borderId="38" xfId="0" applyFont="1" applyBorder="1" applyAlignment="1" applyProtection="1">
      <alignment horizontal="right" wrapText="1" shrinkToFit="1"/>
      <protection locked="0" hidden="1"/>
    </xf>
    <xf numFmtId="0" fontId="3" fillId="0" borderId="43" xfId="0" applyFont="1" applyBorder="1" applyAlignment="1" applyProtection="1">
      <alignment horizontal="right" wrapText="1" shrinkToFit="1"/>
      <protection locked="0" hidden="1"/>
    </xf>
    <xf numFmtId="0" fontId="12" fillId="0" borderId="20" xfId="0" applyFont="1" applyBorder="1" applyAlignment="1" applyProtection="1">
      <alignment horizontal="right"/>
      <protection locked="0" hidden="1"/>
    </xf>
    <xf numFmtId="0" fontId="12" fillId="0" borderId="37" xfId="0" applyFont="1" applyBorder="1" applyAlignment="1" applyProtection="1">
      <alignment horizontal="right"/>
      <protection locked="0" hidden="1"/>
    </xf>
    <xf numFmtId="0" fontId="12" fillId="0" borderId="21" xfId="0" applyFont="1" applyBorder="1" applyAlignment="1" applyProtection="1">
      <alignment horizontal="right"/>
      <protection locked="0" hidden="1"/>
    </xf>
    <xf numFmtId="0" fontId="12" fillId="0" borderId="22" xfId="0" applyFont="1" applyBorder="1" applyAlignment="1" applyProtection="1">
      <alignment horizontal="right"/>
      <protection locked="0" hidden="1"/>
    </xf>
    <xf numFmtId="0" fontId="13" fillId="0" borderId="20" xfId="0" applyFont="1" applyBorder="1" applyAlignment="1" applyProtection="1">
      <alignment horizontal="right" wrapText="1" shrinkToFit="1"/>
      <protection locked="0" hidden="1"/>
    </xf>
    <xf numFmtId="0" fontId="13" fillId="0" borderId="38" xfId="0" applyFont="1" applyBorder="1" applyAlignment="1" applyProtection="1">
      <alignment horizontal="right" wrapText="1" shrinkToFit="1"/>
      <protection locked="0" hidden="1"/>
    </xf>
    <xf numFmtId="0" fontId="13" fillId="0" borderId="21" xfId="0" applyFont="1" applyBorder="1" applyAlignment="1" applyProtection="1">
      <alignment horizontal="right" wrapText="1" shrinkToFit="1"/>
      <protection hidden="1"/>
    </xf>
    <xf numFmtId="0" fontId="13" fillId="0" borderId="20" xfId="0" applyFont="1" applyBorder="1" applyAlignment="1" applyProtection="1">
      <alignment horizontal="right" wrapText="1" shrinkToFit="1"/>
      <protection hidden="1"/>
    </xf>
    <xf numFmtId="0" fontId="13" fillId="0" borderId="37" xfId="0" applyFont="1" applyBorder="1" applyAlignment="1" applyProtection="1">
      <alignment horizontal="right" wrapText="1" shrinkToFit="1"/>
      <protection hidden="1"/>
    </xf>
    <xf numFmtId="0" fontId="7" fillId="7" borderId="35" xfId="0" applyFont="1" applyFill="1" applyBorder="1" applyAlignment="1" applyProtection="1">
      <alignment horizontal="right" wrapText="1" shrinkToFit="1"/>
      <protection hidden="1"/>
    </xf>
    <xf numFmtId="0" fontId="7" fillId="7" borderId="39" xfId="0" applyFont="1" applyFill="1" applyBorder="1" applyAlignment="1" applyProtection="1">
      <alignment horizontal="right" wrapText="1" shrinkToFit="1"/>
      <protection hidden="1"/>
    </xf>
    <xf numFmtId="0" fontId="7" fillId="7" borderId="44" xfId="0" applyFont="1" applyFill="1" applyBorder="1" applyAlignment="1" applyProtection="1">
      <alignment horizontal="right" wrapText="1" shrinkToFit="1"/>
      <protection hidden="1"/>
    </xf>
    <xf numFmtId="0" fontId="5" fillId="7" borderId="19" xfId="0" applyFont="1" applyFill="1" applyBorder="1" applyAlignment="1" applyProtection="1">
      <alignment horizontal="right" wrapText="1"/>
      <protection hidden="1"/>
    </xf>
    <xf numFmtId="0" fontId="5" fillId="7" borderId="18" xfId="0" applyFont="1" applyFill="1" applyBorder="1" applyAlignment="1" applyProtection="1">
      <alignment horizontal="right" wrapText="1"/>
      <protection hidden="1"/>
    </xf>
    <xf numFmtId="0" fontId="19" fillId="0" borderId="34" xfId="0" applyFont="1" applyBorder="1" applyAlignment="1" applyProtection="1">
      <alignment horizontal="right" wrapText="1" shrinkToFit="1"/>
      <protection locked="0" hidden="1"/>
    </xf>
    <xf numFmtId="0" fontId="19" fillId="0" borderId="43" xfId="0" applyFont="1" applyBorder="1" applyAlignment="1" applyProtection="1">
      <alignment horizontal="right" wrapText="1" shrinkToFit="1"/>
      <protection locked="0" hidden="1"/>
    </xf>
    <xf numFmtId="0" fontId="19" fillId="0" borderId="65" xfId="0" applyFont="1" applyBorder="1" applyAlignment="1" applyProtection="1">
      <alignment horizontal="right" wrapText="1" shrinkToFit="1"/>
      <protection locked="0" hidden="1"/>
    </xf>
    <xf numFmtId="16" fontId="19" fillId="0" borderId="37" xfId="0" applyNumberFormat="1" applyFont="1" applyBorder="1" applyAlignment="1" applyProtection="1">
      <alignment horizontal="right" wrapText="1" shrinkToFit="1"/>
      <protection locked="0" hidden="1"/>
    </xf>
    <xf numFmtId="0" fontId="18" fillId="9" borderId="7" xfId="0" applyFont="1" applyFill="1" applyBorder="1" applyAlignment="1" applyProtection="1">
      <alignment horizontal="right" wrapText="1" shrinkToFit="1"/>
      <protection hidden="1"/>
    </xf>
    <xf numFmtId="0" fontId="17" fillId="9" borderId="5" xfId="0" applyFont="1" applyFill="1" applyBorder="1" applyAlignment="1" applyProtection="1">
      <alignment horizontal="right" wrapText="1"/>
      <protection hidden="1"/>
    </xf>
    <xf numFmtId="0" fontId="15" fillId="9" borderId="13" xfId="0" applyFont="1" applyFill="1" applyBorder="1" applyAlignment="1" applyProtection="1">
      <alignment horizontal="right"/>
      <protection hidden="1"/>
    </xf>
    <xf numFmtId="0" fontId="18" fillId="9" borderId="22" xfId="0" applyFont="1" applyFill="1" applyBorder="1" applyAlignment="1" applyProtection="1">
      <alignment horizontal="right" wrapText="1" shrinkToFit="1"/>
      <protection hidden="1"/>
    </xf>
    <xf numFmtId="0" fontId="17" fillId="9" borderId="21" xfId="0" applyFont="1" applyFill="1" applyBorder="1" applyAlignment="1" applyProtection="1">
      <alignment horizontal="right" wrapText="1"/>
      <protection hidden="1"/>
    </xf>
    <xf numFmtId="0" fontId="17" fillId="0" borderId="20" xfId="0" applyFont="1" applyBorder="1" applyAlignment="1" applyProtection="1">
      <alignment horizontal="right" wrapText="1"/>
      <protection hidden="1"/>
    </xf>
    <xf numFmtId="0" fontId="18" fillId="9" borderId="23" xfId="0" applyFont="1" applyFill="1" applyBorder="1" applyAlignment="1" applyProtection="1">
      <alignment horizontal="right" wrapText="1" shrinkToFit="1"/>
      <protection hidden="1"/>
    </xf>
    <xf numFmtId="0" fontId="17" fillId="9" borderId="24" xfId="0" applyFont="1" applyFill="1" applyBorder="1" applyAlignment="1" applyProtection="1">
      <alignment horizontal="right" wrapText="1"/>
      <protection hidden="1"/>
    </xf>
    <xf numFmtId="0" fontId="18" fillId="9" borderId="46" xfId="0" applyFont="1" applyFill="1" applyBorder="1" applyAlignment="1" applyProtection="1">
      <alignment horizontal="right" wrapText="1" shrinkToFit="1"/>
      <protection hidden="1"/>
    </xf>
    <xf numFmtId="0" fontId="18" fillId="9" borderId="14" xfId="0" applyFont="1" applyFill="1" applyBorder="1" applyAlignment="1" applyProtection="1">
      <alignment horizontal="right" wrapText="1" shrinkToFit="1"/>
      <protection hidden="1"/>
    </xf>
    <xf numFmtId="164" fontId="3" fillId="0" borderId="18" xfId="0" applyNumberFormat="1" applyFont="1" applyBorder="1" applyAlignment="1" applyProtection="1">
      <alignment horizontal="right" wrapText="1" shrinkToFit="1"/>
      <protection locked="0" hidden="1"/>
    </xf>
    <xf numFmtId="164" fontId="3" fillId="0" borderId="34" xfId="0" applyNumberFormat="1" applyFont="1" applyBorder="1" applyAlignment="1" applyProtection="1">
      <alignment horizontal="right" wrapText="1" shrinkToFit="1"/>
      <protection locked="0" hidden="1"/>
    </xf>
    <xf numFmtId="164" fontId="3" fillId="0" borderId="37" xfId="0" applyNumberFormat="1" applyFont="1" applyBorder="1" applyAlignment="1" applyProtection="1">
      <alignment horizontal="right" wrapText="1" shrinkToFit="1"/>
      <protection locked="0" hidden="1"/>
    </xf>
    <xf numFmtId="164" fontId="3" fillId="0" borderId="38" xfId="0" applyNumberFormat="1" applyFont="1" applyBorder="1" applyAlignment="1" applyProtection="1">
      <alignment horizontal="right" wrapText="1" shrinkToFit="1"/>
      <protection locked="0" hidden="1"/>
    </xf>
    <xf numFmtId="0" fontId="21" fillId="11" borderId="7" xfId="0" applyFont="1" applyFill="1" applyBorder="1" applyAlignment="1" applyProtection="1">
      <alignment horizontal="right" wrapText="1" shrinkToFit="1"/>
      <protection hidden="1"/>
    </xf>
    <xf numFmtId="0" fontId="20" fillId="11" borderId="5" xfId="0" applyFont="1" applyFill="1" applyBorder="1" applyAlignment="1" applyProtection="1">
      <alignment horizontal="right" wrapText="1"/>
      <protection hidden="1"/>
    </xf>
    <xf numFmtId="0" fontId="21" fillId="11" borderId="34" xfId="0" applyFont="1" applyFill="1" applyBorder="1" applyAlignment="1" applyProtection="1">
      <alignment horizontal="right"/>
      <protection hidden="1"/>
    </xf>
    <xf numFmtId="0" fontId="21" fillId="0" borderId="5" xfId="0" applyFont="1" applyBorder="1" applyAlignment="1" applyProtection="1">
      <alignment horizontal="right"/>
      <protection locked="0" hidden="1"/>
    </xf>
    <xf numFmtId="0" fontId="21" fillId="0" borderId="6" xfId="0" applyFont="1" applyBorder="1" applyAlignment="1" applyProtection="1">
      <alignment horizontal="right"/>
      <protection locked="0" hidden="1"/>
    </xf>
    <xf numFmtId="0" fontId="21" fillId="0" borderId="7" xfId="0" applyFont="1" applyBorder="1" applyAlignment="1" applyProtection="1">
      <alignment horizontal="right"/>
      <protection locked="0" hidden="1"/>
    </xf>
    <xf numFmtId="0" fontId="21" fillId="0" borderId="16" xfId="0" applyFont="1" applyBorder="1" applyAlignment="1" applyProtection="1">
      <alignment horizontal="right"/>
      <protection locked="0" hidden="1"/>
    </xf>
    <xf numFmtId="0" fontId="21" fillId="0" borderId="8" xfId="0" applyFont="1" applyBorder="1" applyAlignment="1" applyProtection="1">
      <alignment horizontal="right"/>
      <protection locked="0" hidden="1"/>
    </xf>
    <xf numFmtId="164" fontId="19" fillId="0" borderId="35" xfId="0" applyNumberFormat="1" applyFont="1" applyBorder="1" applyAlignment="1" applyProtection="1">
      <alignment horizontal="right" wrapText="1" shrinkToFit="1"/>
      <protection locked="0" hidden="1"/>
    </xf>
    <xf numFmtId="164" fontId="19" fillId="0" borderId="61" xfId="0" applyNumberFormat="1" applyFont="1" applyBorder="1" applyAlignment="1" applyProtection="1">
      <alignment horizontal="right" wrapText="1" shrinkToFit="1"/>
      <protection locked="0" hidden="1"/>
    </xf>
    <xf numFmtId="0" fontId="21" fillId="0" borderId="5" xfId="0" applyFont="1" applyBorder="1" applyAlignment="1" applyProtection="1">
      <alignment horizontal="right"/>
      <protection locked="0"/>
    </xf>
    <xf numFmtId="0" fontId="21" fillId="0" borderId="6" xfId="0" applyFont="1" applyBorder="1" applyAlignment="1" applyProtection="1">
      <alignment horizontal="right"/>
      <protection locked="0"/>
    </xf>
    <xf numFmtId="0" fontId="21" fillId="0" borderId="7" xfId="0" applyFont="1" applyBorder="1" applyAlignment="1" applyProtection="1">
      <alignment horizontal="right"/>
      <protection locked="0"/>
    </xf>
    <xf numFmtId="0" fontId="21" fillId="11" borderId="22" xfId="0" applyFont="1" applyFill="1" applyBorder="1" applyAlignment="1" applyProtection="1">
      <alignment horizontal="right" wrapText="1" shrinkToFit="1"/>
      <protection hidden="1"/>
    </xf>
    <xf numFmtId="0" fontId="20" fillId="11" borderId="21" xfId="0" applyFont="1" applyFill="1" applyBorder="1" applyAlignment="1" applyProtection="1">
      <alignment horizontal="right" wrapText="1"/>
      <protection hidden="1"/>
    </xf>
    <xf numFmtId="0" fontId="21" fillId="11" borderId="65" xfId="0" applyFont="1" applyFill="1" applyBorder="1" applyAlignment="1" applyProtection="1">
      <alignment horizontal="right"/>
      <protection hidden="1"/>
    </xf>
    <xf numFmtId="0" fontId="21" fillId="0" borderId="21" xfId="0" applyFont="1" applyBorder="1" applyAlignment="1" applyProtection="1">
      <alignment horizontal="right"/>
      <protection locked="0" hidden="1"/>
    </xf>
    <xf numFmtId="0" fontId="21" fillId="0" borderId="20" xfId="0" applyFont="1" applyBorder="1" applyAlignment="1" applyProtection="1">
      <alignment horizontal="right"/>
      <protection locked="0" hidden="1"/>
    </xf>
    <xf numFmtId="0" fontId="21" fillId="0" borderId="22" xfId="0" applyFont="1" applyBorder="1" applyAlignment="1" applyProtection="1">
      <alignment horizontal="right"/>
      <protection locked="0" hidden="1"/>
    </xf>
    <xf numFmtId="0" fontId="21" fillId="0" borderId="32" xfId="0" applyFont="1" applyBorder="1" applyAlignment="1" applyProtection="1">
      <alignment horizontal="right"/>
      <protection locked="0" hidden="1"/>
    </xf>
    <xf numFmtId="0" fontId="21" fillId="0" borderId="20" xfId="0" applyFont="1" applyBorder="1" applyAlignment="1" applyProtection="1">
      <alignment horizontal="right" wrapText="1" shrinkToFit="1"/>
      <protection hidden="1"/>
    </xf>
    <xf numFmtId="0" fontId="21" fillId="0" borderId="37" xfId="0" applyFont="1" applyBorder="1" applyAlignment="1" applyProtection="1">
      <alignment horizontal="right"/>
      <protection locked="0" hidden="1"/>
    </xf>
    <xf numFmtId="0" fontId="21" fillId="0" borderId="47" xfId="0" applyFont="1" applyBorder="1" applyAlignment="1" applyProtection="1">
      <alignment horizontal="right"/>
      <protection locked="0" hidden="1"/>
    </xf>
    <xf numFmtId="0" fontId="21" fillId="0" borderId="46" xfId="0" applyFont="1" applyBorder="1" applyAlignment="1" applyProtection="1">
      <alignment horizontal="right"/>
      <protection locked="0" hidden="1"/>
    </xf>
    <xf numFmtId="0" fontId="19" fillId="0" borderId="62" xfId="0" applyFont="1" applyBorder="1" applyAlignment="1" applyProtection="1">
      <alignment horizontal="right" wrapText="1" shrinkToFit="1"/>
      <protection locked="0" hidden="1"/>
    </xf>
    <xf numFmtId="0" fontId="21" fillId="0" borderId="21" xfId="0" applyFont="1" applyBorder="1" applyAlignment="1" applyProtection="1">
      <alignment horizontal="right"/>
      <protection locked="0"/>
    </xf>
    <xf numFmtId="0" fontId="21" fillId="0" borderId="20" xfId="0" applyFont="1" applyBorder="1" applyAlignment="1" applyProtection="1">
      <alignment horizontal="right"/>
      <protection locked="0"/>
    </xf>
    <xf numFmtId="0" fontId="21" fillId="0" borderId="22" xfId="0" applyFont="1" applyBorder="1" applyAlignment="1" applyProtection="1">
      <alignment horizontal="right"/>
      <protection locked="0"/>
    </xf>
    <xf numFmtId="0" fontId="21" fillId="0" borderId="20" xfId="0" applyFont="1" applyBorder="1" applyAlignment="1">
      <alignment horizontal="right"/>
    </xf>
    <xf numFmtId="0" fontId="20" fillId="12" borderId="20" xfId="0" applyFont="1" applyFill="1" applyBorder="1" applyAlignment="1" applyProtection="1">
      <alignment horizontal="right" wrapText="1"/>
      <protection hidden="1"/>
    </xf>
    <xf numFmtId="0" fontId="15" fillId="11" borderId="22" xfId="0" applyFont="1" applyFill="1" applyBorder="1" applyAlignment="1" applyProtection="1">
      <alignment horizontal="right" wrapText="1" shrinkToFit="1"/>
      <protection hidden="1"/>
    </xf>
    <xf numFmtId="0" fontId="14" fillId="11" borderId="21" xfId="0" applyFont="1" applyFill="1" applyBorder="1" applyAlignment="1" applyProtection="1">
      <alignment horizontal="right" wrapText="1"/>
      <protection hidden="1"/>
    </xf>
    <xf numFmtId="0" fontId="15" fillId="0" borderId="20" xfId="0" applyFont="1" applyBorder="1" applyAlignment="1" applyProtection="1">
      <alignment horizontal="right" wrapText="1" shrinkToFit="1"/>
      <protection locked="0" hidden="1"/>
    </xf>
    <xf numFmtId="0" fontId="15" fillId="11" borderId="65" xfId="0" applyFont="1" applyFill="1" applyBorder="1" applyAlignment="1" applyProtection="1">
      <alignment horizontal="right"/>
      <protection hidden="1"/>
    </xf>
    <xf numFmtId="0" fontId="15" fillId="0" borderId="47" xfId="0" applyFont="1" applyBorder="1" applyAlignment="1" applyProtection="1">
      <alignment horizontal="right" wrapText="1" shrinkToFit="1"/>
      <protection locked="0" hidden="1"/>
    </xf>
    <xf numFmtId="0" fontId="15" fillId="0" borderId="17" xfId="0" applyFont="1" applyBorder="1" applyAlignment="1" applyProtection="1">
      <alignment horizontal="right" wrapText="1" shrinkToFit="1"/>
      <protection locked="0" hidden="1"/>
    </xf>
    <xf numFmtId="0" fontId="15" fillId="0" borderId="46" xfId="0" applyFont="1" applyBorder="1" applyAlignment="1" applyProtection="1">
      <alignment horizontal="right" wrapText="1" shrinkToFit="1"/>
      <protection locked="0" hidden="1"/>
    </xf>
    <xf numFmtId="164" fontId="15" fillId="0" borderId="21" xfId="0" applyNumberFormat="1" applyFont="1" applyBorder="1" applyAlignment="1" applyProtection="1">
      <alignment horizontal="right" wrapText="1" shrinkToFit="1"/>
      <protection locked="0" hidden="1"/>
    </xf>
    <xf numFmtId="164" fontId="15" fillId="0" borderId="39" xfId="0" applyNumberFormat="1" applyFont="1" applyBorder="1" applyAlignment="1" applyProtection="1">
      <alignment horizontal="right" wrapText="1" shrinkToFit="1"/>
      <protection locked="0" hidden="1"/>
    </xf>
    <xf numFmtId="164" fontId="15" fillId="0" borderId="62" xfId="0" applyNumberFormat="1" applyFont="1" applyBorder="1" applyAlignment="1" applyProtection="1">
      <alignment horizontal="right" wrapText="1" shrinkToFit="1"/>
      <protection locked="0" hidden="1"/>
    </xf>
    <xf numFmtId="0" fontId="15" fillId="0" borderId="32" xfId="0" applyFont="1" applyBorder="1" applyAlignment="1" applyProtection="1">
      <alignment horizontal="right" wrapText="1" shrinkToFit="1"/>
      <protection hidden="1"/>
    </xf>
    <xf numFmtId="0" fontId="15" fillId="0" borderId="22" xfId="0" applyFont="1" applyBorder="1" applyAlignment="1" applyProtection="1">
      <alignment horizontal="right" wrapText="1" shrinkToFit="1"/>
      <protection hidden="1"/>
    </xf>
    <xf numFmtId="0" fontId="21" fillId="11" borderId="23" xfId="0" applyFont="1" applyFill="1" applyBorder="1" applyAlignment="1" applyProtection="1">
      <alignment horizontal="right" wrapText="1" shrinkToFit="1"/>
      <protection hidden="1"/>
    </xf>
    <xf numFmtId="0" fontId="20" fillId="11" borderId="24" xfId="0" applyFont="1" applyFill="1" applyBorder="1" applyAlignment="1" applyProtection="1">
      <alignment horizontal="right" wrapText="1"/>
      <protection hidden="1"/>
    </xf>
    <xf numFmtId="0" fontId="21" fillId="0" borderId="24" xfId="0" applyFont="1" applyBorder="1" applyAlignment="1" applyProtection="1">
      <alignment horizontal="right"/>
      <protection locked="0" hidden="1"/>
    </xf>
    <xf numFmtId="0" fontId="21" fillId="0" borderId="25" xfId="0" applyFont="1" applyBorder="1" applyAlignment="1" applyProtection="1">
      <alignment horizontal="right"/>
      <protection locked="0" hidden="1"/>
    </xf>
    <xf numFmtId="0" fontId="21" fillId="0" borderId="23" xfId="0" applyFont="1" applyBorder="1" applyAlignment="1" applyProtection="1">
      <alignment horizontal="right"/>
      <protection locked="0" hidden="1"/>
    </xf>
    <xf numFmtId="0" fontId="21" fillId="0" borderId="33" xfId="0" applyFont="1" applyBorder="1" applyAlignment="1" applyProtection="1">
      <alignment horizontal="right"/>
      <protection locked="0" hidden="1"/>
    </xf>
    <xf numFmtId="0" fontId="21" fillId="0" borderId="42" xfId="0" applyFont="1" applyBorder="1" applyAlignment="1" applyProtection="1">
      <alignment horizontal="right"/>
      <protection locked="0" hidden="1"/>
    </xf>
    <xf numFmtId="0" fontId="19" fillId="0" borderId="63" xfId="0" applyFont="1" applyBorder="1" applyAlignment="1" applyProtection="1">
      <alignment horizontal="right" wrapText="1" shrinkToFit="1"/>
      <protection locked="0" hidden="1"/>
    </xf>
    <xf numFmtId="0" fontId="21" fillId="0" borderId="24" xfId="0" applyFont="1" applyBorder="1" applyAlignment="1" applyProtection="1">
      <alignment horizontal="right"/>
      <protection locked="0"/>
    </xf>
    <xf numFmtId="0" fontId="21" fillId="0" borderId="25" xfId="0" applyFont="1" applyBorder="1" applyAlignment="1" applyProtection="1">
      <alignment horizontal="right"/>
      <protection locked="0"/>
    </xf>
    <xf numFmtId="0" fontId="21" fillId="0" borderId="23" xfId="0" applyFont="1" applyBorder="1" applyAlignment="1" applyProtection="1">
      <alignment horizontal="right"/>
      <protection locked="0"/>
    </xf>
    <xf numFmtId="0" fontId="21" fillId="11" borderId="5" xfId="0" applyFont="1" applyFill="1" applyBorder="1" applyAlignment="1" applyProtection="1">
      <alignment horizontal="right"/>
      <protection hidden="1"/>
    </xf>
    <xf numFmtId="0" fontId="21" fillId="0" borderId="18" xfId="0" applyFont="1" applyBorder="1" applyAlignment="1" applyProtection="1">
      <alignment horizontal="right"/>
      <protection locked="0"/>
    </xf>
    <xf numFmtId="0" fontId="21" fillId="0" borderId="17" xfId="0" applyFont="1" applyBorder="1" applyAlignment="1" applyProtection="1">
      <alignment horizontal="right"/>
      <protection locked="0"/>
    </xf>
    <xf numFmtId="0" fontId="21" fillId="0" borderId="46" xfId="0" applyFont="1" applyBorder="1" applyAlignment="1" applyProtection="1">
      <alignment horizontal="right"/>
      <protection locked="0"/>
    </xf>
    <xf numFmtId="0" fontId="21" fillId="11" borderId="21" xfId="0" applyFont="1" applyFill="1" applyBorder="1" applyAlignment="1" applyProtection="1">
      <alignment horizontal="right"/>
      <protection hidden="1"/>
    </xf>
    <xf numFmtId="0" fontId="21" fillId="0" borderId="18" xfId="0" applyFont="1" applyBorder="1" applyAlignment="1" applyProtection="1">
      <alignment horizontal="right"/>
      <protection locked="0" hidden="1"/>
    </xf>
    <xf numFmtId="0" fontId="21" fillId="0" borderId="17" xfId="0" applyFont="1" applyBorder="1" applyAlignment="1" applyProtection="1">
      <alignment horizontal="right"/>
      <protection locked="0" hidden="1"/>
    </xf>
    <xf numFmtId="0" fontId="21" fillId="0" borderId="32" xfId="0" applyFont="1" applyBorder="1" applyAlignment="1" applyProtection="1">
      <alignment horizontal="right"/>
      <protection locked="0"/>
    </xf>
    <xf numFmtId="0" fontId="21" fillId="11" borderId="24" xfId="0" applyFont="1" applyFill="1" applyBorder="1" applyAlignment="1" applyProtection="1">
      <alignment horizontal="right"/>
      <protection hidden="1"/>
    </xf>
    <xf numFmtId="0" fontId="21" fillId="0" borderId="33" xfId="0" applyFont="1" applyBorder="1" applyAlignment="1" applyProtection="1">
      <alignment horizontal="right"/>
      <protection locked="0"/>
    </xf>
    <xf numFmtId="0" fontId="21" fillId="11" borderId="47" xfId="0" applyFont="1" applyFill="1" applyBorder="1" applyAlignment="1" applyProtection="1">
      <alignment horizontal="right"/>
      <protection hidden="1"/>
    </xf>
    <xf numFmtId="0" fontId="21" fillId="0" borderId="45" xfId="0" applyFont="1" applyBorder="1" applyAlignment="1" applyProtection="1">
      <alignment horizontal="right"/>
      <protection locked="0" hidden="1"/>
    </xf>
    <xf numFmtId="0" fontId="21" fillId="0" borderId="16" xfId="0" applyFont="1" applyBorder="1" applyAlignment="1" applyProtection="1">
      <alignment horizontal="right"/>
      <protection locked="0"/>
    </xf>
    <xf numFmtId="0" fontId="21" fillId="0" borderId="21" xfId="0" applyFont="1" applyBorder="1" applyAlignment="1" applyProtection="1">
      <alignment horizontal="right" wrapText="1" shrinkToFit="1"/>
      <protection hidden="1"/>
    </xf>
    <xf numFmtId="0" fontId="15" fillId="0" borderId="87" xfId="0" applyFont="1" applyBorder="1" applyAlignment="1">
      <alignment horizontal="right" vertical="center" shrinkToFit="1"/>
    </xf>
    <xf numFmtId="0" fontId="15" fillId="0" borderId="73" xfId="0" applyFont="1" applyBorder="1" applyAlignment="1">
      <alignment horizontal="right" vertical="center" shrinkToFit="1"/>
    </xf>
    <xf numFmtId="0" fontId="15" fillId="0" borderId="79" xfId="0" applyFont="1" applyBorder="1" applyAlignment="1">
      <alignment horizontal="right" vertical="center" shrinkToFit="1"/>
    </xf>
    <xf numFmtId="0" fontId="15" fillId="0" borderId="80" xfId="0" applyFont="1" applyBorder="1" applyAlignment="1">
      <alignment horizontal="right" vertical="center" shrinkToFit="1"/>
    </xf>
    <xf numFmtId="0" fontId="15" fillId="0" borderId="81" xfId="0" applyFont="1" applyBorder="1" applyAlignment="1">
      <alignment horizontal="right" vertical="center" shrinkToFit="1"/>
    </xf>
    <xf numFmtId="0" fontId="15" fillId="0" borderId="86" xfId="0" applyFont="1" applyBorder="1" applyAlignment="1">
      <alignment horizontal="right" vertical="center" shrinkToFit="1"/>
    </xf>
    <xf numFmtId="0" fontId="15" fillId="0" borderId="94" xfId="0" applyFont="1" applyBorder="1" applyAlignment="1">
      <alignment horizontal="right" vertical="center" shrinkToFit="1"/>
    </xf>
    <xf numFmtId="0" fontId="15" fillId="0" borderId="92" xfId="0" applyFont="1" applyBorder="1" applyAlignment="1">
      <alignment horizontal="right" vertical="center" shrinkToFit="1"/>
    </xf>
    <xf numFmtId="0" fontId="15" fillId="0" borderId="95" xfId="0" applyFont="1" applyBorder="1" applyAlignment="1">
      <alignment horizontal="right" vertical="center" shrinkToFit="1"/>
    </xf>
    <xf numFmtId="0" fontId="15" fillId="0" borderId="97" xfId="0" applyFont="1" applyBorder="1" applyAlignment="1">
      <alignment horizontal="right" vertical="center" shrinkToFit="1"/>
    </xf>
    <xf numFmtId="0" fontId="15" fillId="0" borderId="93" xfId="0" applyFont="1" applyBorder="1" applyAlignment="1">
      <alignment horizontal="right" vertical="center" shrinkToFit="1"/>
    </xf>
    <xf numFmtId="0" fontId="15" fillId="0" borderId="21" xfId="0" applyFont="1" applyBorder="1" applyAlignment="1" applyProtection="1">
      <alignment horizontal="right" vertical="center" wrapText="1" shrinkToFit="1"/>
      <protection locked="0" hidden="1"/>
    </xf>
    <xf numFmtId="0" fontId="15" fillId="0" borderId="37" xfId="0" applyFont="1" applyBorder="1" applyAlignment="1" applyProtection="1">
      <alignment horizontal="right" vertical="center" wrapText="1" shrinkToFit="1"/>
      <protection locked="0" hidden="1"/>
    </xf>
    <xf numFmtId="0" fontId="19" fillId="0" borderId="6" xfId="0" applyFont="1" applyBorder="1" applyAlignment="1" applyProtection="1">
      <alignment horizontal="right" vertical="center" wrapText="1" shrinkToFit="1"/>
      <protection locked="0" hidden="1"/>
    </xf>
    <xf numFmtId="0" fontId="19" fillId="0" borderId="8" xfId="0" applyFont="1" applyBorder="1" applyAlignment="1" applyProtection="1">
      <alignment horizontal="right" vertical="center" wrapText="1" shrinkToFit="1"/>
      <protection locked="0" hidden="1"/>
    </xf>
    <xf numFmtId="0" fontId="19" fillId="0" borderId="47" xfId="0" applyFont="1" applyBorder="1" applyAlignment="1" applyProtection="1">
      <alignment horizontal="right" vertical="center" wrapText="1" shrinkToFit="1"/>
      <protection locked="0" hidden="1"/>
    </xf>
    <xf numFmtId="0" fontId="19" fillId="0" borderId="17" xfId="0" applyFont="1" applyBorder="1" applyAlignment="1" applyProtection="1">
      <alignment horizontal="right" vertical="center" wrapText="1" shrinkToFit="1"/>
      <protection locked="0" hidden="1"/>
    </xf>
    <xf numFmtId="0" fontId="19" fillId="0" borderId="45" xfId="0" applyFont="1" applyBorder="1" applyAlignment="1" applyProtection="1">
      <alignment horizontal="right" vertical="center" wrapText="1" shrinkToFit="1"/>
      <protection locked="0" hidden="1"/>
    </xf>
    <xf numFmtId="0" fontId="19" fillId="0" borderId="5" xfId="0" applyFont="1" applyBorder="1" applyAlignment="1" applyProtection="1">
      <alignment horizontal="right" vertical="center" wrapText="1" shrinkToFit="1"/>
      <protection locked="0" hidden="1"/>
    </xf>
    <xf numFmtId="0" fontId="19" fillId="0" borderId="16" xfId="0" applyFont="1" applyBorder="1" applyAlignment="1" applyProtection="1">
      <alignment horizontal="right" vertical="center" wrapText="1" shrinkToFit="1"/>
      <protection hidden="1"/>
    </xf>
    <xf numFmtId="0" fontId="19" fillId="0" borderId="6" xfId="0" applyFont="1" applyBorder="1" applyAlignment="1" applyProtection="1">
      <alignment horizontal="right" vertical="center" wrapText="1" shrinkToFit="1"/>
      <protection hidden="1"/>
    </xf>
    <xf numFmtId="0" fontId="19" fillId="0" borderId="7" xfId="0" applyFont="1" applyBorder="1" applyAlignment="1" applyProtection="1">
      <alignment horizontal="right" vertical="center" wrapText="1" shrinkToFit="1"/>
      <protection hidden="1"/>
    </xf>
    <xf numFmtId="0" fontId="19" fillId="0" borderId="7" xfId="0" applyFont="1" applyBorder="1" applyAlignment="1" applyProtection="1">
      <alignment horizontal="right" vertical="center" wrapText="1" shrinkToFit="1"/>
      <protection locked="0" hidden="1"/>
    </xf>
    <xf numFmtId="0" fontId="19" fillId="0" borderId="5" xfId="0" applyFont="1" applyBorder="1" applyAlignment="1" applyProtection="1">
      <alignment horizontal="right" vertical="center" wrapText="1" shrinkToFit="1"/>
      <protection hidden="1"/>
    </xf>
    <xf numFmtId="0" fontId="19" fillId="0" borderId="8" xfId="0" applyFont="1" applyBorder="1" applyAlignment="1" applyProtection="1">
      <alignment horizontal="right" vertical="center" wrapText="1" shrinkToFit="1"/>
      <protection hidden="1"/>
    </xf>
    <xf numFmtId="0" fontId="19" fillId="0" borderId="20" xfId="0" applyFont="1" applyBorder="1" applyAlignment="1" applyProtection="1">
      <alignment horizontal="right" vertical="center" wrapText="1" shrinkToFit="1"/>
      <protection locked="0" hidden="1"/>
    </xf>
    <xf numFmtId="0" fontId="19" fillId="0" borderId="37" xfId="0" applyFont="1" applyBorder="1" applyAlignment="1" applyProtection="1">
      <alignment horizontal="right" vertical="center" wrapText="1" shrinkToFit="1"/>
      <protection locked="0" hidden="1"/>
    </xf>
    <xf numFmtId="0" fontId="19" fillId="0" borderId="21" xfId="0" applyFont="1" applyBorder="1" applyAlignment="1" applyProtection="1">
      <alignment horizontal="right" vertical="center" wrapText="1" shrinkToFit="1"/>
      <protection locked="0" hidden="1"/>
    </xf>
    <xf numFmtId="0" fontId="19" fillId="0" borderId="32" xfId="0" applyFont="1" applyBorder="1" applyAlignment="1" applyProtection="1">
      <alignment horizontal="right" vertical="center" wrapText="1" shrinkToFit="1"/>
      <protection hidden="1"/>
    </xf>
    <xf numFmtId="0" fontId="19" fillId="0" borderId="20" xfId="0" applyFont="1" applyBorder="1" applyAlignment="1" applyProtection="1">
      <alignment horizontal="right" vertical="center" wrapText="1" shrinkToFit="1"/>
      <protection hidden="1"/>
    </xf>
    <xf numFmtId="0" fontId="19" fillId="0" borderId="22" xfId="0" applyFont="1" applyBorder="1" applyAlignment="1" applyProtection="1">
      <alignment horizontal="right" vertical="center" wrapText="1" shrinkToFit="1"/>
      <protection hidden="1"/>
    </xf>
    <xf numFmtId="0" fontId="19" fillId="0" borderId="21" xfId="0" applyFont="1" applyBorder="1" applyAlignment="1" applyProtection="1">
      <alignment horizontal="right" vertical="center" wrapText="1" shrinkToFit="1"/>
      <protection hidden="1"/>
    </xf>
    <xf numFmtId="0" fontId="19" fillId="0" borderId="37" xfId="0" applyFont="1" applyBorder="1" applyAlignment="1" applyProtection="1">
      <alignment horizontal="right" vertical="center" wrapText="1" shrinkToFit="1"/>
      <protection hidden="1"/>
    </xf>
    <xf numFmtId="0" fontId="17" fillId="2" borderId="20" xfId="0" applyFont="1" applyFill="1" applyBorder="1" applyAlignment="1" applyProtection="1">
      <alignment horizontal="right" vertical="center" wrapText="1"/>
      <protection hidden="1"/>
    </xf>
    <xf numFmtId="0" fontId="19" fillId="0" borderId="25" xfId="0" applyFont="1" applyBorder="1" applyAlignment="1" applyProtection="1">
      <alignment horizontal="right" vertical="center" wrapText="1" shrinkToFit="1"/>
      <protection locked="0" hidden="1"/>
    </xf>
    <xf numFmtId="0" fontId="19" fillId="0" borderId="42" xfId="0" applyFont="1" applyBorder="1" applyAlignment="1" applyProtection="1">
      <alignment horizontal="right" vertical="center" wrapText="1" shrinkToFit="1"/>
      <protection locked="0" hidden="1"/>
    </xf>
    <xf numFmtId="0" fontId="19" fillId="0" borderId="13" xfId="0" applyFont="1" applyBorder="1" applyAlignment="1" applyProtection="1">
      <alignment horizontal="right" vertical="center" wrapText="1" shrinkToFit="1"/>
      <protection locked="0" hidden="1"/>
    </xf>
    <xf numFmtId="0" fontId="19" fillId="0" borderId="15" xfId="0" applyFont="1" applyBorder="1" applyAlignment="1" applyProtection="1">
      <alignment horizontal="right" vertical="center" wrapText="1" shrinkToFit="1"/>
      <protection locked="0" hidden="1"/>
    </xf>
    <xf numFmtId="0" fontId="19" fillId="0" borderId="24" xfId="0" applyFont="1" applyBorder="1" applyAlignment="1" applyProtection="1">
      <alignment horizontal="right" vertical="center" wrapText="1" shrinkToFit="1"/>
      <protection locked="0" hidden="1"/>
    </xf>
    <xf numFmtId="0" fontId="19" fillId="0" borderId="33" xfId="0" applyFont="1" applyBorder="1" applyAlignment="1" applyProtection="1">
      <alignment horizontal="right" vertical="center" wrapText="1" shrinkToFit="1"/>
      <protection hidden="1"/>
    </xf>
    <xf numFmtId="0" fontId="19" fillId="0" borderId="25" xfId="0" applyFont="1" applyBorder="1" applyAlignment="1" applyProtection="1">
      <alignment horizontal="right" vertical="center" wrapText="1" shrinkToFit="1"/>
      <protection hidden="1"/>
    </xf>
    <xf numFmtId="0" fontId="19" fillId="0" borderId="23" xfId="0" applyFont="1" applyBorder="1" applyAlignment="1" applyProtection="1">
      <alignment horizontal="right" vertical="center" wrapText="1" shrinkToFit="1"/>
      <protection hidden="1"/>
    </xf>
    <xf numFmtId="0" fontId="19" fillId="0" borderId="24" xfId="0" applyFont="1" applyBorder="1" applyAlignment="1" applyProtection="1">
      <alignment horizontal="right" vertical="center" wrapText="1" shrinkToFit="1"/>
      <protection hidden="1"/>
    </xf>
    <xf numFmtId="0" fontId="19" fillId="0" borderId="16" xfId="0" applyFont="1" applyBorder="1" applyAlignment="1" applyProtection="1">
      <alignment horizontal="right" vertical="center" wrapText="1" shrinkToFit="1"/>
      <protection locked="0" hidden="1"/>
    </xf>
    <xf numFmtId="0" fontId="19" fillId="0" borderId="22" xfId="0" applyFont="1" applyBorder="1" applyAlignment="1" applyProtection="1">
      <alignment horizontal="right" vertical="center" wrapText="1" shrinkToFit="1"/>
      <protection locked="0" hidden="1"/>
    </xf>
    <xf numFmtId="0" fontId="19" fillId="0" borderId="32" xfId="0" applyFont="1" applyBorder="1" applyAlignment="1" applyProtection="1">
      <alignment horizontal="right" vertical="center" wrapText="1" shrinkToFit="1"/>
      <protection locked="0" hidden="1"/>
    </xf>
    <xf numFmtId="0" fontId="19" fillId="0" borderId="23" xfId="0" applyFont="1" applyBorder="1" applyAlignment="1" applyProtection="1">
      <alignment horizontal="right" vertical="center" wrapText="1" shrinkToFit="1"/>
      <protection locked="0" hidden="1"/>
    </xf>
    <xf numFmtId="0" fontId="19" fillId="0" borderId="19" xfId="0" applyFont="1" applyBorder="1" applyAlignment="1" applyProtection="1">
      <alignment horizontal="right" vertical="center" wrapText="1" shrinkToFit="1"/>
      <protection locked="0" hidden="1"/>
    </xf>
    <xf numFmtId="0" fontId="19" fillId="0" borderId="33" xfId="0" applyFont="1" applyBorder="1" applyAlignment="1" applyProtection="1">
      <alignment horizontal="right" vertical="center" wrapText="1" shrinkToFit="1"/>
      <protection locked="0" hidden="1"/>
    </xf>
    <xf numFmtId="0" fontId="18" fillId="7" borderId="8" xfId="0" applyFont="1" applyFill="1" applyBorder="1" applyAlignment="1" applyProtection="1">
      <alignment horizontal="right" vertical="center" wrapText="1" shrinkToFit="1"/>
      <protection hidden="1"/>
    </xf>
    <xf numFmtId="0" fontId="17" fillId="7" borderId="5" xfId="0" applyFont="1" applyFill="1" applyBorder="1" applyAlignment="1" applyProtection="1">
      <alignment horizontal="right" vertical="center" wrapText="1"/>
      <protection hidden="1"/>
    </xf>
    <xf numFmtId="0" fontId="15" fillId="7" borderId="5" xfId="0" applyFont="1" applyFill="1" applyBorder="1" applyAlignment="1" applyProtection="1">
      <alignment horizontal="right" vertical="center"/>
      <protection hidden="1"/>
    </xf>
    <xf numFmtId="0" fontId="15" fillId="0" borderId="6" xfId="0" applyFont="1" applyBorder="1" applyAlignment="1" applyProtection="1">
      <alignment horizontal="right" vertical="center"/>
      <protection locked="0" hidden="1"/>
    </xf>
    <xf numFmtId="0" fontId="15" fillId="0" borderId="8" xfId="0" applyFont="1" applyBorder="1" applyAlignment="1" applyProtection="1">
      <alignment horizontal="right" vertical="center"/>
      <protection locked="0" hidden="1"/>
    </xf>
    <xf numFmtId="0" fontId="15" fillId="0" borderId="5" xfId="0" applyFont="1" applyBorder="1" applyAlignment="1" applyProtection="1">
      <alignment horizontal="right" vertical="center"/>
      <protection locked="0" hidden="1"/>
    </xf>
    <xf numFmtId="0" fontId="18" fillId="0" borderId="6" xfId="0" applyFont="1" applyBorder="1" applyAlignment="1" applyProtection="1">
      <alignment horizontal="right" vertical="center" wrapText="1" shrinkToFit="1"/>
      <protection hidden="1"/>
    </xf>
    <xf numFmtId="0" fontId="15" fillId="0" borderId="7" xfId="0" applyFont="1" applyBorder="1" applyAlignment="1" applyProtection="1">
      <alignment horizontal="right" vertical="center"/>
      <protection locked="0" hidden="1"/>
    </xf>
    <xf numFmtId="0" fontId="15" fillId="0" borderId="18" xfId="0" applyFont="1" applyBorder="1" applyAlignment="1" applyProtection="1">
      <alignment horizontal="right" vertical="center"/>
      <protection locked="0" hidden="1"/>
    </xf>
    <xf numFmtId="0" fontId="15" fillId="0" borderId="46" xfId="0" applyFont="1" applyBorder="1" applyAlignment="1" applyProtection="1">
      <alignment horizontal="right" vertical="center"/>
      <protection locked="0" hidden="1"/>
    </xf>
    <xf numFmtId="49" fontId="19" fillId="0" borderId="5" xfId="0" applyNumberFormat="1" applyFont="1" applyBorder="1" applyAlignment="1" applyProtection="1">
      <alignment horizontal="right" vertical="center" wrapText="1" shrinkToFit="1"/>
      <protection locked="0" hidden="1"/>
    </xf>
    <xf numFmtId="0" fontId="15" fillId="0" borderId="16" xfId="0" applyFont="1" applyBorder="1" applyAlignment="1" applyProtection="1">
      <alignment horizontal="right" vertical="center"/>
      <protection locked="0"/>
    </xf>
    <xf numFmtId="0" fontId="15" fillId="0" borderId="6" xfId="0" applyFont="1" applyBorder="1" applyAlignment="1" applyProtection="1">
      <alignment horizontal="right" vertical="center"/>
      <protection locked="0"/>
    </xf>
    <xf numFmtId="0" fontId="15" fillId="0" borderId="7" xfId="0" applyFont="1" applyBorder="1" applyAlignment="1" applyProtection="1">
      <alignment horizontal="right" vertical="center"/>
      <protection locked="0"/>
    </xf>
    <xf numFmtId="0" fontId="17" fillId="7" borderId="21" xfId="0" applyFont="1" applyFill="1" applyBorder="1" applyAlignment="1" applyProtection="1">
      <alignment horizontal="right" vertical="center" wrapText="1"/>
      <protection hidden="1"/>
    </xf>
    <xf numFmtId="0" fontId="15" fillId="7" borderId="21" xfId="0" applyFont="1" applyFill="1" applyBorder="1" applyAlignment="1" applyProtection="1">
      <alignment horizontal="right" vertical="center"/>
      <protection hidden="1"/>
    </xf>
    <xf numFmtId="0" fontId="15" fillId="0" borderId="20" xfId="0" applyFont="1" applyBorder="1" applyAlignment="1" applyProtection="1">
      <alignment horizontal="right" vertical="center"/>
      <protection locked="0" hidden="1"/>
    </xf>
    <xf numFmtId="0" fontId="15" fillId="0" borderId="37" xfId="0" applyFont="1" applyBorder="1" applyAlignment="1" applyProtection="1">
      <alignment horizontal="right" vertical="center"/>
      <protection locked="0" hidden="1"/>
    </xf>
    <xf numFmtId="0" fontId="15" fillId="0" borderId="21" xfId="0" applyFont="1" applyBorder="1" applyAlignment="1" applyProtection="1">
      <alignment horizontal="right" vertical="center"/>
      <protection locked="0" hidden="1"/>
    </xf>
    <xf numFmtId="0" fontId="18" fillId="0" borderId="20" xfId="0" applyFont="1" applyBorder="1" applyAlignment="1" applyProtection="1">
      <alignment horizontal="right" vertical="center" wrapText="1" shrinkToFit="1"/>
      <protection hidden="1"/>
    </xf>
    <xf numFmtId="0" fontId="15" fillId="0" borderId="22" xfId="0" applyFont="1" applyBorder="1" applyAlignment="1" applyProtection="1">
      <alignment horizontal="right" vertical="center"/>
      <protection locked="0" hidden="1"/>
    </xf>
    <xf numFmtId="0" fontId="15" fillId="0" borderId="32" xfId="0" applyFont="1" applyBorder="1" applyAlignment="1" applyProtection="1">
      <alignment horizontal="right" vertical="center"/>
      <protection locked="0"/>
    </xf>
    <xf numFmtId="0" fontId="15" fillId="0" borderId="20" xfId="0" applyFont="1" applyBorder="1" applyAlignment="1" applyProtection="1">
      <alignment horizontal="right" vertical="center"/>
      <protection locked="0"/>
    </xf>
    <xf numFmtId="0" fontId="15" fillId="0" borderId="22" xfId="0" applyFont="1" applyBorder="1" applyAlignment="1" applyProtection="1">
      <alignment horizontal="right" vertical="center"/>
      <protection locked="0"/>
    </xf>
    <xf numFmtId="0" fontId="15" fillId="0" borderId="20" xfId="0" applyFont="1" applyBorder="1" applyAlignment="1">
      <alignment horizontal="right" vertical="center"/>
    </xf>
    <xf numFmtId="0" fontId="19" fillId="2" borderId="21" xfId="0" applyFont="1" applyFill="1" applyBorder="1" applyAlignment="1" applyProtection="1">
      <alignment horizontal="right" vertical="center" wrapText="1" shrinkToFit="1"/>
      <protection hidden="1"/>
    </xf>
    <xf numFmtId="0" fontId="19" fillId="2" borderId="20" xfId="0" applyFont="1" applyFill="1" applyBorder="1" applyAlignment="1" applyProtection="1">
      <alignment horizontal="right" vertical="center" wrapText="1" shrinkToFit="1"/>
      <protection hidden="1"/>
    </xf>
    <xf numFmtId="0" fontId="17" fillId="7" borderId="24" xfId="0" applyFont="1" applyFill="1" applyBorder="1" applyAlignment="1" applyProtection="1">
      <alignment horizontal="right" vertical="center" wrapText="1"/>
      <protection hidden="1"/>
    </xf>
    <xf numFmtId="0" fontId="15" fillId="7" borderId="13" xfId="0" applyFont="1" applyFill="1" applyBorder="1" applyAlignment="1" applyProtection="1">
      <alignment horizontal="right" vertical="center"/>
      <protection hidden="1"/>
    </xf>
    <xf numFmtId="0" fontId="15" fillId="0" borderId="1" xfId="0" applyFont="1" applyBorder="1" applyAlignment="1" applyProtection="1">
      <alignment horizontal="right" vertical="center"/>
      <protection locked="0" hidden="1"/>
    </xf>
    <xf numFmtId="0" fontId="15" fillId="0" borderId="15" xfId="0" applyFont="1" applyBorder="1" applyAlignment="1" applyProtection="1">
      <alignment horizontal="right" vertical="center"/>
      <protection locked="0" hidden="1"/>
    </xf>
    <xf numFmtId="0" fontId="15" fillId="0" borderId="24" xfId="0" applyFont="1" applyBorder="1" applyAlignment="1" applyProtection="1">
      <alignment horizontal="right" vertical="center"/>
      <protection locked="0" hidden="1"/>
    </xf>
    <xf numFmtId="0" fontId="15" fillId="0" borderId="25" xfId="0" applyFont="1" applyBorder="1" applyAlignment="1" applyProtection="1">
      <alignment horizontal="right" vertical="center"/>
      <protection locked="0" hidden="1"/>
    </xf>
    <xf numFmtId="0" fontId="15" fillId="0" borderId="23" xfId="0" applyFont="1" applyBorder="1" applyAlignment="1" applyProtection="1">
      <alignment horizontal="right" vertical="center"/>
      <protection locked="0" hidden="1"/>
    </xf>
    <xf numFmtId="0" fontId="15" fillId="0" borderId="32" xfId="0" applyFont="1" applyBorder="1" applyAlignment="1" applyProtection="1">
      <alignment horizontal="right" vertical="center"/>
      <protection locked="0" hidden="1"/>
    </xf>
    <xf numFmtId="0" fontId="15" fillId="0" borderId="33" xfId="0" applyFont="1" applyBorder="1" applyAlignment="1" applyProtection="1">
      <alignment horizontal="right" vertical="center"/>
      <protection locked="0"/>
    </xf>
    <xf numFmtId="0" fontId="15" fillId="0" borderId="25" xfId="0" applyFont="1" applyBorder="1" applyAlignment="1" applyProtection="1">
      <alignment horizontal="right" vertical="center"/>
      <protection locked="0"/>
    </xf>
    <xf numFmtId="0" fontId="15" fillId="0" borderId="23" xfId="0" applyFont="1" applyBorder="1" applyAlignment="1" applyProtection="1">
      <alignment horizontal="right" vertical="center"/>
      <protection locked="0"/>
    </xf>
    <xf numFmtId="0" fontId="15" fillId="0" borderId="17" xfId="0" applyFont="1" applyBorder="1" applyAlignment="1" applyProtection="1">
      <alignment horizontal="right" vertical="center"/>
      <protection locked="0" hidden="1"/>
    </xf>
    <xf numFmtId="0" fontId="15" fillId="0" borderId="18" xfId="0" applyFont="1" applyBorder="1" applyAlignment="1" applyProtection="1">
      <alignment horizontal="right" vertical="center"/>
      <protection locked="0"/>
    </xf>
    <xf numFmtId="0" fontId="15" fillId="0" borderId="17" xfId="0" applyFont="1" applyBorder="1" applyAlignment="1" applyProtection="1">
      <alignment horizontal="right" vertical="center"/>
      <protection locked="0"/>
    </xf>
    <xf numFmtId="0" fontId="15" fillId="0" borderId="46" xfId="0" applyFont="1" applyBorder="1" applyAlignment="1" applyProtection="1">
      <alignment horizontal="right" vertical="center"/>
      <protection locked="0"/>
    </xf>
    <xf numFmtId="0" fontId="15" fillId="0" borderId="47" xfId="0" applyFont="1" applyBorder="1" applyAlignment="1" applyProtection="1">
      <alignment horizontal="right" vertical="center"/>
      <protection locked="0" hidden="1"/>
    </xf>
    <xf numFmtId="0" fontId="15" fillId="7" borderId="24" xfId="0" applyFont="1" applyFill="1" applyBorder="1" applyAlignment="1" applyProtection="1">
      <alignment horizontal="right" vertical="center"/>
      <protection hidden="1"/>
    </xf>
    <xf numFmtId="0" fontId="15" fillId="0" borderId="16" xfId="0" applyFont="1" applyBorder="1" applyAlignment="1" applyProtection="1">
      <alignment horizontal="right" vertical="center"/>
      <protection locked="0" hidden="1"/>
    </xf>
    <xf numFmtId="0" fontId="15" fillId="0" borderId="33" xfId="0" applyFont="1" applyBorder="1" applyAlignment="1" applyProtection="1">
      <alignment horizontal="right" vertical="center"/>
      <protection locked="0" hidden="1"/>
    </xf>
    <xf numFmtId="0" fontId="15" fillId="0" borderId="19" xfId="0" applyFont="1" applyBorder="1" applyAlignment="1" applyProtection="1">
      <alignment horizontal="right" vertical="center"/>
      <protection locked="0" hidden="1"/>
    </xf>
    <xf numFmtId="0" fontId="15" fillId="0" borderId="14" xfId="0" applyFont="1" applyBorder="1" applyAlignment="1" applyProtection="1">
      <alignment horizontal="right" vertical="center"/>
      <protection locked="0" hidden="1"/>
    </xf>
    <xf numFmtId="0" fontId="19" fillId="0" borderId="1" xfId="0" applyFont="1" applyBorder="1" applyAlignment="1" applyProtection="1">
      <alignment horizontal="right" vertical="center" wrapText="1" shrinkToFit="1"/>
      <protection locked="0" hidden="1"/>
    </xf>
    <xf numFmtId="0" fontId="19" fillId="2" borderId="37" xfId="0" applyFont="1" applyFill="1" applyBorder="1" applyAlignment="1" applyProtection="1">
      <alignment horizontal="right" vertical="center" wrapText="1" shrinkToFit="1"/>
      <protection hidden="1"/>
    </xf>
    <xf numFmtId="0" fontId="19" fillId="2" borderId="6" xfId="0" applyFont="1" applyFill="1" applyBorder="1" applyAlignment="1" applyProtection="1">
      <alignment horizontal="right" vertical="center" wrapText="1" shrinkToFit="1"/>
      <protection locked="0" hidden="1"/>
    </xf>
    <xf numFmtId="0" fontId="19" fillId="2" borderId="8" xfId="0" applyFont="1" applyFill="1" applyBorder="1" applyAlignment="1" applyProtection="1">
      <alignment horizontal="right" vertical="center" wrapText="1" shrinkToFit="1"/>
      <protection locked="0" hidden="1"/>
    </xf>
    <xf numFmtId="0" fontId="19" fillId="2" borderId="20" xfId="0" applyFont="1" applyFill="1" applyBorder="1" applyAlignment="1" applyProtection="1">
      <alignment horizontal="right" vertical="center" wrapText="1" shrinkToFit="1"/>
      <protection locked="0" hidden="1"/>
    </xf>
    <xf numFmtId="0" fontId="19" fillId="2" borderId="37" xfId="0" applyFont="1" applyFill="1" applyBorder="1" applyAlignment="1" applyProtection="1">
      <alignment horizontal="right" vertical="center" wrapText="1" shrinkToFit="1"/>
      <protection locked="0" hidden="1"/>
    </xf>
    <xf numFmtId="0" fontId="19" fillId="2" borderId="25" xfId="0" applyFont="1" applyFill="1" applyBorder="1" applyAlignment="1" applyProtection="1">
      <alignment horizontal="right" vertical="center" wrapText="1" shrinkToFit="1"/>
      <protection locked="0" hidden="1"/>
    </xf>
    <xf numFmtId="0" fontId="19" fillId="2" borderId="42" xfId="0" applyFont="1" applyFill="1" applyBorder="1" applyAlignment="1" applyProtection="1">
      <alignment horizontal="right" vertical="center" wrapText="1" shrinkToFit="1"/>
      <protection locked="0" hidden="1"/>
    </xf>
    <xf numFmtId="0" fontId="15" fillId="20" borderId="21" xfId="0" applyFont="1" applyFill="1" applyBorder="1" applyAlignment="1" applyProtection="1">
      <alignment horizontal="right" vertical="center"/>
      <protection hidden="1"/>
    </xf>
    <xf numFmtId="0" fontId="18" fillId="7" borderId="131" xfId="0" applyFont="1" applyFill="1" applyBorder="1" applyAlignment="1" applyProtection="1">
      <alignment horizontal="right" vertical="center" wrapText="1" shrinkToFit="1"/>
      <protection hidden="1"/>
    </xf>
    <xf numFmtId="0" fontId="17" fillId="7" borderId="13" xfId="0" applyFont="1" applyFill="1" applyBorder="1" applyAlignment="1" applyProtection="1">
      <alignment horizontal="right" vertical="center" wrapText="1"/>
      <protection hidden="1"/>
    </xf>
    <xf numFmtId="0" fontId="19" fillId="0" borderId="38" xfId="0" applyFont="1" applyBorder="1" applyAlignment="1" applyProtection="1">
      <alignment horizontal="right" vertical="center" wrapText="1" shrinkToFit="1"/>
      <protection locked="0" hidden="1"/>
    </xf>
    <xf numFmtId="0" fontId="19" fillId="0" borderId="19" xfId="0" applyFont="1" applyBorder="1" applyAlignment="1" applyProtection="1">
      <alignment horizontal="right" vertical="center" wrapText="1" shrinkToFit="1"/>
      <protection hidden="1"/>
    </xf>
    <xf numFmtId="0" fontId="19" fillId="0" borderId="1" xfId="0" applyFont="1" applyBorder="1" applyAlignment="1" applyProtection="1">
      <alignment horizontal="right" vertical="center" wrapText="1" shrinkToFit="1"/>
      <protection hidden="1"/>
    </xf>
    <xf numFmtId="0" fontId="19" fillId="0" borderId="14" xfId="0" applyFont="1" applyBorder="1" applyAlignment="1" applyProtection="1">
      <alignment horizontal="right" vertical="center" wrapText="1" shrinkToFit="1"/>
      <protection hidden="1"/>
    </xf>
    <xf numFmtId="0" fontId="19" fillId="0" borderId="13" xfId="0" applyFont="1" applyBorder="1" applyAlignment="1" applyProtection="1">
      <alignment horizontal="right" vertical="center" wrapText="1" shrinkToFit="1"/>
      <protection hidden="1"/>
    </xf>
    <xf numFmtId="0" fontId="19" fillId="0" borderId="14" xfId="0" applyFont="1" applyBorder="1" applyAlignment="1" applyProtection="1">
      <alignment horizontal="right" vertical="center" wrapText="1" shrinkToFit="1"/>
      <protection locked="0" hidden="1"/>
    </xf>
    <xf numFmtId="0" fontId="19" fillId="0" borderId="46" xfId="0" applyFont="1" applyBorder="1" applyAlignment="1" applyProtection="1">
      <alignment horizontal="right" vertical="center" wrapText="1" shrinkToFit="1"/>
      <protection locked="0" hidden="1"/>
    </xf>
    <xf numFmtId="0" fontId="19" fillId="0" borderId="36" xfId="0" applyFont="1" applyBorder="1" applyAlignment="1" applyProtection="1">
      <alignment horizontal="right" vertical="center" wrapText="1" shrinkToFit="1"/>
      <protection locked="0" hidden="1"/>
    </xf>
    <xf numFmtId="0" fontId="19" fillId="0" borderId="10" xfId="0" applyFont="1" applyBorder="1" applyAlignment="1" applyProtection="1">
      <alignment horizontal="right" vertical="center" wrapText="1" shrinkToFit="1"/>
      <protection locked="0" hidden="1"/>
    </xf>
    <xf numFmtId="0" fontId="19" fillId="0" borderId="12" xfId="0" applyFont="1" applyBorder="1" applyAlignment="1" applyProtection="1">
      <alignment horizontal="right" vertical="center" wrapText="1" shrinkToFit="1"/>
      <protection locked="0" hidden="1"/>
    </xf>
    <xf numFmtId="0" fontId="18" fillId="7" borderId="45" xfId="0" applyFont="1" applyFill="1" applyBorder="1" applyAlignment="1" applyProtection="1">
      <alignment horizontal="right" vertical="center" wrapText="1" shrinkToFit="1"/>
      <protection hidden="1"/>
    </xf>
    <xf numFmtId="0" fontId="17" fillId="7" borderId="47" xfId="0" applyFont="1" applyFill="1" applyBorder="1" applyAlignment="1" applyProtection="1">
      <alignment horizontal="right" vertical="center" wrapText="1"/>
      <protection hidden="1"/>
    </xf>
    <xf numFmtId="0" fontId="15" fillId="7" borderId="47" xfId="0" applyFont="1" applyFill="1" applyBorder="1" applyAlignment="1" applyProtection="1">
      <alignment horizontal="right" vertical="center"/>
      <protection hidden="1"/>
    </xf>
    <xf numFmtId="0" fontId="15" fillId="0" borderId="45" xfId="0" applyFont="1" applyBorder="1" applyAlignment="1" applyProtection="1">
      <alignment horizontal="right" vertical="center"/>
      <protection locked="0" hidden="1"/>
    </xf>
    <xf numFmtId="0" fontId="18" fillId="0" borderId="17" xfId="0" applyFont="1" applyBorder="1" applyAlignment="1" applyProtection="1">
      <alignment horizontal="right" vertical="center" wrapText="1" shrinkToFit="1"/>
      <protection hidden="1"/>
    </xf>
    <xf numFmtId="0" fontId="19" fillId="0" borderId="18" xfId="0" applyFont="1" applyBorder="1" applyAlignment="1" applyProtection="1">
      <alignment horizontal="right" vertical="center" wrapText="1" shrinkToFit="1"/>
      <protection hidden="1"/>
    </xf>
    <xf numFmtId="0" fontId="19" fillId="0" borderId="17" xfId="0" applyFont="1" applyBorder="1" applyAlignment="1" applyProtection="1">
      <alignment horizontal="right" vertical="center" wrapText="1" shrinkToFit="1"/>
      <protection hidden="1"/>
    </xf>
    <xf numFmtId="0" fontId="19" fillId="0" borderId="46" xfId="0" applyFont="1" applyBorder="1" applyAlignment="1" applyProtection="1">
      <alignment horizontal="right" vertical="center" wrapText="1" shrinkToFit="1"/>
      <protection hidden="1"/>
    </xf>
    <xf numFmtId="0" fontId="19" fillId="0" borderId="47" xfId="0" applyFont="1" applyBorder="1" applyAlignment="1" applyProtection="1">
      <alignment horizontal="right" vertical="center" wrapText="1" shrinkToFit="1"/>
      <protection hidden="1"/>
    </xf>
    <xf numFmtId="0" fontId="19" fillId="0" borderId="45" xfId="0" applyFont="1" applyBorder="1" applyAlignment="1" applyProtection="1">
      <alignment horizontal="right" vertical="center" wrapText="1" shrinkToFit="1"/>
      <protection hidden="1"/>
    </xf>
    <xf numFmtId="0" fontId="18" fillId="7" borderId="37" xfId="0" applyFont="1" applyFill="1" applyBorder="1" applyAlignment="1" applyProtection="1">
      <alignment horizontal="right" vertical="center" wrapText="1" shrinkToFit="1"/>
      <protection hidden="1"/>
    </xf>
    <xf numFmtId="0" fontId="18" fillId="7" borderId="42" xfId="0" applyFont="1" applyFill="1" applyBorder="1" applyAlignment="1" applyProtection="1">
      <alignment horizontal="right" vertical="center" wrapText="1" shrinkToFit="1"/>
      <protection hidden="1"/>
    </xf>
    <xf numFmtId="0" fontId="15" fillId="0" borderId="54" xfId="0" applyFont="1" applyBorder="1" applyAlignment="1" applyProtection="1">
      <alignment horizontal="right" vertical="center"/>
      <protection locked="0" hidden="1"/>
    </xf>
    <xf numFmtId="0" fontId="26" fillId="7" borderId="8" xfId="0" applyFont="1" applyFill="1" applyBorder="1" applyAlignment="1" applyProtection="1">
      <alignment horizontal="right" vertical="center" wrapText="1" shrinkToFit="1"/>
      <protection hidden="1"/>
    </xf>
    <xf numFmtId="0" fontId="25" fillId="7" borderId="5" xfId="0" applyFont="1" applyFill="1" applyBorder="1" applyAlignment="1" applyProtection="1">
      <alignment horizontal="right" vertical="center" wrapText="1"/>
      <protection hidden="1"/>
    </xf>
    <xf numFmtId="0" fontId="27" fillId="0" borderId="6" xfId="0" applyFont="1" applyBorder="1" applyAlignment="1" applyProtection="1">
      <alignment horizontal="right" vertical="center" wrapText="1" shrinkToFit="1"/>
      <protection locked="0" hidden="1"/>
    </xf>
    <xf numFmtId="0" fontId="27" fillId="0" borderId="8" xfId="0" applyFont="1" applyBorder="1" applyAlignment="1" applyProtection="1">
      <alignment horizontal="right" vertical="center" wrapText="1" shrinkToFit="1"/>
      <protection locked="0" hidden="1"/>
    </xf>
    <xf numFmtId="0" fontId="28" fillId="7" borderId="5" xfId="0" applyFont="1" applyFill="1" applyBorder="1" applyAlignment="1" applyProtection="1">
      <alignment horizontal="right" vertical="center"/>
      <protection hidden="1"/>
    </xf>
    <xf numFmtId="0" fontId="28" fillId="0" borderId="6" xfId="0" applyFont="1" applyBorder="1" applyAlignment="1" applyProtection="1">
      <alignment horizontal="right" vertical="center"/>
      <protection locked="0" hidden="1"/>
    </xf>
    <xf numFmtId="0" fontId="28" fillId="0" borderId="7" xfId="0" applyFont="1" applyBorder="1" applyAlignment="1" applyProtection="1">
      <alignment horizontal="right" vertical="center"/>
      <protection locked="0" hidden="1"/>
    </xf>
    <xf numFmtId="0" fontId="28" fillId="0" borderId="16" xfId="0" applyFont="1" applyBorder="1" applyAlignment="1" applyProtection="1">
      <alignment horizontal="right" vertical="center"/>
      <protection locked="0" hidden="1"/>
    </xf>
    <xf numFmtId="0" fontId="28" fillId="0" borderId="5" xfId="0" applyFont="1" applyBorder="1" applyAlignment="1" applyProtection="1">
      <alignment horizontal="right" vertical="center"/>
      <protection locked="0" hidden="1"/>
    </xf>
    <xf numFmtId="0" fontId="27" fillId="0" borderId="5" xfId="0" applyFont="1" applyBorder="1" applyAlignment="1" applyProtection="1">
      <alignment horizontal="right" vertical="center" wrapText="1" shrinkToFit="1"/>
      <protection locked="0" hidden="1"/>
    </xf>
    <xf numFmtId="0" fontId="27" fillId="0" borderId="7" xfId="0" applyFont="1" applyBorder="1" applyAlignment="1" applyProtection="1">
      <alignment horizontal="right" vertical="center" wrapText="1" shrinkToFit="1"/>
      <protection locked="0" hidden="1"/>
    </xf>
    <xf numFmtId="0" fontId="27" fillId="0" borderId="16" xfId="0" applyFont="1" applyBorder="1" applyAlignment="1" applyProtection="1">
      <alignment horizontal="right" vertical="center" wrapText="1" shrinkToFit="1"/>
      <protection locked="0" hidden="1"/>
    </xf>
    <xf numFmtId="0" fontId="27" fillId="7" borderId="7" xfId="0" applyFont="1" applyFill="1" applyBorder="1" applyAlignment="1" applyProtection="1">
      <alignment horizontal="right" vertical="center" wrapText="1" shrinkToFit="1"/>
      <protection locked="0"/>
    </xf>
    <xf numFmtId="0" fontId="27" fillId="0" borderId="16" xfId="0" applyFont="1" applyBorder="1" applyAlignment="1" applyProtection="1">
      <alignment horizontal="right" vertical="center" wrapText="1" shrinkToFit="1"/>
      <protection hidden="1"/>
    </xf>
    <xf numFmtId="0" fontId="27" fillId="0" borderId="6" xfId="0" applyFont="1" applyBorder="1" applyAlignment="1" applyProtection="1">
      <alignment horizontal="right" vertical="center" wrapText="1" shrinkToFit="1"/>
      <protection hidden="1"/>
    </xf>
    <xf numFmtId="0" fontId="27" fillId="0" borderId="7" xfId="0" applyFont="1" applyBorder="1" applyAlignment="1" applyProtection="1">
      <alignment horizontal="right" vertical="center" wrapText="1" shrinkToFit="1"/>
      <protection hidden="1"/>
    </xf>
    <xf numFmtId="0" fontId="27" fillId="0" borderId="5" xfId="0" applyFont="1" applyBorder="1" applyAlignment="1" applyProtection="1">
      <alignment horizontal="right" vertical="center" wrapText="1" shrinkToFit="1"/>
      <protection hidden="1"/>
    </xf>
    <xf numFmtId="0" fontId="27" fillId="0" borderId="8" xfId="0" applyFont="1" applyBorder="1" applyAlignment="1" applyProtection="1">
      <alignment horizontal="right" vertical="center" wrapText="1" shrinkToFit="1"/>
      <protection hidden="1"/>
    </xf>
    <xf numFmtId="0" fontId="27" fillId="7" borderId="62" xfId="0" applyFont="1" applyFill="1" applyBorder="1" applyAlignment="1" applyProtection="1">
      <alignment horizontal="right" vertical="center" wrapText="1" shrinkToFit="1"/>
      <protection hidden="1"/>
    </xf>
    <xf numFmtId="0" fontId="26" fillId="7" borderId="37" xfId="0" applyFont="1" applyFill="1" applyBorder="1" applyAlignment="1" applyProtection="1">
      <alignment horizontal="right" vertical="center" wrapText="1" shrinkToFit="1"/>
      <protection hidden="1"/>
    </xf>
    <xf numFmtId="0" fontId="25" fillId="7" borderId="21" xfId="0" applyFont="1" applyFill="1" applyBorder="1" applyAlignment="1" applyProtection="1">
      <alignment horizontal="right" vertical="center" wrapText="1"/>
      <protection hidden="1"/>
    </xf>
    <xf numFmtId="0" fontId="27" fillId="0" borderId="20" xfId="0" applyFont="1" applyBorder="1" applyAlignment="1" applyProtection="1">
      <alignment horizontal="right" vertical="center" wrapText="1" shrinkToFit="1"/>
      <protection locked="0" hidden="1"/>
    </xf>
    <xf numFmtId="0" fontId="27" fillId="0" borderId="37" xfId="0" applyFont="1" applyBorder="1" applyAlignment="1" applyProtection="1">
      <alignment horizontal="right" vertical="center" wrapText="1" shrinkToFit="1"/>
      <protection locked="0" hidden="1"/>
    </xf>
    <xf numFmtId="0" fontId="28" fillId="7" borderId="21" xfId="0" applyFont="1" applyFill="1" applyBorder="1" applyAlignment="1" applyProtection="1">
      <alignment horizontal="right" vertical="center"/>
      <protection hidden="1"/>
    </xf>
    <xf numFmtId="0" fontId="28" fillId="0" borderId="20" xfId="0" applyFont="1" applyBorder="1" applyAlignment="1" applyProtection="1">
      <alignment horizontal="right" vertical="center"/>
      <protection locked="0" hidden="1"/>
    </xf>
    <xf numFmtId="0" fontId="28" fillId="0" borderId="22" xfId="0" applyFont="1" applyBorder="1" applyAlignment="1" applyProtection="1">
      <alignment horizontal="right" vertical="center"/>
      <protection locked="0" hidden="1"/>
    </xf>
    <xf numFmtId="0" fontId="28" fillId="0" borderId="18" xfId="0" applyFont="1" applyBorder="1" applyAlignment="1" applyProtection="1">
      <alignment horizontal="right" vertical="center"/>
      <protection locked="0" hidden="1"/>
    </xf>
    <xf numFmtId="0" fontId="28" fillId="0" borderId="17" xfId="0" applyFont="1" applyBorder="1" applyAlignment="1" applyProtection="1">
      <alignment horizontal="right" vertical="center"/>
      <protection locked="0" hidden="1"/>
    </xf>
    <xf numFmtId="0" fontId="28" fillId="0" borderId="46" xfId="0" applyFont="1" applyBorder="1" applyAlignment="1" applyProtection="1">
      <alignment horizontal="right" vertical="center"/>
      <protection locked="0" hidden="1"/>
    </xf>
    <xf numFmtId="0" fontId="28" fillId="0" borderId="47" xfId="0" applyFont="1" applyBorder="1" applyAlignment="1" applyProtection="1">
      <alignment horizontal="right" vertical="center"/>
      <protection locked="0" hidden="1"/>
    </xf>
    <xf numFmtId="0" fontId="27" fillId="0" borderId="47" xfId="0" applyFont="1" applyBorder="1" applyAlignment="1" applyProtection="1">
      <alignment horizontal="right" vertical="center" wrapText="1" shrinkToFit="1"/>
      <protection locked="0" hidden="1"/>
    </xf>
    <xf numFmtId="0" fontId="27" fillId="0" borderId="17" xfId="0" applyFont="1" applyBorder="1" applyAlignment="1" applyProtection="1">
      <alignment horizontal="right" vertical="center" wrapText="1" shrinkToFit="1"/>
      <protection locked="0" hidden="1"/>
    </xf>
    <xf numFmtId="0" fontId="27" fillId="0" borderId="45" xfId="0" applyFont="1" applyBorder="1" applyAlignment="1" applyProtection="1">
      <alignment horizontal="right" vertical="center" wrapText="1" shrinkToFit="1"/>
      <protection locked="0" hidden="1"/>
    </xf>
    <xf numFmtId="0" fontId="27" fillId="0" borderId="21" xfId="0" applyFont="1" applyBorder="1" applyAlignment="1" applyProtection="1">
      <alignment horizontal="right" vertical="center" wrapText="1" shrinkToFit="1"/>
      <protection locked="0" hidden="1"/>
    </xf>
    <xf numFmtId="0" fontId="27" fillId="0" borderId="22" xfId="0" applyFont="1" applyBorder="1" applyAlignment="1" applyProtection="1">
      <alignment horizontal="right" vertical="center" wrapText="1" shrinkToFit="1"/>
      <protection locked="0" hidden="1"/>
    </xf>
    <xf numFmtId="0" fontId="27" fillId="0" borderId="32" xfId="0" applyFont="1" applyBorder="1" applyAlignment="1" applyProtection="1">
      <alignment horizontal="right" vertical="center" wrapText="1" shrinkToFit="1"/>
      <protection locked="0" hidden="1"/>
    </xf>
    <xf numFmtId="0" fontId="27" fillId="7" borderId="22" xfId="0" applyFont="1" applyFill="1" applyBorder="1" applyAlignment="1" applyProtection="1">
      <alignment horizontal="right" vertical="center" wrapText="1" shrinkToFit="1"/>
      <protection locked="0"/>
    </xf>
    <xf numFmtId="0" fontId="27" fillId="0" borderId="32" xfId="0" applyFont="1" applyBorder="1" applyAlignment="1" applyProtection="1">
      <alignment horizontal="right" vertical="center" wrapText="1" shrinkToFit="1"/>
      <protection hidden="1"/>
    </xf>
    <xf numFmtId="0" fontId="27" fillId="0" borderId="20" xfId="0" applyFont="1" applyBorder="1" applyAlignment="1" applyProtection="1">
      <alignment horizontal="right" vertical="center" wrapText="1" shrinkToFit="1"/>
      <protection hidden="1"/>
    </xf>
    <xf numFmtId="0" fontId="27" fillId="0" borderId="22" xfId="0" applyFont="1" applyBorder="1" applyAlignment="1" applyProtection="1">
      <alignment horizontal="right" vertical="center" wrapText="1" shrinkToFit="1"/>
      <protection hidden="1"/>
    </xf>
    <xf numFmtId="0" fontId="27" fillId="0" borderId="21" xfId="0" applyFont="1" applyBorder="1" applyAlignment="1" applyProtection="1">
      <alignment horizontal="right" vertical="center" wrapText="1" shrinkToFit="1"/>
      <protection hidden="1"/>
    </xf>
    <xf numFmtId="0" fontId="27" fillId="0" borderId="37" xfId="0" applyFont="1" applyBorder="1" applyAlignment="1" applyProtection="1">
      <alignment horizontal="right" vertical="center" wrapText="1" shrinkToFit="1"/>
      <protection hidden="1"/>
    </xf>
    <xf numFmtId="0" fontId="26" fillId="7" borderId="42" xfId="0" applyFont="1" applyFill="1" applyBorder="1" applyAlignment="1" applyProtection="1">
      <alignment horizontal="right" vertical="center" wrapText="1" shrinkToFit="1"/>
      <protection hidden="1"/>
    </xf>
    <xf numFmtId="0" fontId="25" fillId="7" borderId="24" xfId="0" applyFont="1" applyFill="1" applyBorder="1" applyAlignment="1" applyProtection="1">
      <alignment horizontal="right" vertical="center" wrapText="1"/>
      <protection hidden="1"/>
    </xf>
    <xf numFmtId="0" fontId="27" fillId="0" borderId="25" xfId="0" applyFont="1" applyBorder="1" applyAlignment="1" applyProtection="1">
      <alignment horizontal="right" vertical="center" wrapText="1" shrinkToFit="1"/>
      <protection locked="0" hidden="1"/>
    </xf>
    <xf numFmtId="0" fontId="27" fillId="0" borderId="42" xfId="0" applyFont="1" applyBorder="1" applyAlignment="1" applyProtection="1">
      <alignment horizontal="right" vertical="center" wrapText="1" shrinkToFit="1"/>
      <protection locked="0" hidden="1"/>
    </xf>
    <xf numFmtId="0" fontId="28" fillId="7" borderId="24" xfId="0" applyFont="1" applyFill="1" applyBorder="1" applyAlignment="1" applyProtection="1">
      <alignment horizontal="right" vertical="center"/>
      <protection hidden="1"/>
    </xf>
    <xf numFmtId="0" fontId="28" fillId="0" borderId="25" xfId="0" applyFont="1" applyBorder="1" applyAlignment="1" applyProtection="1">
      <alignment horizontal="right" vertical="center"/>
      <protection locked="0" hidden="1"/>
    </xf>
    <xf numFmtId="0" fontId="28" fillId="0" borderId="23" xfId="0" applyFont="1" applyBorder="1" applyAlignment="1" applyProtection="1">
      <alignment horizontal="right" vertical="center"/>
      <protection locked="0" hidden="1"/>
    </xf>
    <xf numFmtId="0" fontId="28" fillId="0" borderId="33" xfId="0" applyFont="1" applyBorder="1" applyAlignment="1" applyProtection="1">
      <alignment horizontal="right" vertical="center"/>
      <protection locked="0" hidden="1"/>
    </xf>
    <xf numFmtId="0" fontId="28" fillId="0" borderId="24" xfId="0" applyFont="1" applyBorder="1" applyAlignment="1" applyProtection="1">
      <alignment horizontal="right" vertical="center"/>
      <protection locked="0" hidden="1"/>
    </xf>
    <xf numFmtId="0" fontId="27" fillId="0" borderId="24" xfId="0" applyFont="1" applyBorder="1" applyAlignment="1" applyProtection="1">
      <alignment horizontal="right" vertical="center" wrapText="1" shrinkToFit="1"/>
      <protection locked="0" hidden="1"/>
    </xf>
    <xf numFmtId="0" fontId="27" fillId="0" borderId="23" xfId="0" applyFont="1" applyBorder="1" applyAlignment="1" applyProtection="1">
      <alignment horizontal="right" vertical="center" wrapText="1" shrinkToFit="1"/>
      <protection locked="0" hidden="1"/>
    </xf>
    <xf numFmtId="0" fontId="27" fillId="0" borderId="33" xfId="0" applyFont="1" applyBorder="1" applyAlignment="1" applyProtection="1">
      <alignment horizontal="right" vertical="center" wrapText="1" shrinkToFit="1"/>
      <protection locked="0" hidden="1"/>
    </xf>
    <xf numFmtId="0" fontId="27" fillId="7" borderId="23" xfId="0" applyFont="1" applyFill="1" applyBorder="1" applyAlignment="1" applyProtection="1">
      <alignment horizontal="right" vertical="center" wrapText="1" shrinkToFit="1"/>
      <protection locked="0"/>
    </xf>
    <xf numFmtId="0" fontId="27" fillId="0" borderId="33" xfId="0" applyFont="1" applyBorder="1" applyAlignment="1" applyProtection="1">
      <alignment horizontal="right" vertical="center" wrapText="1" shrinkToFit="1"/>
      <protection hidden="1"/>
    </xf>
    <xf numFmtId="0" fontId="27" fillId="0" borderId="25" xfId="0" applyFont="1" applyBorder="1" applyAlignment="1" applyProtection="1">
      <alignment horizontal="right" vertical="center" wrapText="1" shrinkToFit="1"/>
      <protection hidden="1"/>
    </xf>
    <xf numFmtId="0" fontId="27" fillId="0" borderId="23" xfId="0" applyFont="1" applyBorder="1" applyAlignment="1" applyProtection="1">
      <alignment horizontal="right" vertical="center" wrapText="1" shrinkToFit="1"/>
      <protection hidden="1"/>
    </xf>
    <xf numFmtId="0" fontId="27" fillId="0" borderId="24" xfId="0" applyFont="1" applyBorder="1" applyAlignment="1" applyProtection="1">
      <alignment horizontal="right" vertical="center" wrapText="1" shrinkToFit="1"/>
      <protection hidden="1"/>
    </xf>
    <xf numFmtId="0" fontId="27" fillId="7" borderId="63" xfId="0" applyFont="1" applyFill="1" applyBorder="1" applyAlignment="1" applyProtection="1">
      <alignment horizontal="right" vertical="center" wrapText="1" shrinkToFit="1"/>
      <protection hidden="1"/>
    </xf>
    <xf numFmtId="0" fontId="28" fillId="0" borderId="80" xfId="0" applyFont="1" applyBorder="1" applyAlignment="1">
      <alignment horizontal="right" vertical="center" shrinkToFit="1"/>
    </xf>
    <xf numFmtId="0" fontId="28" fillId="0" borderId="81" xfId="0" applyFont="1" applyBorder="1" applyAlignment="1">
      <alignment horizontal="right" vertical="center" shrinkToFit="1"/>
    </xf>
    <xf numFmtId="0" fontId="28" fillId="0" borderId="79" xfId="0" applyFont="1" applyBorder="1" applyAlignment="1">
      <alignment horizontal="right" vertical="center" shrinkToFit="1"/>
    </xf>
    <xf numFmtId="0" fontId="28" fillId="0" borderId="47" xfId="0" applyFont="1" applyBorder="1" applyAlignment="1">
      <alignment horizontal="right" vertical="center" shrinkToFit="1"/>
    </xf>
    <xf numFmtId="0" fontId="28" fillId="0" borderId="77" xfId="0" applyFont="1" applyBorder="1" applyAlignment="1">
      <alignment horizontal="right" vertical="center" shrinkToFit="1"/>
    </xf>
    <xf numFmtId="0" fontId="28" fillId="0" borderId="78" xfId="0" applyFont="1" applyBorder="1" applyAlignment="1">
      <alignment horizontal="right" vertical="center" shrinkToFit="1"/>
    </xf>
    <xf numFmtId="0" fontId="28" fillId="0" borderId="87" xfId="0" applyFont="1" applyBorder="1" applyAlignment="1">
      <alignment horizontal="right" vertical="center" shrinkToFit="1"/>
    </xf>
    <xf numFmtId="0" fontId="28" fillId="0" borderId="73" xfId="0" applyFont="1" applyBorder="1" applyAlignment="1">
      <alignment horizontal="right" vertical="center" shrinkToFit="1"/>
    </xf>
    <xf numFmtId="0" fontId="28" fillId="0" borderId="86" xfId="0" applyFont="1" applyBorder="1" applyAlignment="1">
      <alignment horizontal="right" vertical="center" shrinkToFit="1"/>
    </xf>
    <xf numFmtId="0" fontId="28" fillId="0" borderId="21" xfId="0" applyFont="1" applyBorder="1" applyAlignment="1">
      <alignment horizontal="right" vertical="center" shrinkToFit="1"/>
    </xf>
    <xf numFmtId="0" fontId="28" fillId="0" borderId="88" xfId="0" applyFont="1" applyBorder="1" applyAlignment="1">
      <alignment horizontal="right" vertical="center" shrinkToFit="1"/>
    </xf>
    <xf numFmtId="0" fontId="28" fillId="0" borderId="84" xfId="0" applyFont="1" applyBorder="1" applyAlignment="1">
      <alignment horizontal="right" vertical="center" shrinkToFit="1"/>
    </xf>
    <xf numFmtId="0" fontId="30" fillId="22" borderId="87" xfId="0" applyFont="1" applyFill="1" applyBorder="1" applyAlignment="1">
      <alignment horizontal="right" vertical="center" wrapText="1"/>
    </xf>
    <xf numFmtId="0" fontId="28" fillId="0" borderId="94" xfId="0" applyFont="1" applyBorder="1" applyAlignment="1">
      <alignment horizontal="right" vertical="center" shrinkToFit="1"/>
    </xf>
    <xf numFmtId="0" fontId="28" fillId="0" borderId="92" xfId="0" applyFont="1" applyBorder="1" applyAlignment="1">
      <alignment horizontal="right" vertical="center" shrinkToFit="1"/>
    </xf>
    <xf numFmtId="0" fontId="28" fillId="0" borderId="95" xfId="0" applyFont="1" applyBorder="1" applyAlignment="1">
      <alignment horizontal="right" vertical="center" shrinkToFit="1"/>
    </xf>
    <xf numFmtId="0" fontId="28" fillId="0" borderId="97" xfId="0" applyFont="1" applyBorder="1" applyAlignment="1">
      <alignment horizontal="right" vertical="center" shrinkToFit="1"/>
    </xf>
    <xf numFmtId="0" fontId="28" fillId="0" borderId="24" xfId="0" applyFont="1" applyBorder="1" applyAlignment="1">
      <alignment horizontal="right" vertical="center" shrinkToFit="1"/>
    </xf>
    <xf numFmtId="0" fontId="28" fillId="0" borderId="99" xfId="0" applyFont="1" applyBorder="1" applyAlignment="1">
      <alignment horizontal="right" vertical="center" shrinkToFit="1"/>
    </xf>
    <xf numFmtId="0" fontId="28" fillId="0" borderId="98" xfId="0" applyFont="1" applyBorder="1" applyAlignment="1">
      <alignment horizontal="right" vertical="center" shrinkToFit="1"/>
    </xf>
    <xf numFmtId="0" fontId="28" fillId="0" borderId="93" xfId="0" applyFont="1" applyBorder="1" applyAlignment="1">
      <alignment horizontal="right" vertical="center" shrinkToFit="1"/>
    </xf>
    <xf numFmtId="0" fontId="28" fillId="0" borderId="75" xfId="0" applyFont="1" applyBorder="1" applyAlignment="1">
      <alignment horizontal="right" vertical="center" shrinkToFit="1"/>
    </xf>
    <xf numFmtId="0" fontId="28" fillId="0" borderId="76" xfId="0" applyFont="1" applyBorder="1" applyAlignment="1">
      <alignment horizontal="right" vertical="center" shrinkToFit="1"/>
    </xf>
    <xf numFmtId="0" fontId="28" fillId="0" borderId="74" xfId="0" applyFont="1" applyBorder="1" applyAlignment="1">
      <alignment horizontal="right" vertical="center" shrinkToFit="1"/>
    </xf>
    <xf numFmtId="0" fontId="28" fillId="0" borderId="5" xfId="0" applyFont="1" applyBorder="1" applyAlignment="1">
      <alignment horizontal="right" vertical="center" shrinkToFit="1"/>
    </xf>
    <xf numFmtId="0" fontId="28" fillId="0" borderId="8" xfId="0" applyFont="1" applyBorder="1" applyAlignment="1">
      <alignment horizontal="right" vertical="center" shrinkToFit="1"/>
    </xf>
    <xf numFmtId="0" fontId="28" fillId="0" borderId="82" xfId="0" applyFont="1" applyBorder="1" applyAlignment="1">
      <alignment horizontal="right" vertical="center" shrinkToFit="1"/>
    </xf>
    <xf numFmtId="0" fontId="28" fillId="0" borderId="71" xfId="0" applyFont="1" applyBorder="1" applyAlignment="1">
      <alignment horizontal="right" vertical="center" shrinkToFit="1"/>
    </xf>
    <xf numFmtId="0" fontId="28" fillId="0" borderId="37" xfId="0" applyFont="1" applyBorder="1" applyAlignment="1">
      <alignment horizontal="right" vertical="center" shrinkToFit="1"/>
    </xf>
    <xf numFmtId="0" fontId="28" fillId="0" borderId="96" xfId="0" applyFont="1" applyBorder="1" applyAlignment="1">
      <alignment horizontal="right" vertical="center" shrinkToFit="1"/>
    </xf>
    <xf numFmtId="0" fontId="28" fillId="0" borderId="13" xfId="0" applyFont="1" applyBorder="1" applyAlignment="1">
      <alignment horizontal="right" vertical="center" shrinkToFit="1"/>
    </xf>
    <xf numFmtId="0" fontId="28" fillId="0" borderId="15" xfId="0" applyFont="1" applyBorder="1" applyAlignment="1">
      <alignment horizontal="right" vertical="center" shrinkToFit="1"/>
    </xf>
    <xf numFmtId="0" fontId="28" fillId="0" borderId="100" xfId="0" applyFont="1" applyBorder="1" applyAlignment="1">
      <alignment horizontal="right" vertical="center" shrinkToFit="1"/>
    </xf>
    <xf numFmtId="0" fontId="28" fillId="0" borderId="89" xfId="0" applyFont="1" applyBorder="1" applyAlignment="1">
      <alignment horizontal="right" vertical="center" shrinkToFit="1"/>
    </xf>
    <xf numFmtId="0" fontId="28" fillId="0" borderId="6" xfId="0" applyFont="1" applyBorder="1" applyAlignment="1">
      <alignment horizontal="right" vertical="center" shrinkToFit="1"/>
    </xf>
    <xf numFmtId="0" fontId="28" fillId="0" borderId="7" xfId="0" applyFont="1" applyBorder="1" applyAlignment="1">
      <alignment horizontal="right" vertical="center" shrinkToFit="1"/>
    </xf>
    <xf numFmtId="0" fontId="28" fillId="0" borderId="16" xfId="0" applyFont="1" applyBorder="1" applyAlignment="1">
      <alignment horizontal="right" vertical="center" shrinkToFit="1"/>
    </xf>
    <xf numFmtId="0" fontId="28" fillId="0" borderId="20" xfId="0" applyFont="1" applyBorder="1" applyAlignment="1">
      <alignment horizontal="right" vertical="center" shrinkToFit="1"/>
    </xf>
    <xf numFmtId="0" fontId="28" fillId="0" borderId="22" xfId="0" applyFont="1" applyBorder="1" applyAlignment="1">
      <alignment horizontal="right" vertical="center" shrinkToFit="1"/>
    </xf>
    <xf numFmtId="0" fontId="28" fillId="0" borderId="32" xfId="0" applyFont="1" applyBorder="1" applyAlignment="1">
      <alignment horizontal="right" vertical="center" shrinkToFit="1"/>
    </xf>
    <xf numFmtId="0" fontId="28" fillId="0" borderId="1" xfId="0" applyFont="1" applyBorder="1" applyAlignment="1">
      <alignment horizontal="right" vertical="center" shrinkToFit="1"/>
    </xf>
    <xf numFmtId="0" fontId="28" fillId="0" borderId="25" xfId="0" applyFont="1" applyBorder="1" applyAlignment="1">
      <alignment horizontal="right" vertical="center" shrinkToFit="1"/>
    </xf>
    <xf numFmtId="0" fontId="28" fillId="0" borderId="23" xfId="0" applyFont="1" applyBorder="1" applyAlignment="1">
      <alignment horizontal="right" vertical="center" shrinkToFit="1"/>
    </xf>
    <xf numFmtId="0" fontId="28" fillId="0" borderId="42" xfId="0" applyFont="1" applyBorder="1" applyAlignment="1">
      <alignment horizontal="right" vertical="center" shrinkToFit="1"/>
    </xf>
    <xf numFmtId="0" fontId="28" fillId="0" borderId="33" xfId="0" applyFont="1" applyBorder="1" applyAlignment="1">
      <alignment horizontal="right" vertical="center" shrinkToFit="1"/>
    </xf>
    <xf numFmtId="0" fontId="19" fillId="7" borderId="5" xfId="0" applyFont="1" applyFill="1" applyBorder="1" applyAlignment="1" applyProtection="1">
      <alignment horizontal="right" vertical="center" wrapText="1" shrinkToFit="1"/>
      <protection locked="0" hidden="1"/>
    </xf>
    <xf numFmtId="0" fontId="19" fillId="0" borderId="7" xfId="0" applyFont="1" applyBorder="1" applyAlignment="1">
      <alignment horizontal="right" vertical="center" shrinkToFit="1"/>
    </xf>
    <xf numFmtId="0" fontId="19" fillId="0" borderId="101" xfId="0" applyFont="1" applyBorder="1" applyAlignment="1">
      <alignment horizontal="right" vertical="center" shrinkToFit="1"/>
    </xf>
    <xf numFmtId="0" fontId="19" fillId="0" borderId="102" xfId="0" applyFont="1" applyBorder="1" applyAlignment="1">
      <alignment horizontal="right" vertical="center" shrinkToFit="1"/>
    </xf>
    <xf numFmtId="0" fontId="19" fillId="0" borderId="82" xfId="0" applyFont="1" applyBorder="1" applyAlignment="1">
      <alignment horizontal="right" vertical="center" shrinkToFit="1"/>
    </xf>
    <xf numFmtId="0" fontId="19" fillId="0" borderId="75" xfId="0" applyFont="1" applyBorder="1" applyAlignment="1">
      <alignment horizontal="right" vertical="center" shrinkToFit="1"/>
    </xf>
    <xf numFmtId="0" fontId="19" fillId="0" borderId="76" xfId="0" applyFont="1" applyBorder="1" applyAlignment="1">
      <alignment horizontal="right" vertical="center" shrinkToFit="1"/>
    </xf>
    <xf numFmtId="0" fontId="19" fillId="0" borderId="74" xfId="0" applyFont="1" applyBorder="1" applyAlignment="1">
      <alignment horizontal="right" vertical="center" shrinkToFit="1"/>
    </xf>
    <xf numFmtId="0" fontId="19" fillId="0" borderId="5" xfId="0" applyFont="1" applyBorder="1" applyAlignment="1">
      <alignment horizontal="right" vertical="center" shrinkToFit="1"/>
    </xf>
    <xf numFmtId="0" fontId="19" fillId="0" borderId="18" xfId="0" applyFont="1" applyBorder="1" applyAlignment="1" applyProtection="1">
      <alignment horizontal="right" vertical="center" wrapText="1" shrinkToFit="1"/>
      <protection locked="0" hidden="1"/>
    </xf>
    <xf numFmtId="0" fontId="19" fillId="0" borderId="124" xfId="1" applyFont="1" applyBorder="1" applyAlignment="1" applyProtection="1">
      <alignment horizontal="right" vertical="center" wrapText="1" shrinkToFit="1"/>
      <protection locked="0" hidden="1"/>
    </xf>
    <xf numFmtId="0" fontId="19" fillId="0" borderId="125" xfId="1" applyFont="1" applyBorder="1" applyAlignment="1" applyProtection="1">
      <alignment horizontal="right" vertical="center" wrapText="1" shrinkToFit="1"/>
      <protection locked="0" hidden="1"/>
    </xf>
    <xf numFmtId="0" fontId="19" fillId="0" borderId="126" xfId="1" applyFont="1" applyBorder="1" applyAlignment="1" applyProtection="1">
      <alignment horizontal="right" vertical="center" wrapText="1" shrinkToFit="1"/>
      <protection locked="0" hidden="1"/>
    </xf>
    <xf numFmtId="0" fontId="19" fillId="0" borderId="127" xfId="1" applyFont="1" applyBorder="1" applyAlignment="1" applyProtection="1">
      <alignment horizontal="right" vertical="center" wrapText="1" shrinkToFit="1"/>
      <protection locked="0" hidden="1"/>
    </xf>
    <xf numFmtId="0" fontId="19" fillId="0" borderId="21" xfId="1" applyFont="1" applyBorder="1" applyAlignment="1" applyProtection="1">
      <alignment horizontal="right" vertical="center" wrapText="1" shrinkToFit="1"/>
      <protection locked="0" hidden="1"/>
    </xf>
    <xf numFmtId="0" fontId="19" fillId="0" borderId="126" xfId="1" applyFont="1" applyBorder="1" applyAlignment="1" applyProtection="1">
      <alignment horizontal="right" vertical="center" wrapText="1" shrinkToFit="1"/>
      <protection hidden="1"/>
    </xf>
    <xf numFmtId="0" fontId="19" fillId="0" borderId="128" xfId="1" applyFont="1" applyBorder="1" applyAlignment="1" applyProtection="1">
      <alignment horizontal="right" vertical="center" wrapText="1" shrinkToFit="1"/>
      <protection hidden="1"/>
    </xf>
    <xf numFmtId="0" fontId="19" fillId="0" borderId="127" xfId="1" applyFont="1" applyBorder="1" applyAlignment="1" applyProtection="1">
      <alignment horizontal="right" vertical="center" wrapText="1" shrinkToFit="1"/>
      <protection hidden="1"/>
    </xf>
    <xf numFmtId="0" fontId="3" fillId="0" borderId="6" xfId="0" applyFont="1" applyBorder="1" applyAlignment="1" applyProtection="1">
      <alignment horizontal="right" vertical="center" wrapText="1" shrinkToFit="1"/>
      <protection locked="0" hidden="1"/>
    </xf>
    <xf numFmtId="0" fontId="3" fillId="0" borderId="8" xfId="0" applyFont="1" applyBorder="1" applyAlignment="1" applyProtection="1">
      <alignment horizontal="right" vertical="center" wrapText="1" shrinkToFit="1"/>
      <protection locked="0" hidden="1"/>
    </xf>
    <xf numFmtId="0" fontId="3" fillId="0" borderId="47" xfId="0" applyFont="1" applyBorder="1" applyAlignment="1" applyProtection="1">
      <alignment horizontal="right" vertical="center" wrapText="1" shrinkToFit="1"/>
      <protection locked="0" hidden="1"/>
    </xf>
    <xf numFmtId="0" fontId="3" fillId="0" borderId="17" xfId="0" applyFont="1" applyBorder="1" applyAlignment="1" applyProtection="1">
      <alignment horizontal="right" vertical="center" wrapText="1" shrinkToFit="1"/>
      <protection locked="0" hidden="1"/>
    </xf>
    <xf numFmtId="0" fontId="3" fillId="0" borderId="45" xfId="0" applyFont="1" applyBorder="1" applyAlignment="1" applyProtection="1">
      <alignment horizontal="right" vertical="center" wrapText="1" shrinkToFit="1"/>
      <protection locked="0" hidden="1"/>
    </xf>
    <xf numFmtId="0" fontId="3" fillId="0" borderId="5" xfId="0" applyFont="1" applyBorder="1" applyAlignment="1" applyProtection="1">
      <alignment horizontal="right" vertical="center" wrapText="1" shrinkToFit="1"/>
      <protection locked="0" hidden="1"/>
    </xf>
    <xf numFmtId="0" fontId="3" fillId="0" borderId="16" xfId="0" applyFont="1" applyBorder="1" applyAlignment="1" applyProtection="1">
      <alignment horizontal="right" vertical="center" wrapText="1" shrinkToFit="1"/>
      <protection hidden="1"/>
    </xf>
    <xf numFmtId="0" fontId="3" fillId="0" borderId="6" xfId="0" applyFont="1" applyBorder="1" applyAlignment="1" applyProtection="1">
      <alignment horizontal="right" vertical="center" wrapText="1" shrinkToFit="1"/>
      <protection hidden="1"/>
    </xf>
    <xf numFmtId="0" fontId="3" fillId="0" borderId="7" xfId="0" applyFont="1" applyBorder="1" applyAlignment="1" applyProtection="1">
      <alignment horizontal="right" vertical="center" wrapText="1" shrinkToFit="1"/>
      <protection hidden="1"/>
    </xf>
    <xf numFmtId="0" fontId="3" fillId="0" borderId="7" xfId="0" applyFont="1" applyBorder="1" applyAlignment="1" applyProtection="1">
      <alignment horizontal="right" vertical="center" wrapText="1" shrinkToFit="1"/>
      <protection locked="0" hidden="1"/>
    </xf>
    <xf numFmtId="0" fontId="3" fillId="0" borderId="5" xfId="0" applyFont="1" applyBorder="1" applyAlignment="1" applyProtection="1">
      <alignment horizontal="right" vertical="center" wrapText="1" shrinkToFit="1"/>
      <protection hidden="1"/>
    </xf>
    <xf numFmtId="0" fontId="3" fillId="0" borderId="8" xfId="0" applyFont="1" applyBorder="1" applyAlignment="1" applyProtection="1">
      <alignment horizontal="right" vertical="center" wrapText="1" shrinkToFit="1"/>
      <protection hidden="1"/>
    </xf>
    <xf numFmtId="0" fontId="3" fillId="0" borderId="20" xfId="0" applyFont="1" applyBorder="1" applyAlignment="1" applyProtection="1">
      <alignment horizontal="right" vertical="center" wrapText="1" shrinkToFit="1"/>
      <protection locked="0" hidden="1"/>
    </xf>
    <xf numFmtId="0" fontId="3" fillId="0" borderId="37" xfId="0" applyFont="1" applyBorder="1" applyAlignment="1" applyProtection="1">
      <alignment horizontal="right" vertical="center" wrapText="1" shrinkToFit="1"/>
      <protection locked="0" hidden="1"/>
    </xf>
    <xf numFmtId="0" fontId="3" fillId="0" borderId="21" xfId="0" applyFont="1" applyBorder="1" applyAlignment="1" applyProtection="1">
      <alignment horizontal="right" vertical="center" wrapText="1" shrinkToFit="1"/>
      <protection locked="0" hidden="1"/>
    </xf>
    <xf numFmtId="0" fontId="3" fillId="0" borderId="32" xfId="0" applyFont="1" applyBorder="1" applyAlignment="1" applyProtection="1">
      <alignment horizontal="right" vertical="center" wrapText="1" shrinkToFit="1"/>
      <protection hidden="1"/>
    </xf>
    <xf numFmtId="0" fontId="3" fillId="0" borderId="20" xfId="0" applyFont="1" applyBorder="1" applyAlignment="1" applyProtection="1">
      <alignment horizontal="right" vertical="center" wrapText="1" shrinkToFit="1"/>
      <protection hidden="1"/>
    </xf>
    <xf numFmtId="0" fontId="3" fillId="0" borderId="22" xfId="0" applyFont="1" applyBorder="1" applyAlignment="1" applyProtection="1">
      <alignment horizontal="right" vertical="center" wrapText="1" shrinkToFit="1"/>
      <protection hidden="1"/>
    </xf>
    <xf numFmtId="0" fontId="3" fillId="0" borderId="21" xfId="0" applyFont="1" applyBorder="1" applyAlignment="1" applyProtection="1">
      <alignment horizontal="right" vertical="center" wrapText="1" shrinkToFit="1"/>
      <protection hidden="1"/>
    </xf>
    <xf numFmtId="0" fontId="3" fillId="0" borderId="37" xfId="0" applyFont="1" applyBorder="1" applyAlignment="1" applyProtection="1">
      <alignment horizontal="right" vertical="center" wrapText="1" shrinkToFit="1"/>
      <protection hidden="1"/>
    </xf>
    <xf numFmtId="0" fontId="5" fillId="2" borderId="20" xfId="0" applyFont="1" applyFill="1" applyBorder="1" applyAlignment="1" applyProtection="1">
      <alignment horizontal="right" vertical="center" wrapText="1"/>
      <protection hidden="1"/>
    </xf>
    <xf numFmtId="0" fontId="3" fillId="0" borderId="25" xfId="0" applyFont="1" applyBorder="1" applyAlignment="1" applyProtection="1">
      <alignment horizontal="right" vertical="center" wrapText="1" shrinkToFit="1"/>
      <protection locked="0" hidden="1"/>
    </xf>
    <xf numFmtId="0" fontId="3" fillId="0" borderId="42" xfId="0" applyFont="1" applyBorder="1" applyAlignment="1" applyProtection="1">
      <alignment horizontal="right" vertical="center" wrapText="1" shrinkToFit="1"/>
      <protection locked="0" hidden="1"/>
    </xf>
    <xf numFmtId="0" fontId="3" fillId="0" borderId="13" xfId="0" applyFont="1" applyBorder="1" applyAlignment="1" applyProtection="1">
      <alignment horizontal="right" vertical="center" wrapText="1" shrinkToFit="1"/>
      <protection locked="0" hidden="1"/>
    </xf>
    <xf numFmtId="0" fontId="3" fillId="0" borderId="15" xfId="0" applyFont="1" applyBorder="1" applyAlignment="1" applyProtection="1">
      <alignment horizontal="right" vertical="center" wrapText="1" shrinkToFit="1"/>
      <protection locked="0" hidden="1"/>
    </xf>
    <xf numFmtId="0" fontId="3" fillId="0" borderId="24" xfId="0" applyFont="1" applyBorder="1" applyAlignment="1" applyProtection="1">
      <alignment horizontal="right" vertical="center" wrapText="1" shrinkToFit="1"/>
      <protection locked="0" hidden="1"/>
    </xf>
    <xf numFmtId="0" fontId="3" fillId="0" borderId="33" xfId="0" applyFont="1" applyBorder="1" applyAlignment="1" applyProtection="1">
      <alignment horizontal="right" vertical="center" wrapText="1" shrinkToFit="1"/>
      <protection hidden="1"/>
    </xf>
    <xf numFmtId="0" fontId="3" fillId="0" borderId="25" xfId="0" applyFont="1" applyBorder="1" applyAlignment="1" applyProtection="1">
      <alignment horizontal="right" vertical="center" wrapText="1" shrinkToFit="1"/>
      <protection hidden="1"/>
    </xf>
    <xf numFmtId="0" fontId="3" fillId="0" borderId="23" xfId="0" applyFont="1" applyBorder="1" applyAlignment="1" applyProtection="1">
      <alignment horizontal="right" vertical="center" wrapText="1" shrinkToFit="1"/>
      <protection hidden="1"/>
    </xf>
    <xf numFmtId="0" fontId="3" fillId="0" borderId="24" xfId="0" applyFont="1" applyBorder="1" applyAlignment="1" applyProtection="1">
      <alignment horizontal="right" vertical="center" wrapText="1" shrinkToFit="1"/>
      <protection hidden="1"/>
    </xf>
    <xf numFmtId="0" fontId="3" fillId="0" borderId="22" xfId="0" applyFont="1" applyBorder="1" applyAlignment="1" applyProtection="1">
      <alignment horizontal="right" vertical="center" wrapText="1" shrinkToFit="1"/>
      <protection locked="0" hidden="1"/>
    </xf>
    <xf numFmtId="0" fontId="3" fillId="0" borderId="16" xfId="0" applyFont="1" applyBorder="1" applyAlignment="1" applyProtection="1">
      <alignment horizontal="right" vertical="center" wrapText="1" shrinkToFit="1"/>
      <protection locked="0" hidden="1"/>
    </xf>
    <xf numFmtId="0" fontId="3" fillId="0" borderId="18" xfId="0" applyFont="1" applyBorder="1" applyAlignment="1" applyProtection="1">
      <alignment horizontal="right" vertical="center" wrapText="1" shrinkToFit="1"/>
      <protection locked="0" hidden="1"/>
    </xf>
    <xf numFmtId="0" fontId="3" fillId="0" borderId="32" xfId="0" applyFont="1" applyBorder="1" applyAlignment="1" applyProtection="1">
      <alignment horizontal="right" vertical="center" wrapText="1" shrinkToFit="1"/>
      <protection locked="0" hidden="1"/>
    </xf>
    <xf numFmtId="0" fontId="3" fillId="2" borderId="6" xfId="0" applyFont="1" applyFill="1" applyBorder="1" applyAlignment="1" applyProtection="1">
      <alignment horizontal="right" vertical="center" wrapText="1" shrinkToFit="1"/>
      <protection locked="0" hidden="1"/>
    </xf>
    <xf numFmtId="0" fontId="3" fillId="2" borderId="8" xfId="0" applyFont="1" applyFill="1" applyBorder="1" applyAlignment="1" applyProtection="1">
      <alignment horizontal="right" vertical="center" wrapText="1" shrinkToFit="1"/>
      <protection locked="0" hidden="1"/>
    </xf>
    <xf numFmtId="0" fontId="3" fillId="2" borderId="20" xfId="0" applyFont="1" applyFill="1" applyBorder="1" applyAlignment="1" applyProtection="1">
      <alignment horizontal="right" vertical="center" wrapText="1" shrinkToFit="1"/>
      <protection locked="0" hidden="1"/>
    </xf>
    <xf numFmtId="0" fontId="3" fillId="2" borderId="37" xfId="0" applyFont="1" applyFill="1" applyBorder="1" applyAlignment="1" applyProtection="1">
      <alignment horizontal="right" vertical="center" wrapText="1" shrinkToFit="1"/>
      <protection locked="0" hidden="1"/>
    </xf>
    <xf numFmtId="0" fontId="3" fillId="2" borderId="25" xfId="0" applyFont="1" applyFill="1" applyBorder="1" applyAlignment="1" applyProtection="1">
      <alignment horizontal="right" vertical="center" wrapText="1" shrinkToFit="1"/>
      <protection locked="0" hidden="1"/>
    </xf>
    <xf numFmtId="0" fontId="3" fillId="2" borderId="42" xfId="0" applyFont="1" applyFill="1" applyBorder="1" applyAlignment="1" applyProtection="1">
      <alignment horizontal="right" vertical="center" wrapText="1" shrinkToFit="1"/>
      <protection locked="0" hidden="1"/>
    </xf>
    <xf numFmtId="0" fontId="3" fillId="2" borderId="22" xfId="0" applyFont="1" applyFill="1" applyBorder="1" applyAlignment="1" applyProtection="1">
      <alignment horizontal="right" vertical="center" wrapText="1" shrinkToFit="1"/>
      <protection locked="0" hidden="1"/>
    </xf>
    <xf numFmtId="0" fontId="3" fillId="0" borderId="33" xfId="0" applyFont="1" applyBorder="1" applyAlignment="1" applyProtection="1">
      <alignment horizontal="right" vertical="center" wrapText="1" shrinkToFit="1"/>
      <protection locked="0" hidden="1"/>
    </xf>
    <xf numFmtId="0" fontId="3" fillId="0" borderId="23" xfId="0" applyFont="1" applyBorder="1" applyAlignment="1" applyProtection="1">
      <alignment horizontal="right" vertical="center" wrapText="1" shrinkToFit="1"/>
      <protection locked="0" hidden="1"/>
    </xf>
    <xf numFmtId="0" fontId="3" fillId="0" borderId="46" xfId="0" applyFont="1" applyBorder="1" applyAlignment="1" applyProtection="1">
      <alignment horizontal="right" vertical="center" wrapText="1" shrinkToFit="1"/>
      <protection locked="0" hidden="1"/>
    </xf>
    <xf numFmtId="0" fontId="3" fillId="0" borderId="1" xfId="0" applyFont="1" applyBorder="1" applyAlignment="1" applyProtection="1">
      <alignment horizontal="right" vertical="center" wrapText="1" shrinkToFit="1"/>
      <protection locked="0" hidden="1"/>
    </xf>
    <xf numFmtId="0" fontId="3" fillId="0" borderId="14" xfId="0" applyFont="1" applyBorder="1" applyAlignment="1" applyProtection="1">
      <alignment horizontal="right" vertical="center" wrapText="1" shrinkToFit="1"/>
      <protection locked="0" hidden="1"/>
    </xf>
    <xf numFmtId="0" fontId="3" fillId="0" borderId="19" xfId="0" applyFont="1" applyBorder="1" applyAlignment="1" applyProtection="1">
      <alignment horizontal="right" vertical="center" wrapText="1" shrinkToFit="1"/>
      <protection hidden="1"/>
    </xf>
    <xf numFmtId="0" fontId="3" fillId="0" borderId="10" xfId="0" applyFont="1" applyBorder="1" applyAlignment="1" applyProtection="1">
      <alignment horizontal="right" vertical="center" wrapText="1" shrinkToFit="1"/>
      <protection hidden="1"/>
    </xf>
    <xf numFmtId="0" fontId="3" fillId="0" borderId="54" xfId="0" applyFont="1" applyBorder="1" applyAlignment="1" applyProtection="1">
      <alignment horizontal="right" vertical="center" wrapText="1" shrinkToFit="1"/>
      <protection hidden="1"/>
    </xf>
    <xf numFmtId="0" fontId="3" fillId="0" borderId="40" xfId="0" applyFont="1" applyBorder="1" applyAlignment="1" applyProtection="1">
      <alignment horizontal="right" vertical="center" wrapText="1" shrinkToFit="1"/>
      <protection hidden="1"/>
    </xf>
    <xf numFmtId="0" fontId="3" fillId="0" borderId="41" xfId="0" applyFont="1" applyBorder="1" applyAlignment="1" applyProtection="1">
      <alignment horizontal="right" vertical="center" wrapText="1" shrinkToFit="1"/>
      <protection hidden="1"/>
    </xf>
    <xf numFmtId="0" fontId="3" fillId="0" borderId="48" xfId="0" applyFont="1" applyBorder="1" applyAlignment="1" applyProtection="1">
      <alignment horizontal="right" vertical="center" wrapText="1" shrinkToFit="1"/>
      <protection hidden="1"/>
    </xf>
    <xf numFmtId="0" fontId="3" fillId="0" borderId="11" xfId="0" applyFont="1" applyBorder="1" applyAlignment="1" applyProtection="1">
      <alignment horizontal="right" vertical="center" wrapText="1" shrinkToFit="1"/>
      <protection locked="0" hidden="1"/>
    </xf>
    <xf numFmtId="0" fontId="3" fillId="0" borderId="10" xfId="0" applyFont="1" applyBorder="1" applyAlignment="1" applyProtection="1">
      <alignment horizontal="right" vertical="center" wrapText="1" shrinkToFit="1"/>
      <protection locked="0" hidden="1"/>
    </xf>
    <xf numFmtId="0" fontId="3" fillId="0" borderId="54" xfId="0" applyFont="1" applyBorder="1" applyAlignment="1" applyProtection="1">
      <alignment horizontal="right" vertical="center" wrapText="1" shrinkToFit="1"/>
      <protection locked="0" hidden="1"/>
    </xf>
    <xf numFmtId="0" fontId="3" fillId="0" borderId="18" xfId="0" applyFont="1" applyBorder="1" applyAlignment="1" applyProtection="1">
      <alignment horizontal="right" vertical="center" wrapText="1" shrinkToFit="1"/>
      <protection hidden="1"/>
    </xf>
    <xf numFmtId="0" fontId="3" fillId="0" borderId="17" xfId="0" applyFont="1" applyBorder="1" applyAlignment="1" applyProtection="1">
      <alignment horizontal="right" vertical="center" wrapText="1" shrinkToFit="1"/>
      <protection hidden="1"/>
    </xf>
    <xf numFmtId="0" fontId="3" fillId="0" borderId="46" xfId="0" applyFont="1" applyBorder="1" applyAlignment="1" applyProtection="1">
      <alignment horizontal="right" vertical="center" wrapText="1" shrinkToFit="1"/>
      <protection hidden="1"/>
    </xf>
    <xf numFmtId="0" fontId="3" fillId="0" borderId="47" xfId="0" applyFont="1" applyBorder="1" applyAlignment="1" applyProtection="1">
      <alignment horizontal="right" vertical="center" wrapText="1" shrinkToFit="1"/>
      <protection hidden="1"/>
    </xf>
    <xf numFmtId="0" fontId="3" fillId="0" borderId="45" xfId="0" applyFont="1" applyBorder="1" applyAlignment="1" applyProtection="1">
      <alignment horizontal="right" vertical="center" wrapText="1" shrinkToFit="1"/>
      <protection hidden="1"/>
    </xf>
    <xf numFmtId="0" fontId="3" fillId="2" borderId="1" xfId="0" applyFont="1" applyFill="1" applyBorder="1" applyAlignment="1" applyProtection="1">
      <alignment horizontal="right" vertical="center" wrapText="1" shrinkToFit="1"/>
      <protection locked="0" hidden="1"/>
    </xf>
    <xf numFmtId="0" fontId="3" fillId="0" borderId="38" xfId="0" applyFont="1" applyBorder="1" applyAlignment="1" applyProtection="1">
      <alignment horizontal="right" vertical="center" wrapText="1" shrinkToFit="1"/>
      <protection locked="0" hidden="1"/>
    </xf>
    <xf numFmtId="0" fontId="3" fillId="2" borderId="15" xfId="0" applyFont="1" applyFill="1" applyBorder="1" applyAlignment="1" applyProtection="1">
      <alignment horizontal="right" vertical="center" wrapText="1" shrinkToFit="1"/>
      <protection locked="0" hidden="1"/>
    </xf>
    <xf numFmtId="0" fontId="3" fillId="0" borderId="1" xfId="0" applyFont="1" applyBorder="1" applyAlignment="1" applyProtection="1">
      <alignment horizontal="right" vertical="center" wrapText="1" shrinkToFit="1"/>
      <protection hidden="1"/>
    </xf>
    <xf numFmtId="0" fontId="3" fillId="0" borderId="14" xfId="0" applyFont="1" applyBorder="1" applyAlignment="1" applyProtection="1">
      <alignment horizontal="right" vertical="center" wrapText="1" shrinkToFit="1"/>
      <protection hidden="1"/>
    </xf>
    <xf numFmtId="0" fontId="3" fillId="0" borderId="13" xfId="0" applyFont="1" applyBorder="1" applyAlignment="1" applyProtection="1">
      <alignment horizontal="right" vertical="center" wrapText="1" shrinkToFit="1"/>
      <protection hidden="1"/>
    </xf>
    <xf numFmtId="0" fontId="34" fillId="7" borderId="8" xfId="0" applyFont="1" applyFill="1" applyBorder="1" applyAlignment="1" applyProtection="1">
      <alignment horizontal="right" vertical="center" wrapText="1" shrinkToFit="1"/>
      <protection hidden="1"/>
    </xf>
    <xf numFmtId="0" fontId="15" fillId="7" borderId="37" xfId="0" applyFont="1" applyFill="1" applyBorder="1" applyAlignment="1">
      <alignment horizontal="right" vertical="center"/>
    </xf>
    <xf numFmtId="0" fontId="34" fillId="7" borderId="37" xfId="0" applyFont="1" applyFill="1" applyBorder="1" applyAlignment="1" applyProtection="1">
      <alignment horizontal="right" vertical="center" wrapText="1" shrinkToFit="1"/>
      <protection hidden="1"/>
    </xf>
    <xf numFmtId="0" fontId="15" fillId="7" borderId="15" xfId="0" applyFont="1" applyFill="1" applyBorder="1" applyAlignment="1">
      <alignment horizontal="right" vertical="center"/>
    </xf>
    <xf numFmtId="0" fontId="7" fillId="7" borderId="8" xfId="0" applyFont="1" applyFill="1" applyBorder="1" applyAlignment="1" applyProtection="1">
      <alignment horizontal="right" vertical="center" wrapText="1" shrinkToFit="1"/>
      <protection hidden="1"/>
    </xf>
    <xf numFmtId="0" fontId="7" fillId="7" borderId="37" xfId="0" applyFont="1" applyFill="1" applyBorder="1" applyAlignment="1" applyProtection="1">
      <alignment horizontal="right" vertical="center" wrapText="1" shrinkToFit="1"/>
      <protection hidden="1"/>
    </xf>
    <xf numFmtId="0" fontId="7" fillId="7" borderId="42" xfId="0" applyFont="1" applyFill="1" applyBorder="1" applyAlignment="1" applyProtection="1">
      <alignment horizontal="right" vertical="center" wrapText="1" shrinkToFit="1"/>
      <protection hidden="1"/>
    </xf>
    <xf numFmtId="0" fontId="1" fillId="0" borderId="20" xfId="0" applyFont="1" applyBorder="1" applyAlignment="1" applyProtection="1">
      <alignment horizontal="right" vertical="center"/>
      <protection locked="0" hidden="1"/>
    </xf>
    <xf numFmtId="0" fontId="1" fillId="0" borderId="22" xfId="0" applyFont="1" applyBorder="1" applyAlignment="1" applyProtection="1">
      <alignment horizontal="right" vertical="center"/>
      <protection locked="0" hidden="1"/>
    </xf>
    <xf numFmtId="0" fontId="1" fillId="0" borderId="18" xfId="0" applyFont="1" applyBorder="1" applyAlignment="1" applyProtection="1">
      <alignment horizontal="right" vertical="center"/>
      <protection locked="0" hidden="1"/>
    </xf>
    <xf numFmtId="0" fontId="1" fillId="0" borderId="17" xfId="0" applyFont="1" applyBorder="1" applyAlignment="1" applyProtection="1">
      <alignment horizontal="right" vertical="center"/>
      <protection locked="0" hidden="1"/>
    </xf>
    <xf numFmtId="0" fontId="1" fillId="0" borderId="46" xfId="0" applyFont="1" applyBorder="1" applyAlignment="1" applyProtection="1">
      <alignment horizontal="right" vertical="center"/>
      <protection locked="0" hidden="1"/>
    </xf>
    <xf numFmtId="0" fontId="1" fillId="0" borderId="47" xfId="0" applyFont="1" applyBorder="1" applyAlignment="1" applyProtection="1">
      <alignment horizontal="right" vertical="center"/>
      <protection locked="0" hidden="1"/>
    </xf>
    <xf numFmtId="0" fontId="5" fillId="7" borderId="37" xfId="0" applyFont="1" applyFill="1" applyBorder="1" applyAlignment="1" applyProtection="1">
      <alignment horizontal="right" vertical="center" wrapText="1" shrinkToFit="1"/>
      <protection hidden="1"/>
    </xf>
    <xf numFmtId="0" fontId="5" fillId="0" borderId="20" xfId="0" applyFont="1" applyBorder="1" applyAlignment="1" applyProtection="1">
      <alignment horizontal="right" vertical="center" wrapText="1"/>
      <protection hidden="1"/>
    </xf>
    <xf numFmtId="0" fontId="13" fillId="0" borderId="21" xfId="0" applyFont="1" applyBorder="1" applyAlignment="1" applyProtection="1">
      <alignment horizontal="right" vertical="center" wrapText="1" shrinkToFit="1"/>
      <protection locked="0" hidden="1"/>
    </xf>
    <xf numFmtId="0" fontId="13" fillId="0" borderId="22" xfId="0" applyFont="1" applyBorder="1" applyAlignment="1" applyProtection="1">
      <alignment horizontal="right" vertical="center" wrapText="1" shrinkToFit="1"/>
      <protection locked="0" hidden="1"/>
    </xf>
    <xf numFmtId="0" fontId="3" fillId="0" borderId="19" xfId="0" applyFont="1" applyBorder="1" applyAlignment="1" applyProtection="1">
      <alignment horizontal="right" vertical="center" wrapText="1" shrinkToFit="1"/>
      <protection locked="0" hidden="1"/>
    </xf>
    <xf numFmtId="0" fontId="3" fillId="0" borderId="15" xfId="0" applyFont="1" applyBorder="1" applyAlignment="1" applyProtection="1">
      <alignment horizontal="right" vertical="center" wrapText="1" shrinkToFit="1"/>
      <protection hidden="1"/>
    </xf>
    <xf numFmtId="0" fontId="3" fillId="0" borderId="42" xfId="0" applyFont="1" applyBorder="1" applyAlignment="1" applyProtection="1">
      <alignment horizontal="right" vertical="center" wrapText="1" shrinkToFit="1"/>
      <protection hidden="1"/>
    </xf>
    <xf numFmtId="0" fontId="35" fillId="0" borderId="21" xfId="0" applyFont="1" applyBorder="1" applyAlignment="1" applyProtection="1">
      <alignment horizontal="right" vertical="center" wrapText="1" shrinkToFit="1"/>
      <protection locked="0" hidden="1"/>
    </xf>
    <xf numFmtId="0" fontId="35" fillId="0" borderId="22" xfId="0" applyFont="1" applyBorder="1" applyAlignment="1" applyProtection="1">
      <alignment horizontal="right" vertical="center" wrapText="1" shrinkToFit="1"/>
      <protection locked="0" hidden="1"/>
    </xf>
    <xf numFmtId="0" fontId="3" fillId="7" borderId="22" xfId="0" applyFont="1" applyFill="1" applyBorder="1" applyAlignment="1" applyProtection="1">
      <alignment horizontal="right" vertical="center" wrapText="1" shrinkToFit="1"/>
      <protection locked="0" hidden="1"/>
    </xf>
    <xf numFmtId="0" fontId="13" fillId="0" borderId="32" xfId="0" applyFont="1" applyBorder="1" applyAlignment="1" applyProtection="1">
      <alignment horizontal="right" vertical="center" wrapText="1" shrinkToFit="1"/>
      <protection locked="0" hidden="1"/>
    </xf>
    <xf numFmtId="0" fontId="13" fillId="0" borderId="37" xfId="0" applyFont="1" applyBorder="1" applyAlignment="1" applyProtection="1">
      <alignment horizontal="right" vertical="center" wrapText="1" shrinkToFit="1"/>
      <protection locked="0" hidden="1"/>
    </xf>
    <xf numFmtId="0" fontId="3" fillId="0" borderId="53" xfId="0" applyFont="1" applyBorder="1" applyAlignment="1" applyProtection="1">
      <alignment horizontal="right" vertical="center" wrapText="1" shrinkToFit="1"/>
      <protection locked="0" hidden="1"/>
    </xf>
    <xf numFmtId="16" fontId="3" fillId="0" borderId="22" xfId="0" applyNumberFormat="1" applyFont="1" applyBorder="1" applyAlignment="1" applyProtection="1">
      <alignment horizontal="right" vertical="center" wrapText="1" shrinkToFit="1"/>
      <protection locked="0" hidden="1"/>
    </xf>
    <xf numFmtId="0" fontId="32" fillId="0" borderId="75" xfId="0" applyFont="1" applyBorder="1" applyAlignment="1">
      <alignment horizontal="right" vertical="center" shrinkToFit="1"/>
    </xf>
    <xf numFmtId="0" fontId="32" fillId="0" borderId="76" xfId="0" applyFont="1" applyBorder="1" applyAlignment="1">
      <alignment horizontal="right" vertical="center" shrinkToFit="1"/>
    </xf>
    <xf numFmtId="0" fontId="32" fillId="0" borderId="79" xfId="0" applyFont="1" applyBorder="1" applyAlignment="1">
      <alignment horizontal="right" vertical="center" shrinkToFit="1"/>
    </xf>
    <xf numFmtId="0" fontId="32" fillId="0" borderId="80" xfId="0" applyFont="1" applyBorder="1" applyAlignment="1">
      <alignment horizontal="right" vertical="center" shrinkToFit="1"/>
    </xf>
    <xf numFmtId="0" fontId="32" fillId="0" borderId="81" xfId="0" applyFont="1" applyBorder="1" applyAlignment="1">
      <alignment horizontal="right" vertical="center" shrinkToFit="1"/>
    </xf>
    <xf numFmtId="0" fontId="32" fillId="0" borderId="74" xfId="0" applyFont="1" applyBorder="1" applyAlignment="1">
      <alignment horizontal="right" vertical="center" shrinkToFit="1"/>
    </xf>
    <xf numFmtId="0" fontId="32" fillId="0" borderId="82" xfId="0" applyFont="1" applyBorder="1" applyAlignment="1">
      <alignment horizontal="right" vertical="center" shrinkToFit="1"/>
    </xf>
    <xf numFmtId="0" fontId="32" fillId="0" borderId="71" xfId="0" applyFont="1" applyBorder="1" applyAlignment="1">
      <alignment horizontal="right" vertical="center" shrinkToFit="1"/>
    </xf>
    <xf numFmtId="0" fontId="32" fillId="0" borderId="87" xfId="0" applyFont="1" applyBorder="1" applyAlignment="1">
      <alignment horizontal="right" vertical="center" shrinkToFit="1"/>
    </xf>
    <xf numFmtId="0" fontId="32" fillId="0" borderId="73" xfId="0" applyFont="1" applyBorder="1" applyAlignment="1">
      <alignment horizontal="right" vertical="center" shrinkToFit="1"/>
    </xf>
    <xf numFmtId="0" fontId="32" fillId="0" borderId="86" xfId="0" applyFont="1" applyBorder="1" applyAlignment="1">
      <alignment horizontal="right" vertical="center" shrinkToFit="1"/>
    </xf>
    <xf numFmtId="0" fontId="32" fillId="0" borderId="88" xfId="0" applyFont="1" applyBorder="1" applyAlignment="1">
      <alignment horizontal="right" vertical="center" shrinkToFit="1"/>
    </xf>
    <xf numFmtId="0" fontId="32" fillId="0" borderId="84" xfId="0" applyFont="1" applyBorder="1" applyAlignment="1">
      <alignment horizontal="right" vertical="center" shrinkToFit="1"/>
    </xf>
    <xf numFmtId="0" fontId="29" fillId="22" borderId="87" xfId="0" applyFont="1" applyFill="1" applyBorder="1" applyAlignment="1">
      <alignment horizontal="right" vertical="center" wrapText="1"/>
    </xf>
    <xf numFmtId="0" fontId="32" fillId="0" borderId="94" xfId="0" applyFont="1" applyBorder="1" applyAlignment="1">
      <alignment horizontal="right" vertical="center" shrinkToFit="1"/>
    </xf>
    <xf numFmtId="0" fontId="32" fillId="0" borderId="92" xfId="0" applyFont="1" applyBorder="1" applyAlignment="1">
      <alignment horizontal="right" vertical="center" shrinkToFit="1"/>
    </xf>
    <xf numFmtId="0" fontId="32" fillId="0" borderId="95" xfId="0" applyFont="1" applyBorder="1" applyAlignment="1">
      <alignment horizontal="right" vertical="center" shrinkToFit="1"/>
    </xf>
    <xf numFmtId="0" fontId="32" fillId="0" borderId="97" xfId="0" applyFont="1" applyBorder="1" applyAlignment="1">
      <alignment horizontal="right" vertical="center" shrinkToFit="1"/>
    </xf>
    <xf numFmtId="0" fontId="32" fillId="0" borderId="93" xfId="0" applyFont="1" applyBorder="1" applyAlignment="1">
      <alignment horizontal="right" vertical="center" shrinkToFit="1"/>
    </xf>
    <xf numFmtId="0" fontId="32" fillId="0" borderId="99" xfId="0" applyFont="1" applyBorder="1" applyAlignment="1">
      <alignment horizontal="right" vertical="center" shrinkToFit="1"/>
    </xf>
    <xf numFmtId="0" fontId="32" fillId="0" borderId="98" xfId="0" applyFont="1" applyBorder="1" applyAlignment="1">
      <alignment horizontal="right" vertical="center" shrinkToFit="1"/>
    </xf>
    <xf numFmtId="0" fontId="32" fillId="0" borderId="100" xfId="0" applyFont="1" applyBorder="1" applyAlignment="1">
      <alignment horizontal="right" vertical="center" shrinkToFit="1"/>
    </xf>
    <xf numFmtId="0" fontId="32" fillId="0" borderId="89" xfId="0" applyFont="1" applyBorder="1" applyAlignment="1">
      <alignment horizontal="right" vertical="center" shrinkToFit="1"/>
    </xf>
    <xf numFmtId="0" fontId="32" fillId="0" borderId="101" xfId="0" applyFont="1" applyBorder="1" applyAlignment="1">
      <alignment horizontal="right" vertical="center" shrinkToFit="1"/>
    </xf>
    <xf numFmtId="0" fontId="32" fillId="0" borderId="102" xfId="0" applyFont="1" applyBorder="1" applyAlignment="1">
      <alignment horizontal="right" vertical="center" shrinkToFit="1"/>
    </xf>
    <xf numFmtId="0" fontId="32" fillId="0" borderId="103" xfId="0" applyFont="1" applyBorder="1" applyAlignment="1">
      <alignment horizontal="right" vertical="center" shrinkToFit="1"/>
    </xf>
    <xf numFmtId="0" fontId="32" fillId="0" borderId="104" xfId="0" applyFont="1" applyBorder="1" applyAlignment="1">
      <alignment horizontal="right" vertical="center" shrinkToFit="1"/>
    </xf>
    <xf numFmtId="0" fontId="32" fillId="0" borderId="105" xfId="0" applyFont="1" applyBorder="1" applyAlignment="1">
      <alignment horizontal="right" vertical="center" shrinkToFit="1"/>
    </xf>
    <xf numFmtId="0" fontId="32" fillId="0" borderId="106" xfId="0" applyFont="1" applyBorder="1" applyAlignment="1">
      <alignment horizontal="right" vertical="center" shrinkToFit="1"/>
    </xf>
    <xf numFmtId="0" fontId="32" fillId="0" borderId="78" xfId="0" applyFont="1" applyBorder="1" applyAlignment="1">
      <alignment horizontal="right" vertical="center" shrinkToFit="1"/>
    </xf>
    <xf numFmtId="0" fontId="8" fillId="0" borderId="17" xfId="0" applyFont="1" applyBorder="1" applyAlignment="1">
      <alignment horizontal="right" vertical="center" wrapText="1"/>
    </xf>
    <xf numFmtId="0" fontId="8" fillId="0" borderId="46" xfId="0" applyFont="1" applyBorder="1" applyAlignment="1">
      <alignment horizontal="right" vertical="center" wrapText="1"/>
    </xf>
    <xf numFmtId="0" fontId="8" fillId="0" borderId="47" xfId="0" applyFont="1" applyBorder="1" applyAlignment="1">
      <alignment horizontal="right" vertical="center" wrapText="1"/>
    </xf>
    <xf numFmtId="0" fontId="8" fillId="0" borderId="18" xfId="0" applyFont="1" applyBorder="1" applyAlignment="1">
      <alignment horizontal="right" vertical="center" wrapText="1"/>
    </xf>
    <xf numFmtId="0" fontId="8" fillId="0" borderId="45" xfId="0" applyFont="1" applyBorder="1" applyAlignment="1">
      <alignment horizontal="right" vertical="center" wrapText="1"/>
    </xf>
    <xf numFmtId="0" fontId="8" fillId="0" borderId="67" xfId="0" applyFont="1" applyBorder="1" applyAlignment="1">
      <alignment horizontal="right" vertical="center" wrapText="1"/>
    </xf>
    <xf numFmtId="0" fontId="8" fillId="0" borderId="20" xfId="0" applyFont="1" applyBorder="1" applyAlignment="1">
      <alignment horizontal="right" vertical="center" wrapText="1"/>
    </xf>
    <xf numFmtId="0" fontId="8" fillId="0" borderId="22" xfId="0" applyFont="1" applyBorder="1" applyAlignment="1">
      <alignment horizontal="right" vertical="center" wrapText="1"/>
    </xf>
    <xf numFmtId="0" fontId="8" fillId="0" borderId="36" xfId="0" applyFont="1" applyBorder="1" applyAlignment="1">
      <alignment horizontal="right" vertical="center" wrapText="1"/>
    </xf>
    <xf numFmtId="0" fontId="8" fillId="0" borderId="10" xfId="0" applyFont="1" applyBorder="1" applyAlignment="1">
      <alignment horizontal="right" vertical="center" wrapText="1"/>
    </xf>
    <xf numFmtId="0" fontId="8" fillId="0" borderId="12" xfId="0" applyFont="1" applyBorder="1" applyAlignment="1">
      <alignment horizontal="right" vertical="center" wrapText="1"/>
    </xf>
    <xf numFmtId="0" fontId="8" fillId="0" borderId="11" xfId="0" applyFont="1" applyBorder="1" applyAlignment="1">
      <alignment horizontal="right" vertical="center" wrapText="1"/>
    </xf>
    <xf numFmtId="0" fontId="8" fillId="0" borderId="54" xfId="0" applyFont="1" applyBorder="1" applyAlignment="1">
      <alignment horizontal="right" vertical="center" wrapText="1"/>
    </xf>
    <xf numFmtId="0" fontId="8" fillId="0" borderId="56" xfId="0" applyFont="1" applyBorder="1" applyAlignment="1">
      <alignment horizontal="right" vertical="center" wrapText="1"/>
    </xf>
    <xf numFmtId="0" fontId="9" fillId="8" borderId="1" xfId="0" applyFont="1" applyFill="1" applyBorder="1" applyAlignment="1">
      <alignment horizontal="right" vertical="center" wrapText="1"/>
    </xf>
    <xf numFmtId="0" fontId="8" fillId="0" borderId="13" xfId="0" applyFont="1" applyBorder="1" applyAlignment="1">
      <alignment horizontal="right" vertical="center" wrapText="1"/>
    </xf>
    <xf numFmtId="0" fontId="8" fillId="0" borderId="1" xfId="0" applyFont="1" applyBorder="1" applyAlignment="1">
      <alignment horizontal="right" vertical="center" wrapText="1"/>
    </xf>
    <xf numFmtId="0" fontId="8" fillId="0" borderId="14" xfId="0" applyFont="1" applyBorder="1" applyAlignment="1">
      <alignment horizontal="right" vertical="center" wrapText="1"/>
    </xf>
    <xf numFmtId="0" fontId="8" fillId="0" borderId="19" xfId="0" applyFont="1" applyBorder="1" applyAlignment="1">
      <alignment horizontal="right" vertical="center" wrapText="1"/>
    </xf>
    <xf numFmtId="0" fontId="8" fillId="0" borderId="15" xfId="0" applyFont="1" applyBorder="1" applyAlignment="1">
      <alignment horizontal="right" vertical="center" wrapText="1"/>
    </xf>
    <xf numFmtId="0" fontId="8" fillId="0" borderId="65" xfId="0" applyFont="1" applyBorder="1" applyAlignment="1">
      <alignment horizontal="right" vertical="center" wrapText="1"/>
    </xf>
    <xf numFmtId="0" fontId="8" fillId="0" borderId="21" xfId="0" applyFont="1" applyBorder="1" applyAlignment="1">
      <alignment horizontal="right" vertical="center" wrapText="1"/>
    </xf>
    <xf numFmtId="0" fontId="8" fillId="0" borderId="32" xfId="0" applyFont="1" applyBorder="1" applyAlignment="1">
      <alignment horizontal="right" vertical="center" wrapText="1"/>
    </xf>
    <xf numFmtId="0" fontId="8" fillId="0" borderId="37" xfId="0" applyFont="1" applyBorder="1" applyAlignment="1">
      <alignment horizontal="right" vertical="center" wrapText="1"/>
    </xf>
    <xf numFmtId="0" fontId="8" fillId="0" borderId="38" xfId="0" applyFont="1" applyBorder="1" applyAlignment="1">
      <alignment horizontal="right" vertical="center" wrapText="1"/>
    </xf>
    <xf numFmtId="0" fontId="8" fillId="0" borderId="25" xfId="0" applyFont="1" applyBorder="1" applyAlignment="1">
      <alignment horizontal="right" vertical="center" wrapText="1"/>
    </xf>
    <xf numFmtId="0" fontId="8" fillId="0" borderId="23" xfId="0" applyFont="1" applyBorder="1" applyAlignment="1">
      <alignment horizontal="right" vertical="center" wrapText="1"/>
    </xf>
    <xf numFmtId="0" fontId="8" fillId="0" borderId="40" xfId="0" applyFont="1" applyBorder="1" applyAlignment="1">
      <alignment horizontal="right" vertical="center" wrapText="1"/>
    </xf>
    <xf numFmtId="0" fontId="8" fillId="0" borderId="41" xfId="0" applyFont="1" applyBorder="1" applyAlignment="1">
      <alignment horizontal="right" vertical="center" wrapText="1"/>
    </xf>
    <xf numFmtId="0" fontId="8" fillId="0" borderId="48" xfId="0" applyFont="1" applyBorder="1" applyAlignment="1">
      <alignment horizontal="right" vertical="center" wrapText="1"/>
    </xf>
    <xf numFmtId="0" fontId="8" fillId="0" borderId="49" xfId="0" applyFont="1" applyBorder="1" applyAlignment="1">
      <alignment horizontal="right" vertical="center" wrapText="1"/>
    </xf>
    <xf numFmtId="0" fontId="8" fillId="0" borderId="53" xfId="0" applyFont="1" applyBorder="1" applyAlignment="1">
      <alignment horizontal="right" vertical="center" wrapText="1"/>
    </xf>
    <xf numFmtId="0" fontId="8" fillId="0" borderId="57" xfId="0" applyFont="1" applyBorder="1" applyAlignment="1">
      <alignment horizontal="right" vertical="center" wrapText="1"/>
    </xf>
    <xf numFmtId="0" fontId="3" fillId="0" borderId="49" xfId="0" applyFont="1" applyBorder="1" applyAlignment="1" applyProtection="1">
      <alignment horizontal="right" vertical="center" wrapText="1" shrinkToFit="1"/>
      <protection locked="0" hidden="1"/>
    </xf>
    <xf numFmtId="0" fontId="3" fillId="0" borderId="41" xfId="0" applyFont="1" applyBorder="1" applyAlignment="1" applyProtection="1">
      <alignment horizontal="right" vertical="center" wrapText="1" shrinkToFit="1"/>
      <protection locked="0" hidden="1"/>
    </xf>
    <xf numFmtId="0" fontId="3" fillId="0" borderId="67" xfId="0" applyFont="1" applyBorder="1" applyAlignment="1" applyProtection="1">
      <alignment horizontal="right" vertical="center" wrapText="1" shrinkToFit="1"/>
      <protection locked="0" hidden="1"/>
    </xf>
    <xf numFmtId="0" fontId="3" fillId="0" borderId="36" xfId="0" applyFont="1" applyBorder="1" applyAlignment="1" applyProtection="1">
      <alignment horizontal="right" vertical="center" wrapText="1" shrinkToFit="1"/>
      <protection locked="0" hidden="1"/>
    </xf>
    <xf numFmtId="0" fontId="3" fillId="0" borderId="12" xfId="0" applyFont="1" applyBorder="1" applyAlignment="1" applyProtection="1">
      <alignment horizontal="right" vertical="center" wrapText="1" shrinkToFit="1"/>
      <protection locked="0" hidden="1"/>
    </xf>
    <xf numFmtId="0" fontId="3" fillId="0" borderId="65" xfId="0" applyFont="1" applyBorder="1" applyAlignment="1" applyProtection="1">
      <alignment horizontal="right" vertical="center" wrapText="1" shrinkToFit="1"/>
      <protection locked="0" hidden="1"/>
    </xf>
    <xf numFmtId="0" fontId="3" fillId="0" borderId="56" xfId="0" applyFont="1" applyBorder="1" applyAlignment="1" applyProtection="1">
      <alignment horizontal="right" vertical="center" wrapText="1" shrinkToFit="1"/>
      <protection locked="0" hidden="1"/>
    </xf>
    <xf numFmtId="0" fontId="3" fillId="0" borderId="34" xfId="0" applyFont="1" applyBorder="1" applyAlignment="1" applyProtection="1">
      <alignment horizontal="right" vertical="center" wrapText="1" shrinkToFit="1"/>
      <protection locked="0" hidden="1"/>
    </xf>
    <xf numFmtId="0" fontId="3" fillId="0" borderId="40" xfId="0" applyFont="1" applyBorder="1" applyAlignment="1" applyProtection="1">
      <alignment horizontal="right" vertical="center" wrapText="1" shrinkToFit="1"/>
      <protection locked="0" hidden="1"/>
    </xf>
    <xf numFmtId="0" fontId="3" fillId="0" borderId="48" xfId="0" applyFont="1" applyBorder="1" applyAlignment="1" applyProtection="1">
      <alignment horizontal="right" vertical="center" wrapText="1" shrinkToFit="1"/>
      <protection locked="0" hidden="1"/>
    </xf>
    <xf numFmtId="0" fontId="3" fillId="0" borderId="57" xfId="0" applyFont="1" applyBorder="1" applyAlignment="1" applyProtection="1">
      <alignment horizontal="right" vertical="center" wrapText="1" shrinkToFit="1"/>
      <protection locked="0" hidden="1"/>
    </xf>
    <xf numFmtId="0" fontId="11" fillId="0" borderId="47" xfId="0" applyFont="1" applyBorder="1" applyAlignment="1" applyProtection="1">
      <alignment horizontal="right" vertical="center" wrapText="1" shrinkToFit="1"/>
      <protection locked="0" hidden="1"/>
    </xf>
    <xf numFmtId="0" fontId="11" fillId="0" borderId="17" xfId="0" applyFont="1" applyBorder="1" applyAlignment="1" applyProtection="1">
      <alignment horizontal="right" vertical="center" wrapText="1" shrinkToFit="1"/>
      <protection locked="0" hidden="1"/>
    </xf>
    <xf numFmtId="0" fontId="11" fillId="0" borderId="46" xfId="0" applyFont="1" applyBorder="1" applyAlignment="1" applyProtection="1">
      <alignment horizontal="right" vertical="center" wrapText="1" shrinkToFit="1"/>
      <protection locked="0" hidden="1"/>
    </xf>
    <xf numFmtId="0" fontId="11" fillId="0" borderId="32" xfId="0" applyFont="1" applyBorder="1" applyAlignment="1" applyProtection="1">
      <alignment horizontal="right" vertical="center" wrapText="1" shrinkToFit="1"/>
      <protection locked="0" hidden="1"/>
    </xf>
    <xf numFmtId="0" fontId="11" fillId="0" borderId="37" xfId="0" applyFont="1" applyBorder="1" applyAlignment="1" applyProtection="1">
      <alignment horizontal="right" vertical="center" wrapText="1" shrinkToFit="1"/>
      <protection locked="0" hidden="1"/>
    </xf>
    <xf numFmtId="0" fontId="11" fillId="0" borderId="38" xfId="0" applyFont="1" applyBorder="1" applyAlignment="1" applyProtection="1">
      <alignment horizontal="right" vertical="center" wrapText="1" shrinkToFit="1"/>
      <protection locked="0" hidden="1"/>
    </xf>
    <xf numFmtId="0" fontId="3" fillId="0" borderId="43" xfId="0" applyFont="1" applyBorder="1" applyAlignment="1" applyProtection="1">
      <alignment horizontal="right" vertical="center" wrapText="1" shrinkToFit="1"/>
      <protection locked="0" hidden="1"/>
    </xf>
    <xf numFmtId="0" fontId="13" fillId="0" borderId="20" xfId="0" applyFont="1" applyBorder="1" applyAlignment="1" applyProtection="1">
      <alignment horizontal="right" vertical="center" wrapText="1" shrinkToFit="1"/>
      <protection locked="0" hidden="1"/>
    </xf>
    <xf numFmtId="0" fontId="13" fillId="0" borderId="38" xfId="0" applyFont="1" applyBorder="1" applyAlignment="1" applyProtection="1">
      <alignment horizontal="right" vertical="center" wrapText="1" shrinkToFit="1"/>
      <protection locked="0" hidden="1"/>
    </xf>
    <xf numFmtId="0" fontId="13" fillId="0" borderId="21" xfId="0" applyFont="1" applyBorder="1" applyAlignment="1" applyProtection="1">
      <alignment horizontal="right" vertical="center" wrapText="1" shrinkToFit="1"/>
      <protection hidden="1"/>
    </xf>
    <xf numFmtId="0" fontId="13" fillId="0" borderId="20" xfId="0" applyFont="1" applyBorder="1" applyAlignment="1" applyProtection="1">
      <alignment horizontal="right" vertical="center" wrapText="1" shrinkToFit="1"/>
      <protection hidden="1"/>
    </xf>
    <xf numFmtId="0" fontId="13" fillId="0" borderId="37" xfId="0" applyFont="1" applyBorder="1" applyAlignment="1" applyProtection="1">
      <alignment horizontal="right" vertical="center" wrapText="1" shrinkToFit="1"/>
      <protection hidden="1"/>
    </xf>
    <xf numFmtId="0" fontId="19" fillId="0" borderId="34" xfId="0" applyFont="1" applyBorder="1" applyAlignment="1" applyProtection="1">
      <alignment horizontal="right" vertical="center" wrapText="1" shrinkToFit="1"/>
      <protection locked="0" hidden="1"/>
    </xf>
    <xf numFmtId="0" fontId="19" fillId="0" borderId="43" xfId="0" applyFont="1" applyBorder="1" applyAlignment="1" applyProtection="1">
      <alignment horizontal="right" vertical="center" wrapText="1" shrinkToFit="1"/>
      <protection locked="0" hidden="1"/>
    </xf>
    <xf numFmtId="0" fontId="19" fillId="0" borderId="65" xfId="0" applyFont="1" applyBorder="1" applyAlignment="1" applyProtection="1">
      <alignment horizontal="right" vertical="center" wrapText="1" shrinkToFit="1"/>
      <protection locked="0" hidden="1"/>
    </xf>
    <xf numFmtId="164" fontId="19" fillId="0" borderId="37" xfId="0" applyNumberFormat="1" applyFont="1" applyBorder="1" applyAlignment="1" applyProtection="1">
      <alignment horizontal="right" vertical="center" wrapText="1" shrinkToFit="1"/>
      <protection locked="0" hidden="1"/>
    </xf>
    <xf numFmtId="16" fontId="19" fillId="0" borderId="37" xfId="0" applyNumberFormat="1" applyFont="1" applyBorder="1" applyAlignment="1" applyProtection="1">
      <alignment horizontal="right" vertical="center" wrapText="1" shrinkToFit="1"/>
      <protection locked="0" hidden="1"/>
    </xf>
    <xf numFmtId="0" fontId="17" fillId="0" borderId="20" xfId="0" applyFont="1" applyBorder="1" applyAlignment="1" applyProtection="1">
      <alignment horizontal="right" vertical="center" wrapText="1"/>
      <protection hidden="1"/>
    </xf>
    <xf numFmtId="164" fontId="3" fillId="0" borderId="18" xfId="0" applyNumberFormat="1" applyFont="1" applyBorder="1" applyAlignment="1" applyProtection="1">
      <alignment horizontal="right" vertical="center" wrapText="1" shrinkToFit="1"/>
      <protection locked="0" hidden="1"/>
    </xf>
    <xf numFmtId="164" fontId="3" fillId="0" borderId="34" xfId="0" applyNumberFormat="1" applyFont="1" applyBorder="1" applyAlignment="1" applyProtection="1">
      <alignment horizontal="right" vertical="center" wrapText="1" shrinkToFit="1"/>
      <protection locked="0" hidden="1"/>
    </xf>
    <xf numFmtId="164" fontId="3" fillId="0" borderId="37" xfId="0" applyNumberFormat="1" applyFont="1" applyBorder="1" applyAlignment="1" applyProtection="1">
      <alignment horizontal="right" vertical="center" wrapText="1" shrinkToFit="1"/>
      <protection locked="0" hidden="1"/>
    </xf>
    <xf numFmtId="164" fontId="3" fillId="0" borderId="38" xfId="0" applyNumberFormat="1" applyFont="1" applyBorder="1" applyAlignment="1" applyProtection="1">
      <alignment horizontal="right" vertical="center" wrapText="1" shrinkToFit="1"/>
      <protection locked="0" hidden="1"/>
    </xf>
    <xf numFmtId="0" fontId="21" fillId="0" borderId="6" xfId="0" applyFont="1" applyBorder="1" applyAlignment="1" applyProtection="1">
      <alignment horizontal="right" wrapText="1" shrinkToFit="1"/>
      <protection hidden="1"/>
    </xf>
    <xf numFmtId="0" fontId="21" fillId="11" borderId="13" xfId="0" applyFont="1" applyFill="1" applyBorder="1" applyAlignment="1" applyProtection="1">
      <alignment horizontal="right"/>
      <protection hidden="1"/>
    </xf>
    <xf numFmtId="0" fontId="20" fillId="12" borderId="20" xfId="0" applyFont="1" applyFill="1" applyBorder="1" applyAlignment="1" applyProtection="1">
      <alignment horizontal="right" vertical="center" wrapText="1"/>
      <protection hidden="1"/>
    </xf>
    <xf numFmtId="0" fontId="15" fillId="0" borderId="20" xfId="0" applyFont="1" applyBorder="1" applyAlignment="1" applyProtection="1">
      <alignment horizontal="right" vertical="center" wrapText="1" shrinkToFit="1"/>
      <protection locked="0" hidden="1"/>
    </xf>
    <xf numFmtId="0" fontId="15" fillId="0" borderId="22" xfId="0" applyFont="1" applyBorder="1" applyAlignment="1" applyProtection="1">
      <alignment horizontal="right" vertical="center" wrapText="1" shrinkToFit="1"/>
      <protection locked="0" hidden="1"/>
    </xf>
    <xf numFmtId="0" fontId="15" fillId="11" borderId="13" xfId="0" applyFont="1" applyFill="1" applyBorder="1" applyAlignment="1" applyProtection="1">
      <alignment horizontal="right"/>
      <protection hidden="1"/>
    </xf>
    <xf numFmtId="0" fontId="15" fillId="0" borderId="47" xfId="0" applyFont="1" applyBorder="1" applyAlignment="1" applyProtection="1">
      <alignment horizontal="right" vertical="center" wrapText="1" shrinkToFit="1"/>
      <protection locked="0" hidden="1"/>
    </xf>
    <xf numFmtId="0" fontId="15" fillId="0" borderId="17" xfId="0" applyFont="1" applyBorder="1" applyAlignment="1" applyProtection="1">
      <alignment horizontal="right" vertical="center" wrapText="1" shrinkToFit="1"/>
      <protection locked="0" hidden="1"/>
    </xf>
    <xf numFmtId="0" fontId="15" fillId="0" borderId="46" xfId="0" applyFont="1" applyBorder="1" applyAlignment="1" applyProtection="1">
      <alignment horizontal="right" vertical="center" wrapText="1" shrinkToFit="1"/>
      <protection locked="0" hidden="1"/>
    </xf>
    <xf numFmtId="0" fontId="15" fillId="0" borderId="32" xfId="0" applyFont="1" applyBorder="1" applyAlignment="1" applyProtection="1">
      <alignment horizontal="right" vertical="center" wrapText="1" shrinkToFit="1"/>
      <protection locked="0" hidden="1"/>
    </xf>
    <xf numFmtId="0" fontId="15" fillId="0" borderId="38" xfId="0" applyFont="1" applyBorder="1" applyAlignment="1" applyProtection="1">
      <alignment horizontal="right" vertical="center" wrapText="1" shrinkToFit="1"/>
      <protection locked="0" hidden="1"/>
    </xf>
    <xf numFmtId="0" fontId="15" fillId="0" borderId="32" xfId="0" applyFont="1" applyBorder="1" applyAlignment="1" applyProtection="1">
      <alignment horizontal="right" vertical="center" wrapText="1" shrinkToFit="1"/>
      <protection hidden="1"/>
    </xf>
    <xf numFmtId="0" fontId="15" fillId="0" borderId="20" xfId="0" applyFont="1" applyBorder="1" applyAlignment="1" applyProtection="1">
      <alignment horizontal="right" vertical="center" wrapText="1" shrinkToFit="1"/>
      <protection hidden="1"/>
    </xf>
    <xf numFmtId="0" fontId="15" fillId="0" borderId="22" xfId="0" applyFont="1" applyBorder="1" applyAlignment="1" applyProtection="1">
      <alignment horizontal="right" vertical="center" wrapText="1" shrinkToFit="1"/>
      <protection hidden="1"/>
    </xf>
    <xf numFmtId="0" fontId="15" fillId="0" borderId="21" xfId="0" applyFont="1" applyBorder="1" applyAlignment="1" applyProtection="1">
      <alignment horizontal="right" vertical="center" wrapText="1" shrinkToFit="1"/>
      <protection hidden="1"/>
    </xf>
    <xf numFmtId="0" fontId="15" fillId="0" borderId="37" xfId="0" applyFont="1" applyBorder="1" applyAlignment="1" applyProtection="1">
      <alignment horizontal="right" vertical="center" wrapText="1" shrinkToFit="1"/>
      <protection hidden="1"/>
    </xf>
    <xf numFmtId="0" fontId="21" fillId="0" borderId="1" xfId="0" applyFont="1" applyBorder="1" applyAlignment="1" applyProtection="1">
      <alignment horizontal="right"/>
      <protection locked="0" hidden="1"/>
    </xf>
    <xf numFmtId="0" fontId="21" fillId="0" borderId="15" xfId="0" applyFont="1" applyBorder="1" applyAlignment="1" applyProtection="1">
      <alignment horizontal="right"/>
      <protection locked="0" hidden="1"/>
    </xf>
    <xf numFmtId="0" fontId="15" fillId="0" borderId="150" xfId="0" applyFont="1" applyBorder="1" applyAlignment="1">
      <alignment horizontal="right" shrinkToFit="1"/>
    </xf>
    <xf numFmtId="0" fontId="15" fillId="0" borderId="151" xfId="0" applyFont="1" applyBorder="1" applyAlignment="1">
      <alignment horizontal="right" shrinkToFit="1"/>
    </xf>
    <xf numFmtId="0" fontId="15" fillId="0" borderId="102" xfId="0" applyFont="1" applyBorder="1" applyAlignment="1">
      <alignment horizontal="right" shrinkToFit="1"/>
    </xf>
    <xf numFmtId="0" fontId="15" fillId="0" borderId="104" xfId="0" applyFont="1" applyBorder="1" applyAlignment="1">
      <alignment horizontal="right" shrinkToFit="1"/>
    </xf>
    <xf numFmtId="0" fontId="15" fillId="0" borderId="22" xfId="0" applyFont="1" applyBorder="1" applyAlignment="1" applyProtection="1">
      <alignment horizontal="right" wrapText="1" shrinkToFit="1"/>
      <protection locked="0" hidden="1"/>
    </xf>
    <xf numFmtId="0" fontId="15" fillId="0" borderId="143" xfId="0" applyFont="1" applyBorder="1" applyAlignment="1">
      <alignment horizontal="right" shrinkToFit="1"/>
    </xf>
    <xf numFmtId="0" fontId="15" fillId="0" borderId="144" xfId="0" applyFont="1" applyBorder="1" applyAlignment="1">
      <alignment horizontal="right" shrinkToFit="1"/>
    </xf>
    <xf numFmtId="0" fontId="5" fillId="7" borderId="16" xfId="0" applyFont="1" applyFill="1" applyBorder="1" applyAlignment="1" applyProtection="1">
      <alignment horizontal="center" vertical="center" wrapText="1"/>
      <protection hidden="1"/>
    </xf>
    <xf numFmtId="0" fontId="5" fillId="7" borderId="32" xfId="0" applyFont="1" applyFill="1" applyBorder="1" applyAlignment="1" applyProtection="1">
      <alignment horizontal="center" vertical="center" wrapText="1"/>
      <protection hidden="1"/>
    </xf>
    <xf numFmtId="0" fontId="5" fillId="7" borderId="33" xfId="0" applyFont="1" applyFill="1" applyBorder="1" applyAlignment="1" applyProtection="1">
      <alignment horizontal="center" vertical="center" wrapText="1"/>
      <protection hidden="1"/>
    </xf>
    <xf numFmtId="0" fontId="5" fillId="7" borderId="5" xfId="0" applyFont="1" applyFill="1" applyBorder="1" applyAlignment="1" applyProtection="1">
      <alignment horizontal="center" vertical="center" wrapText="1"/>
      <protection hidden="1"/>
    </xf>
    <xf numFmtId="0" fontId="5" fillId="7" borderId="21" xfId="0" applyFont="1" applyFill="1" applyBorder="1" applyAlignment="1" applyProtection="1">
      <alignment horizontal="center" vertical="center" wrapText="1"/>
      <protection hidden="1"/>
    </xf>
    <xf numFmtId="0" fontId="5" fillId="7" borderId="13" xfId="0" applyFont="1" applyFill="1" applyBorder="1" applyAlignment="1" applyProtection="1">
      <alignment horizontal="center" vertical="center" wrapText="1"/>
      <protection hidden="1"/>
    </xf>
    <xf numFmtId="0" fontId="5" fillId="7" borderId="6" xfId="0" applyFont="1" applyFill="1" applyBorder="1" applyAlignment="1" applyProtection="1">
      <alignment horizontal="center" vertical="center" wrapText="1"/>
      <protection hidden="1"/>
    </xf>
    <xf numFmtId="0" fontId="5" fillId="7" borderId="20" xfId="0" applyFont="1" applyFill="1" applyBorder="1" applyAlignment="1" applyProtection="1">
      <alignment horizontal="center" vertical="center" wrapText="1"/>
      <protection hidden="1"/>
    </xf>
    <xf numFmtId="0" fontId="5" fillId="7" borderId="25" xfId="0" applyFont="1" applyFill="1" applyBorder="1" applyAlignment="1" applyProtection="1">
      <alignment horizontal="center" vertical="center" wrapText="1"/>
      <protection hidden="1"/>
    </xf>
    <xf numFmtId="0" fontId="5" fillId="0" borderId="16" xfId="0" applyFont="1" applyBorder="1" applyAlignment="1" applyProtection="1">
      <alignment horizontal="center" vertical="center" wrapText="1"/>
      <protection locked="0" hidden="1"/>
    </xf>
    <xf numFmtId="0" fontId="5" fillId="0" borderId="32" xfId="0" applyFont="1" applyBorder="1" applyAlignment="1" applyProtection="1">
      <alignment horizontal="center" vertical="center" wrapText="1"/>
      <protection locked="0" hidden="1"/>
    </xf>
    <xf numFmtId="0" fontId="5" fillId="0" borderId="33" xfId="0" applyFont="1" applyBorder="1" applyAlignment="1" applyProtection="1">
      <alignment horizontal="center" vertical="center" wrapText="1"/>
      <protection locked="0" hidden="1"/>
    </xf>
    <xf numFmtId="0" fontId="1" fillId="0" borderId="20" xfId="0" applyFont="1" applyBorder="1" applyAlignment="1">
      <alignment horizontal="center" vertical="center"/>
    </xf>
    <xf numFmtId="0" fontId="38" fillId="0" borderId="0" xfId="0" applyFont="1" applyAlignment="1">
      <alignment vertical="center"/>
    </xf>
    <xf numFmtId="49" fontId="2" fillId="0" borderId="0" xfId="0" applyNumberFormat="1" applyFont="1" applyProtection="1">
      <protection locked="0"/>
    </xf>
    <xf numFmtId="0" fontId="39" fillId="0" borderId="0" xfId="0" applyFont="1" applyAlignment="1" applyProtection="1">
      <alignment horizontal="center" vertical="center" wrapText="1" shrinkToFit="1"/>
      <protection hidden="1"/>
    </xf>
    <xf numFmtId="0" fontId="40" fillId="0" borderId="0" xfId="0" applyFont="1" applyAlignment="1" applyProtection="1">
      <alignment vertical="center"/>
      <protection hidden="1"/>
    </xf>
    <xf numFmtId="0" fontId="7" fillId="0" borderId="0" xfId="0" applyFont="1" applyProtection="1">
      <protection hidden="1"/>
    </xf>
    <xf numFmtId="0" fontId="1" fillId="0" borderId="0" xfId="0" applyFont="1"/>
    <xf numFmtId="0" fontId="41" fillId="0" borderId="0" xfId="0" applyFont="1" applyAlignment="1" applyProtection="1">
      <alignment vertical="center"/>
      <protection locked="0"/>
    </xf>
    <xf numFmtId="49" fontId="1" fillId="0" borderId="0" xfId="0" applyNumberFormat="1" applyFont="1"/>
    <xf numFmtId="0" fontId="5" fillId="0" borderId="0" xfId="0" applyFont="1" applyAlignment="1" applyProtection="1">
      <alignment horizontal="center"/>
      <protection hidden="1"/>
    </xf>
    <xf numFmtId="0" fontId="4" fillId="2" borderId="18" xfId="0" applyFont="1" applyFill="1" applyBorder="1" applyAlignment="1" applyProtection="1">
      <alignment horizontal="center" vertical="center" wrapText="1"/>
      <protection hidden="1"/>
    </xf>
    <xf numFmtId="49" fontId="4" fillId="2" borderId="10" xfId="0" applyNumberFormat="1"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4" fillId="3" borderId="9" xfId="0" applyFont="1" applyFill="1" applyBorder="1" applyAlignment="1" applyProtection="1">
      <alignment horizontal="center" textRotation="90" wrapText="1"/>
      <protection hidden="1"/>
    </xf>
    <xf numFmtId="0" fontId="4" fillId="3" borderId="3" xfId="0" applyFont="1" applyFill="1" applyBorder="1" applyAlignment="1" applyProtection="1">
      <alignment horizontal="center" textRotation="90" wrapText="1"/>
      <protection hidden="1"/>
    </xf>
    <xf numFmtId="0" fontId="4" fillId="4" borderId="13" xfId="0" applyFont="1" applyFill="1" applyBorder="1" applyAlignment="1" applyProtection="1">
      <alignment horizontal="center" textRotation="90" wrapText="1"/>
      <protection hidden="1"/>
    </xf>
    <xf numFmtId="0" fontId="4" fillId="4" borderId="1" xfId="0" applyFont="1" applyFill="1" applyBorder="1" applyAlignment="1" applyProtection="1">
      <alignment horizontal="center" textRotation="90" wrapText="1"/>
      <protection hidden="1"/>
    </xf>
    <xf numFmtId="0" fontId="4" fillId="4" borderId="14" xfId="0" applyFont="1" applyFill="1" applyBorder="1" applyAlignment="1" applyProtection="1">
      <alignment horizontal="center" textRotation="90" wrapText="1"/>
      <protection hidden="1"/>
    </xf>
    <xf numFmtId="0" fontId="4" fillId="0" borderId="36" xfId="0" applyFont="1" applyBorder="1" applyAlignment="1" applyProtection="1">
      <alignment horizontal="center" textRotation="90" wrapText="1"/>
      <protection hidden="1"/>
    </xf>
    <xf numFmtId="0" fontId="4" fillId="0" borderId="12" xfId="0" applyFont="1" applyBorder="1" applyAlignment="1" applyProtection="1">
      <alignment horizontal="center" textRotation="90" wrapText="1"/>
      <protection hidden="1"/>
    </xf>
    <xf numFmtId="0" fontId="4" fillId="0" borderId="19" xfId="0" applyFont="1" applyBorder="1" applyAlignment="1" applyProtection="1">
      <alignment horizontal="center" vertical="center" wrapText="1"/>
      <protection hidden="1"/>
    </xf>
    <xf numFmtId="49" fontId="4" fillId="0" borderId="1" xfId="0" applyNumberFormat="1" applyFont="1" applyBorder="1" applyAlignment="1" applyProtection="1">
      <alignment horizontal="center" vertical="center" wrapText="1"/>
      <protection hidden="1"/>
    </xf>
    <xf numFmtId="0" fontId="4" fillId="0" borderId="14" xfId="0" applyFont="1" applyBorder="1" applyAlignment="1" applyProtection="1">
      <alignment horizontal="center" vertical="center" wrapText="1"/>
      <protection hidden="1"/>
    </xf>
    <xf numFmtId="0" fontId="4" fillId="0" borderId="13"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4" fillId="0" borderId="15" xfId="0" applyFont="1" applyBorder="1" applyAlignment="1" applyProtection="1">
      <alignment horizontal="center" vertical="center" wrapText="1"/>
      <protection hidden="1"/>
    </xf>
    <xf numFmtId="0" fontId="4" fillId="0" borderId="24" xfId="0" applyFont="1" applyBorder="1" applyAlignment="1" applyProtection="1">
      <alignment horizontal="center" vertical="center" wrapText="1"/>
      <protection hidden="1"/>
    </xf>
    <xf numFmtId="0" fontId="4" fillId="0" borderId="25" xfId="0" applyFont="1" applyBorder="1" applyAlignment="1" applyProtection="1">
      <alignment horizontal="center" vertical="center" wrapText="1"/>
      <protection hidden="1"/>
    </xf>
    <xf numFmtId="0" fontId="4" fillId="0" borderId="23" xfId="0" applyFont="1" applyBorder="1" applyAlignment="1" applyProtection="1">
      <alignment horizontal="center" vertical="center" wrapText="1"/>
      <protection hidden="1"/>
    </xf>
    <xf numFmtId="0" fontId="3" fillId="0" borderId="24" xfId="0" applyFont="1" applyBorder="1" applyAlignment="1" applyProtection="1">
      <alignment horizontal="center" vertical="center" wrapText="1"/>
      <protection hidden="1"/>
    </xf>
    <xf numFmtId="0" fontId="3" fillId="0" borderId="23" xfId="0" applyFont="1" applyBorder="1" applyAlignment="1" applyProtection="1">
      <alignment horizontal="center" vertical="center" wrapText="1"/>
      <protection hidden="1"/>
    </xf>
    <xf numFmtId="0" fontId="1" fillId="0" borderId="0" xfId="0" applyFont="1" applyAlignment="1">
      <alignment vertical="center"/>
    </xf>
    <xf numFmtId="0" fontId="5" fillId="5" borderId="35" xfId="0" applyFont="1" applyFill="1" applyBorder="1" applyAlignment="1" applyProtection="1">
      <alignment horizontal="left" vertical="center" wrapText="1"/>
      <protection hidden="1"/>
    </xf>
    <xf numFmtId="0" fontId="7" fillId="0" borderId="8" xfId="0" applyFont="1" applyBorder="1" applyAlignment="1" applyProtection="1">
      <alignment horizontal="center" vertical="center" wrapText="1" shrinkToFit="1"/>
      <protection hidden="1"/>
    </xf>
    <xf numFmtId="0" fontId="1" fillId="7" borderId="16" xfId="0" applyFont="1" applyFill="1" applyBorder="1" applyAlignment="1" applyProtection="1">
      <alignment horizontal="center" vertical="center"/>
      <protection hidden="1"/>
    </xf>
    <xf numFmtId="0" fontId="1" fillId="0" borderId="6" xfId="0" applyFont="1" applyBorder="1" applyAlignment="1" applyProtection="1">
      <alignment horizontal="center" vertical="center"/>
      <protection locked="0" hidden="1"/>
    </xf>
    <xf numFmtId="0" fontId="1" fillId="0" borderId="7" xfId="0" applyFont="1" applyBorder="1" applyAlignment="1" applyProtection="1">
      <alignment horizontal="center" vertical="center"/>
      <protection locked="0" hidden="1"/>
    </xf>
    <xf numFmtId="0" fontId="1" fillId="0" borderId="5" xfId="0" applyFont="1" applyBorder="1" applyAlignment="1" applyProtection="1">
      <alignment horizontal="center" vertical="center"/>
      <protection locked="0" hidden="1"/>
    </xf>
    <xf numFmtId="0" fontId="3" fillId="0" borderId="8" xfId="0" applyFont="1" applyBorder="1" applyAlignment="1" applyProtection="1">
      <alignment horizontal="center" vertical="center" wrapText="1" shrinkToFit="1"/>
      <protection locked="0" hidden="1"/>
    </xf>
    <xf numFmtId="0" fontId="3" fillId="7" borderId="7" xfId="0" applyFont="1" applyFill="1" applyBorder="1" applyAlignment="1" applyProtection="1">
      <alignment horizontal="center" vertical="center" wrapText="1" shrinkToFit="1"/>
      <protection locked="0"/>
    </xf>
    <xf numFmtId="0" fontId="3" fillId="0" borderId="16" xfId="0" applyFont="1" applyBorder="1" applyAlignment="1" applyProtection="1">
      <alignment horizontal="center" vertical="center" wrapText="1" shrinkToFit="1"/>
      <protection hidden="1"/>
    </xf>
    <xf numFmtId="0" fontId="3" fillId="0" borderId="8" xfId="0" applyFont="1" applyBorder="1" applyAlignment="1" applyProtection="1">
      <alignment horizontal="center" vertical="center" wrapText="1" shrinkToFit="1"/>
      <protection hidden="1"/>
    </xf>
    <xf numFmtId="0" fontId="3" fillId="7" borderId="5" xfId="0" applyFont="1" applyFill="1" applyBorder="1" applyAlignment="1" applyProtection="1">
      <alignment horizontal="center" vertical="center" wrapText="1" shrinkToFit="1"/>
      <protection hidden="1"/>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5" fillId="5" borderId="39" xfId="0" applyFont="1" applyFill="1" applyBorder="1" applyAlignment="1" applyProtection="1">
      <alignment horizontal="left" vertical="center" wrapText="1"/>
      <protection hidden="1"/>
    </xf>
    <xf numFmtId="0" fontId="7" fillId="0" borderId="37" xfId="0" applyFont="1" applyBorder="1" applyAlignment="1" applyProtection="1">
      <alignment horizontal="center" vertical="center" wrapText="1" shrinkToFit="1"/>
      <protection hidden="1"/>
    </xf>
    <xf numFmtId="0" fontId="1" fillId="7" borderId="32" xfId="0" applyFont="1" applyFill="1" applyBorder="1" applyAlignment="1" applyProtection="1">
      <alignment horizontal="center" vertical="center"/>
      <protection hidden="1"/>
    </xf>
    <xf numFmtId="0" fontId="1" fillId="0" borderId="17" xfId="0" applyFont="1" applyBorder="1" applyAlignment="1" applyProtection="1">
      <alignment horizontal="center" vertical="center"/>
      <protection locked="0" hidden="1"/>
    </xf>
    <xf numFmtId="0" fontId="1" fillId="0" borderId="20" xfId="0" applyFont="1" applyBorder="1" applyAlignment="1" applyProtection="1">
      <alignment horizontal="center" vertical="center"/>
      <protection locked="0" hidden="1"/>
    </xf>
    <xf numFmtId="0" fontId="1" fillId="0" borderId="46" xfId="0" applyFont="1" applyBorder="1" applyAlignment="1" applyProtection="1">
      <alignment horizontal="center" vertical="center"/>
      <protection locked="0" hidden="1"/>
    </xf>
    <xf numFmtId="0" fontId="1" fillId="0" borderId="47" xfId="0" applyFont="1" applyBorder="1" applyAlignment="1" applyProtection="1">
      <alignment horizontal="center" vertical="center"/>
      <protection locked="0" hidden="1"/>
    </xf>
    <xf numFmtId="0" fontId="3" fillId="7" borderId="22" xfId="0" applyFont="1" applyFill="1" applyBorder="1" applyAlignment="1" applyProtection="1">
      <alignment horizontal="center" vertical="center" wrapText="1" shrinkToFit="1"/>
      <protection locked="0"/>
    </xf>
    <xf numFmtId="0" fontId="3" fillId="7" borderId="21" xfId="0" applyFont="1" applyFill="1" applyBorder="1" applyAlignment="1" applyProtection="1">
      <alignment horizontal="center" vertical="center" wrapText="1" shrinkToFit="1"/>
      <protection hidden="1"/>
    </xf>
    <xf numFmtId="0" fontId="1" fillId="0" borderId="20"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5" fillId="2" borderId="20" xfId="0" applyFont="1" applyFill="1" applyBorder="1" applyAlignment="1" applyProtection="1">
      <alignment horizontal="center" vertical="center" wrapText="1"/>
      <protection hidden="1"/>
    </xf>
    <xf numFmtId="0" fontId="7" fillId="0" borderId="15" xfId="0" applyFont="1" applyBorder="1" applyAlignment="1" applyProtection="1">
      <alignment horizontal="center" vertical="center" wrapText="1" shrinkToFit="1"/>
      <protection hidden="1"/>
    </xf>
    <xf numFmtId="0" fontId="1" fillId="7" borderId="19" xfId="0" applyFont="1" applyFill="1" applyBorder="1" applyAlignment="1" applyProtection="1">
      <alignment horizontal="center" vertical="center"/>
      <protection hidden="1"/>
    </xf>
    <xf numFmtId="0" fontId="5" fillId="5" borderId="136" xfId="0" applyFont="1" applyFill="1" applyBorder="1" applyAlignment="1" applyProtection="1">
      <alignment horizontal="left" vertical="center" wrapText="1"/>
      <protection hidden="1"/>
    </xf>
    <xf numFmtId="0" fontId="5" fillId="0" borderId="19" xfId="0" applyFont="1" applyBorder="1" applyAlignment="1" applyProtection="1">
      <alignment horizontal="center" vertical="center" wrapText="1"/>
      <protection locked="0" hidden="1"/>
    </xf>
    <xf numFmtId="0" fontId="5" fillId="7" borderId="1" xfId="0" applyFont="1" applyFill="1" applyBorder="1" applyAlignment="1" applyProtection="1">
      <alignment horizontal="center" vertical="center" wrapText="1"/>
      <protection hidden="1"/>
    </xf>
    <xf numFmtId="0" fontId="1" fillId="0" borderId="1" xfId="0" applyFont="1" applyBorder="1" applyAlignment="1" applyProtection="1">
      <alignment horizontal="center" vertical="center"/>
      <protection locked="0" hidden="1"/>
    </xf>
    <xf numFmtId="0" fontId="1" fillId="0" borderId="14" xfId="0" applyFont="1" applyBorder="1" applyAlignment="1" applyProtection="1">
      <alignment horizontal="center" vertical="center"/>
      <protection locked="0" hidden="1"/>
    </xf>
    <xf numFmtId="0" fontId="1" fillId="0" borderId="13" xfId="0" applyFont="1" applyBorder="1" applyAlignment="1" applyProtection="1">
      <alignment horizontal="center" vertical="center"/>
      <protection locked="0" hidden="1"/>
    </xf>
    <xf numFmtId="0" fontId="3" fillId="7" borderId="14" xfId="0" applyFont="1" applyFill="1" applyBorder="1" applyAlignment="1" applyProtection="1">
      <alignment horizontal="center" vertical="center" wrapText="1" shrinkToFit="1"/>
      <protection locked="0"/>
    </xf>
    <xf numFmtId="0" fontId="3" fillId="0" borderId="33" xfId="0" applyFont="1" applyBorder="1" applyAlignment="1" applyProtection="1">
      <alignment horizontal="center" vertical="center" wrapText="1" shrinkToFit="1"/>
      <protection hidden="1"/>
    </xf>
    <xf numFmtId="0" fontId="3" fillId="0" borderId="42" xfId="0" applyFont="1" applyBorder="1" applyAlignment="1" applyProtection="1">
      <alignment horizontal="center" vertical="center" wrapText="1" shrinkToFit="1"/>
      <protection locked="0" hidden="1"/>
    </xf>
    <xf numFmtId="0" fontId="3" fillId="7" borderId="13" xfId="0" applyFont="1" applyFill="1" applyBorder="1" applyAlignment="1" applyProtection="1">
      <alignment horizontal="center" vertical="center" wrapText="1" shrinkToFit="1"/>
      <protection hidden="1"/>
    </xf>
    <xf numFmtId="0" fontId="1" fillId="0" borderId="1"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5" fillId="5" borderId="153" xfId="0" applyFont="1" applyFill="1" applyBorder="1" applyAlignment="1" applyProtection="1">
      <alignment horizontal="left" vertical="center" wrapText="1"/>
      <protection hidden="1"/>
    </xf>
    <xf numFmtId="0" fontId="5" fillId="2" borderId="5" xfId="0" applyFont="1" applyFill="1" applyBorder="1" applyAlignment="1" applyProtection="1">
      <alignment horizontal="center" vertical="center" wrapText="1"/>
      <protection locked="0" hidden="1"/>
    </xf>
    <xf numFmtId="0" fontId="5" fillId="2" borderId="6" xfId="0" applyFont="1" applyFill="1" applyBorder="1" applyAlignment="1" applyProtection="1">
      <alignment horizontal="center" vertical="center" wrapText="1"/>
      <protection hidden="1"/>
    </xf>
    <xf numFmtId="0" fontId="7" fillId="2" borderId="7" xfId="0" applyFont="1" applyFill="1" applyBorder="1" applyAlignment="1" applyProtection="1">
      <alignment horizontal="center" vertical="center" wrapText="1" shrinkToFit="1"/>
      <protection hidden="1"/>
    </xf>
    <xf numFmtId="0" fontId="3" fillId="2" borderId="6" xfId="0" applyFont="1" applyFill="1" applyBorder="1" applyAlignment="1" applyProtection="1">
      <alignment horizontal="center" vertical="center" wrapText="1" shrinkToFit="1"/>
      <protection locked="0" hidden="1"/>
    </xf>
    <xf numFmtId="0" fontId="3" fillId="2" borderId="7" xfId="0" applyFont="1" applyFill="1" applyBorder="1" applyAlignment="1" applyProtection="1">
      <alignment horizontal="center" vertical="center" wrapText="1" shrinkToFit="1"/>
      <protection locked="0" hidden="1"/>
    </xf>
    <xf numFmtId="0" fontId="1" fillId="2" borderId="6" xfId="0" applyFont="1" applyFill="1" applyBorder="1" applyAlignment="1" applyProtection="1">
      <alignment horizontal="center" vertical="center"/>
      <protection locked="0" hidden="1"/>
    </xf>
    <xf numFmtId="0" fontId="1" fillId="2" borderId="7" xfId="0" applyFont="1" applyFill="1" applyBorder="1" applyAlignment="1" applyProtection="1">
      <alignment horizontal="center" vertical="center"/>
      <protection locked="0" hidden="1"/>
    </xf>
    <xf numFmtId="0" fontId="1" fillId="2" borderId="16" xfId="0" applyFont="1" applyFill="1" applyBorder="1" applyAlignment="1" applyProtection="1">
      <alignment horizontal="center" vertical="center"/>
      <protection locked="0" hidden="1"/>
    </xf>
    <xf numFmtId="0" fontId="1" fillId="2" borderId="5" xfId="0" applyFont="1" applyFill="1" applyBorder="1" applyAlignment="1" applyProtection="1">
      <alignment horizontal="center" vertical="center"/>
      <protection locked="0" hidden="1"/>
    </xf>
    <xf numFmtId="0" fontId="3" fillId="2" borderId="5" xfId="0" applyFont="1" applyFill="1" applyBorder="1" applyAlignment="1" applyProtection="1">
      <alignment horizontal="center" vertical="center" wrapText="1" shrinkToFit="1"/>
      <protection locked="0" hidden="1"/>
    </xf>
    <xf numFmtId="0" fontId="3" fillId="2" borderId="8" xfId="0" applyFont="1" applyFill="1" applyBorder="1" applyAlignment="1" applyProtection="1">
      <alignment horizontal="center" vertical="center" wrapText="1" shrinkToFit="1"/>
      <protection locked="0" hidden="1"/>
    </xf>
    <xf numFmtId="0" fontId="3" fillId="2" borderId="16" xfId="0" applyFont="1" applyFill="1" applyBorder="1" applyAlignment="1" applyProtection="1">
      <alignment horizontal="center" vertical="center" wrapText="1" shrinkToFit="1"/>
      <protection hidden="1"/>
    </xf>
    <xf numFmtId="0" fontId="3" fillId="2" borderId="6" xfId="0" applyFont="1" applyFill="1" applyBorder="1" applyAlignment="1" applyProtection="1">
      <alignment horizontal="center" vertical="center" wrapText="1" shrinkToFit="1"/>
      <protection hidden="1"/>
    </xf>
    <xf numFmtId="0" fontId="3" fillId="2" borderId="7" xfId="0" applyFont="1" applyFill="1" applyBorder="1" applyAlignment="1" applyProtection="1">
      <alignment horizontal="center" vertical="center" wrapText="1" shrinkToFit="1"/>
      <protection hidden="1"/>
    </xf>
    <xf numFmtId="0" fontId="3" fillId="2" borderId="5" xfId="0" applyFont="1" applyFill="1" applyBorder="1" applyAlignment="1" applyProtection="1">
      <alignment horizontal="center" vertical="center" wrapText="1" shrinkToFit="1"/>
      <protection hidden="1"/>
    </xf>
    <xf numFmtId="0" fontId="3" fillId="2" borderId="8" xfId="0" applyFont="1" applyFill="1" applyBorder="1" applyAlignment="1" applyProtection="1">
      <alignment horizontal="center" vertical="center" wrapText="1" shrinkToFit="1"/>
      <protection hidden="1"/>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1" fillId="2" borderId="0" xfId="0" applyFont="1" applyFill="1"/>
    <xf numFmtId="0" fontId="5" fillId="5" borderId="132" xfId="0" applyFont="1" applyFill="1" applyBorder="1" applyAlignment="1" applyProtection="1">
      <alignment horizontal="left" vertical="center" wrapText="1"/>
      <protection hidden="1"/>
    </xf>
    <xf numFmtId="0" fontId="5" fillId="2" borderId="21" xfId="0" applyFont="1" applyFill="1" applyBorder="1" applyAlignment="1" applyProtection="1">
      <alignment horizontal="center" vertical="center" wrapText="1"/>
      <protection locked="0" hidden="1"/>
    </xf>
    <xf numFmtId="0" fontId="7" fillId="2" borderId="22" xfId="0" applyFont="1" applyFill="1" applyBorder="1" applyAlignment="1" applyProtection="1">
      <alignment horizontal="center" vertical="center" wrapText="1" shrinkToFit="1"/>
      <protection hidden="1"/>
    </xf>
    <xf numFmtId="0" fontId="3" fillId="2" borderId="20" xfId="0" applyFont="1" applyFill="1" applyBorder="1" applyAlignment="1" applyProtection="1">
      <alignment horizontal="center" vertical="center" wrapText="1" shrinkToFit="1"/>
      <protection locked="0" hidden="1"/>
    </xf>
    <xf numFmtId="0" fontId="3" fillId="2" borderId="22" xfId="0" applyFont="1" applyFill="1" applyBorder="1" applyAlignment="1" applyProtection="1">
      <alignment horizontal="center" vertical="center" wrapText="1" shrinkToFit="1"/>
      <protection locked="0" hidden="1"/>
    </xf>
    <xf numFmtId="0" fontId="1" fillId="2" borderId="20" xfId="0" applyFont="1" applyFill="1" applyBorder="1" applyAlignment="1" applyProtection="1">
      <alignment horizontal="center" vertical="center"/>
      <protection locked="0" hidden="1"/>
    </xf>
    <xf numFmtId="0" fontId="1" fillId="2" borderId="22" xfId="0" applyFont="1" applyFill="1" applyBorder="1" applyAlignment="1" applyProtection="1">
      <alignment horizontal="center" vertical="center"/>
      <protection locked="0" hidden="1"/>
    </xf>
    <xf numFmtId="0" fontId="1" fillId="2" borderId="18" xfId="0" applyFont="1" applyFill="1" applyBorder="1" applyAlignment="1" applyProtection="1">
      <alignment horizontal="center" vertical="center"/>
      <protection locked="0" hidden="1"/>
    </xf>
    <xf numFmtId="0" fontId="1" fillId="2" borderId="17" xfId="0" applyFont="1" applyFill="1" applyBorder="1" applyAlignment="1" applyProtection="1">
      <alignment horizontal="center" vertical="center"/>
      <protection locked="0" hidden="1"/>
    </xf>
    <xf numFmtId="0" fontId="1" fillId="2" borderId="46" xfId="0" applyFont="1" applyFill="1" applyBorder="1" applyAlignment="1" applyProtection="1">
      <alignment horizontal="center" vertical="center"/>
      <protection locked="0" hidden="1"/>
    </xf>
    <xf numFmtId="0" fontId="1" fillId="2" borderId="47" xfId="0" applyFont="1" applyFill="1" applyBorder="1" applyAlignment="1" applyProtection="1">
      <alignment horizontal="center" vertical="center"/>
      <protection locked="0" hidden="1"/>
    </xf>
    <xf numFmtId="0" fontId="3" fillId="2" borderId="47" xfId="0" applyFont="1" applyFill="1" applyBorder="1" applyAlignment="1" applyProtection="1">
      <alignment horizontal="center" vertical="center" wrapText="1" shrinkToFit="1"/>
      <protection locked="0" hidden="1"/>
    </xf>
    <xf numFmtId="0" fontId="3" fillId="2" borderId="17" xfId="0" applyFont="1" applyFill="1" applyBorder="1" applyAlignment="1" applyProtection="1">
      <alignment horizontal="center" vertical="center" wrapText="1" shrinkToFit="1"/>
      <protection locked="0" hidden="1"/>
    </xf>
    <xf numFmtId="0" fontId="3" fillId="2" borderId="45" xfId="0" applyFont="1" applyFill="1" applyBorder="1" applyAlignment="1" applyProtection="1">
      <alignment horizontal="center" vertical="center" wrapText="1" shrinkToFit="1"/>
      <protection locked="0" hidden="1"/>
    </xf>
    <xf numFmtId="0" fontId="3" fillId="2" borderId="21" xfId="0" applyFont="1" applyFill="1" applyBorder="1" applyAlignment="1" applyProtection="1">
      <alignment horizontal="center" vertical="center" wrapText="1" shrinkToFit="1"/>
      <protection locked="0" hidden="1"/>
    </xf>
    <xf numFmtId="0" fontId="3" fillId="2" borderId="32" xfId="0" applyFont="1" applyFill="1" applyBorder="1" applyAlignment="1" applyProtection="1">
      <alignment horizontal="center" vertical="center" wrapText="1" shrinkToFit="1"/>
      <protection hidden="1"/>
    </xf>
    <xf numFmtId="0" fontId="3" fillId="2" borderId="20" xfId="0" applyFont="1" applyFill="1" applyBorder="1" applyAlignment="1" applyProtection="1">
      <alignment horizontal="center" vertical="center" wrapText="1" shrinkToFit="1"/>
      <protection hidden="1"/>
    </xf>
    <xf numFmtId="0" fontId="3" fillId="2" borderId="22" xfId="0" applyFont="1" applyFill="1" applyBorder="1" applyAlignment="1" applyProtection="1">
      <alignment horizontal="center" vertical="center" wrapText="1" shrinkToFit="1"/>
      <protection hidden="1"/>
    </xf>
    <xf numFmtId="0" fontId="3" fillId="2" borderId="21" xfId="0" applyFont="1" applyFill="1" applyBorder="1" applyAlignment="1" applyProtection="1">
      <alignment horizontal="center" vertical="center" wrapText="1" shrinkToFit="1"/>
      <protection hidden="1"/>
    </xf>
    <xf numFmtId="0" fontId="3" fillId="2" borderId="37" xfId="0" applyFont="1" applyFill="1" applyBorder="1" applyAlignment="1" applyProtection="1">
      <alignment horizontal="center" vertical="center" wrapText="1" shrinkToFit="1"/>
      <protection hidden="1"/>
    </xf>
    <xf numFmtId="0" fontId="1" fillId="2" borderId="20" xfId="0"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protection locked="0"/>
    </xf>
    <xf numFmtId="0" fontId="5" fillId="5" borderId="152" xfId="0" applyFont="1" applyFill="1" applyBorder="1" applyAlignment="1" applyProtection="1">
      <alignment horizontal="left" vertical="center" wrapText="1"/>
      <protection hidden="1"/>
    </xf>
    <xf numFmtId="0" fontId="5" fillId="2" borderId="24" xfId="0" applyFont="1" applyFill="1" applyBorder="1" applyAlignment="1" applyProtection="1">
      <alignment horizontal="center" vertical="center" wrapText="1"/>
      <protection locked="0" hidden="1"/>
    </xf>
    <xf numFmtId="0" fontId="5" fillId="2" borderId="25" xfId="0" applyFont="1" applyFill="1" applyBorder="1" applyAlignment="1" applyProtection="1">
      <alignment horizontal="center" vertical="center" wrapText="1"/>
      <protection hidden="1"/>
    </xf>
    <xf numFmtId="0" fontId="7" fillId="2" borderId="23" xfId="0" applyFont="1" applyFill="1" applyBorder="1" applyAlignment="1" applyProtection="1">
      <alignment horizontal="center" vertical="center" wrapText="1" shrinkToFit="1"/>
      <protection hidden="1"/>
    </xf>
    <xf numFmtId="0" fontId="3" fillId="2" borderId="25" xfId="0" applyFont="1" applyFill="1" applyBorder="1" applyAlignment="1" applyProtection="1">
      <alignment horizontal="center" vertical="center" wrapText="1" shrinkToFit="1"/>
      <protection locked="0" hidden="1"/>
    </xf>
    <xf numFmtId="0" fontId="3" fillId="2" borderId="23" xfId="0" applyFont="1" applyFill="1" applyBorder="1" applyAlignment="1" applyProtection="1">
      <alignment horizontal="center" vertical="center" wrapText="1" shrinkToFit="1"/>
      <protection locked="0" hidden="1"/>
    </xf>
    <xf numFmtId="0" fontId="1" fillId="7" borderId="33" xfId="0" applyFont="1" applyFill="1" applyBorder="1" applyAlignment="1" applyProtection="1">
      <alignment horizontal="center" vertical="center"/>
      <protection hidden="1"/>
    </xf>
    <xf numFmtId="0" fontId="1" fillId="2" borderId="25" xfId="0" applyFont="1" applyFill="1" applyBorder="1" applyAlignment="1" applyProtection="1">
      <alignment horizontal="center" vertical="center"/>
      <protection locked="0" hidden="1"/>
    </xf>
    <xf numFmtId="0" fontId="1" fillId="2" borderId="23" xfId="0" applyFont="1" applyFill="1" applyBorder="1" applyAlignment="1" applyProtection="1">
      <alignment horizontal="center" vertical="center"/>
      <protection locked="0" hidden="1"/>
    </xf>
    <xf numFmtId="0" fontId="1" fillId="2" borderId="49" xfId="0" applyFont="1" applyFill="1" applyBorder="1" applyAlignment="1" applyProtection="1">
      <alignment horizontal="center" vertical="center"/>
      <protection locked="0" hidden="1"/>
    </xf>
    <xf numFmtId="0" fontId="1" fillId="2" borderId="41" xfId="0" applyFont="1" applyFill="1" applyBorder="1" applyAlignment="1" applyProtection="1">
      <alignment horizontal="center" vertical="center"/>
      <protection locked="0" hidden="1"/>
    </xf>
    <xf numFmtId="0" fontId="1" fillId="2" borderId="48" xfId="0" applyFont="1" applyFill="1" applyBorder="1" applyAlignment="1" applyProtection="1">
      <alignment horizontal="center" vertical="center"/>
      <protection locked="0" hidden="1"/>
    </xf>
    <xf numFmtId="0" fontId="1" fillId="2" borderId="40" xfId="0" applyFont="1" applyFill="1" applyBorder="1" applyAlignment="1" applyProtection="1">
      <alignment horizontal="center" vertical="center"/>
      <protection locked="0" hidden="1"/>
    </xf>
    <xf numFmtId="0" fontId="3" fillId="2" borderId="40" xfId="0" applyFont="1" applyFill="1" applyBorder="1" applyAlignment="1" applyProtection="1">
      <alignment horizontal="center" vertical="center" wrapText="1" shrinkToFit="1"/>
      <protection locked="0" hidden="1"/>
    </xf>
    <xf numFmtId="0" fontId="3" fillId="2" borderId="41" xfId="0" applyFont="1" applyFill="1" applyBorder="1" applyAlignment="1" applyProtection="1">
      <alignment horizontal="center" vertical="center" wrapText="1" shrinkToFit="1"/>
      <protection locked="0" hidden="1"/>
    </xf>
    <xf numFmtId="0" fontId="3" fillId="2" borderId="53" xfId="0" applyFont="1" applyFill="1" applyBorder="1" applyAlignment="1" applyProtection="1">
      <alignment horizontal="center" vertical="center" wrapText="1" shrinkToFit="1"/>
      <protection locked="0" hidden="1"/>
    </xf>
    <xf numFmtId="0" fontId="3" fillId="2" borderId="24" xfId="0" applyFont="1" applyFill="1" applyBorder="1" applyAlignment="1" applyProtection="1">
      <alignment horizontal="center" vertical="center" wrapText="1" shrinkToFit="1"/>
      <protection locked="0" hidden="1"/>
    </xf>
    <xf numFmtId="0" fontId="3" fillId="7" borderId="23" xfId="0" applyFont="1" applyFill="1" applyBorder="1" applyAlignment="1" applyProtection="1">
      <alignment horizontal="center" vertical="center" wrapText="1" shrinkToFit="1"/>
      <protection locked="0"/>
    </xf>
    <xf numFmtId="0" fontId="3" fillId="2" borderId="33" xfId="0" applyFont="1" applyFill="1" applyBorder="1" applyAlignment="1" applyProtection="1">
      <alignment horizontal="center" vertical="center" wrapText="1" shrinkToFit="1"/>
      <protection hidden="1"/>
    </xf>
    <xf numFmtId="0" fontId="3" fillId="2" borderId="25" xfId="0" applyFont="1" applyFill="1" applyBorder="1" applyAlignment="1" applyProtection="1">
      <alignment horizontal="center" vertical="center" wrapText="1" shrinkToFit="1"/>
      <protection hidden="1"/>
    </xf>
    <xf numFmtId="0" fontId="3" fillId="2" borderId="23" xfId="0" applyFont="1" applyFill="1" applyBorder="1" applyAlignment="1" applyProtection="1">
      <alignment horizontal="center" vertical="center" wrapText="1" shrinkToFit="1"/>
      <protection hidden="1"/>
    </xf>
    <xf numFmtId="0" fontId="3" fillId="2" borderId="24" xfId="0" applyFont="1" applyFill="1" applyBorder="1" applyAlignment="1" applyProtection="1">
      <alignment horizontal="center" vertical="center" wrapText="1" shrinkToFit="1"/>
      <protection hidden="1"/>
    </xf>
    <xf numFmtId="0" fontId="3" fillId="2" borderId="42" xfId="0" applyFont="1" applyFill="1" applyBorder="1" applyAlignment="1" applyProtection="1">
      <alignment horizontal="center" vertical="center" wrapText="1" shrinkToFit="1"/>
      <protection locked="0" hidden="1"/>
    </xf>
    <xf numFmtId="0" fontId="3" fillId="7" borderId="24" xfId="0" applyFont="1" applyFill="1" applyBorder="1" applyAlignment="1" applyProtection="1">
      <alignment horizontal="center" vertical="center" wrapText="1" shrinkToFit="1"/>
      <protection hidden="1"/>
    </xf>
    <xf numFmtId="0" fontId="1" fillId="2" borderId="25" xfId="0" applyFont="1" applyFill="1" applyBorder="1" applyAlignment="1" applyProtection="1">
      <alignment horizontal="center" vertical="center"/>
      <protection locked="0"/>
    </xf>
    <xf numFmtId="0" fontId="1" fillId="2" borderId="23" xfId="0" applyFont="1" applyFill="1" applyBorder="1" applyAlignment="1" applyProtection="1">
      <alignment horizontal="center" vertical="center"/>
      <protection locked="0"/>
    </xf>
    <xf numFmtId="0" fontId="3" fillId="7" borderId="18" xfId="0" applyFont="1" applyFill="1" applyBorder="1" applyAlignment="1" applyProtection="1">
      <alignment horizontal="center" vertical="center" wrapText="1" shrinkToFit="1"/>
      <protection hidden="1"/>
    </xf>
    <xf numFmtId="0" fontId="1" fillId="0" borderId="17" xfId="0" applyFont="1" applyBorder="1" applyAlignment="1" applyProtection="1">
      <alignment horizontal="center" vertical="center"/>
      <protection locked="0"/>
    </xf>
    <xf numFmtId="0" fontId="1" fillId="0" borderId="46" xfId="0" applyFont="1" applyBorder="1" applyAlignment="1" applyProtection="1">
      <alignment horizontal="center" vertical="center"/>
      <protection locked="0"/>
    </xf>
    <xf numFmtId="0" fontId="3" fillId="7" borderId="16" xfId="0" applyFont="1" applyFill="1" applyBorder="1" applyAlignment="1" applyProtection="1">
      <alignment horizontal="center" vertical="center" wrapText="1" shrinkToFit="1"/>
      <protection hidden="1"/>
    </xf>
    <xf numFmtId="0" fontId="1" fillId="0" borderId="25" xfId="0" applyFont="1" applyBorder="1" applyAlignment="1" applyProtection="1">
      <alignment horizontal="center" vertical="center"/>
      <protection locked="0" hidden="1"/>
    </xf>
    <xf numFmtId="0" fontId="1" fillId="0" borderId="23" xfId="0" applyFont="1" applyBorder="1" applyAlignment="1" applyProtection="1">
      <alignment horizontal="center" vertical="center"/>
      <protection locked="0" hidden="1"/>
    </xf>
    <xf numFmtId="0" fontId="1" fillId="0" borderId="21" xfId="0" applyFont="1" applyBorder="1" applyAlignment="1" applyProtection="1">
      <alignment horizontal="center" vertical="center"/>
      <protection locked="0" hidden="1"/>
    </xf>
    <xf numFmtId="0" fontId="1" fillId="0" borderId="22" xfId="0" applyFont="1" applyBorder="1" applyAlignment="1" applyProtection="1">
      <alignment horizontal="center" vertical="center"/>
      <protection locked="0" hidden="1"/>
    </xf>
    <xf numFmtId="0" fontId="1" fillId="0" borderId="25"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5" fillId="5" borderId="61" xfId="0" applyFont="1" applyFill="1" applyBorder="1" applyAlignment="1" applyProtection="1">
      <alignment horizontal="center" vertical="center" wrapText="1"/>
      <protection hidden="1"/>
    </xf>
    <xf numFmtId="0" fontId="7" fillId="7" borderId="8" xfId="0" applyFont="1" applyFill="1" applyBorder="1" applyAlignment="1" applyProtection="1">
      <alignment horizontal="center" vertical="center" wrapText="1" shrinkToFit="1"/>
      <protection hidden="1"/>
    </xf>
    <xf numFmtId="1" fontId="7" fillId="0" borderId="8" xfId="0" applyNumberFormat="1" applyFont="1" applyBorder="1" applyAlignment="1" applyProtection="1">
      <alignment horizontal="center" vertical="center" wrapText="1" shrinkToFit="1"/>
      <protection hidden="1"/>
    </xf>
    <xf numFmtId="2" fontId="7" fillId="0" borderId="8" xfId="0" applyNumberFormat="1" applyFont="1" applyBorder="1" applyAlignment="1" applyProtection="1">
      <alignment horizontal="center" vertical="center" wrapText="1" shrinkToFit="1"/>
      <protection hidden="1"/>
    </xf>
    <xf numFmtId="0" fontId="7" fillId="0" borderId="7" xfId="0" applyFont="1" applyBorder="1" applyAlignment="1" applyProtection="1">
      <alignment horizontal="center" vertical="center" wrapText="1" shrinkToFit="1"/>
      <protection hidden="1"/>
    </xf>
    <xf numFmtId="0" fontId="5" fillId="5" borderId="62" xfId="0" applyFont="1" applyFill="1" applyBorder="1" applyAlignment="1" applyProtection="1">
      <alignment horizontal="center" vertical="center" wrapText="1"/>
      <protection hidden="1"/>
    </xf>
    <xf numFmtId="0" fontId="5" fillId="5" borderId="63" xfId="0" applyFont="1" applyFill="1" applyBorder="1" applyAlignment="1" applyProtection="1">
      <alignment horizontal="center" vertical="center" wrapText="1"/>
      <protection hidden="1"/>
    </xf>
    <xf numFmtId="0" fontId="7" fillId="0" borderId="68" xfId="0" applyFont="1" applyBorder="1" applyAlignment="1" applyProtection="1">
      <alignment horizontal="center" vertical="center" wrapText="1" shrinkToFit="1"/>
      <protection hidden="1"/>
    </xf>
    <xf numFmtId="0" fontId="7" fillId="7" borderId="68" xfId="0" applyFont="1" applyFill="1" applyBorder="1" applyAlignment="1" applyProtection="1">
      <alignment horizontal="center" vertical="center" wrapText="1" shrinkToFit="1"/>
      <protection hidden="1"/>
    </xf>
    <xf numFmtId="0" fontId="7" fillId="0" borderId="66" xfId="0" applyFont="1" applyBorder="1" applyAlignment="1" applyProtection="1">
      <alignment horizontal="center" vertical="center" wrapText="1" shrinkToFit="1"/>
      <protection hidden="1"/>
    </xf>
    <xf numFmtId="0" fontId="1" fillId="0" borderId="0" xfId="0" applyFont="1" applyAlignment="1">
      <alignment wrapText="1"/>
    </xf>
    <xf numFmtId="49" fontId="1" fillId="0" borderId="0" xfId="0" applyNumberFormat="1" applyFont="1" applyAlignment="1">
      <alignment horizontal="center"/>
    </xf>
    <xf numFmtId="0" fontId="3" fillId="0" borderId="0" xfId="0" applyFont="1" applyAlignment="1" applyProtection="1">
      <alignment wrapText="1" shrinkToFit="1"/>
      <protection hidden="1"/>
    </xf>
    <xf numFmtId="0" fontId="7" fillId="0" borderId="0" xfId="0" applyFont="1" applyAlignment="1" applyProtection="1">
      <alignment wrapText="1" shrinkToFit="1"/>
      <protection hidden="1"/>
    </xf>
    <xf numFmtId="0" fontId="4" fillId="32" borderId="131" xfId="0" applyFont="1" applyFill="1" applyBorder="1" applyAlignment="1" applyProtection="1">
      <alignment horizontal="center" textRotation="90" wrapText="1"/>
      <protection hidden="1"/>
    </xf>
    <xf numFmtId="0" fontId="4" fillId="32" borderId="1" xfId="0" applyFont="1" applyFill="1" applyBorder="1" applyAlignment="1" applyProtection="1">
      <alignment horizontal="center" textRotation="90" wrapText="1"/>
      <protection hidden="1"/>
    </xf>
    <xf numFmtId="0" fontId="4" fillId="32" borderId="14" xfId="0" applyFont="1" applyFill="1" applyBorder="1" applyAlignment="1" applyProtection="1">
      <alignment horizontal="center" textRotation="90" wrapText="1"/>
      <protection hidden="1"/>
    </xf>
    <xf numFmtId="0" fontId="4" fillId="13" borderId="9" xfId="0" applyFont="1" applyFill="1" applyBorder="1" applyAlignment="1" applyProtection="1">
      <alignment horizontal="center" textRotation="90" wrapText="1"/>
      <protection hidden="1"/>
    </xf>
    <xf numFmtId="0" fontId="4" fillId="13" borderId="13" xfId="0" applyFont="1" applyFill="1" applyBorder="1" applyAlignment="1" applyProtection="1">
      <alignment horizontal="center" textRotation="90" wrapText="1"/>
      <protection hidden="1"/>
    </xf>
    <xf numFmtId="0" fontId="4" fillId="14" borderId="3" xfId="0" applyFont="1" applyFill="1" applyBorder="1" applyAlignment="1" applyProtection="1">
      <alignment horizontal="center" textRotation="90" wrapText="1"/>
      <protection hidden="1"/>
    </xf>
    <xf numFmtId="0" fontId="4" fillId="14" borderId="4" xfId="0" applyFont="1" applyFill="1" applyBorder="1" applyAlignment="1" applyProtection="1">
      <alignment horizontal="center" textRotation="90" wrapText="1"/>
      <protection hidden="1"/>
    </xf>
    <xf numFmtId="0" fontId="4" fillId="33" borderId="36" xfId="0" applyFont="1" applyFill="1" applyBorder="1" applyAlignment="1" applyProtection="1">
      <alignment horizontal="center" textRotation="90" wrapText="1"/>
      <protection hidden="1"/>
    </xf>
    <xf numFmtId="0" fontId="4" fillId="33" borderId="10" xfId="0" applyFont="1" applyFill="1" applyBorder="1" applyAlignment="1" applyProtection="1">
      <alignment horizontal="center" textRotation="90" wrapText="1"/>
      <protection hidden="1"/>
    </xf>
    <xf numFmtId="0" fontId="4" fillId="33" borderId="12" xfId="0" applyFont="1" applyFill="1" applyBorder="1" applyAlignment="1" applyProtection="1">
      <alignment horizontal="center" textRotation="90" wrapText="1"/>
      <protection hidden="1"/>
    </xf>
    <xf numFmtId="0" fontId="3" fillId="16" borderId="13" xfId="0" applyFont="1" applyFill="1" applyBorder="1" applyAlignment="1" applyProtection="1">
      <alignment horizontal="center" textRotation="90" wrapText="1"/>
      <protection hidden="1"/>
    </xf>
    <xf numFmtId="0" fontId="3" fillId="16" borderId="14" xfId="0" applyFont="1" applyFill="1" applyBorder="1" applyAlignment="1" applyProtection="1">
      <alignment horizontal="center" textRotation="90" wrapText="1"/>
      <protection hidden="1"/>
    </xf>
    <xf numFmtId="0" fontId="4" fillId="14" borderId="21" xfId="0" applyFont="1" applyFill="1" applyBorder="1" applyAlignment="1" applyProtection="1">
      <alignment horizontal="center" textRotation="90" wrapText="1"/>
      <protection hidden="1"/>
    </xf>
    <xf numFmtId="0" fontId="4" fillId="14" borderId="22" xfId="0" applyFont="1" applyFill="1" applyBorder="1" applyAlignment="1" applyProtection="1">
      <alignment horizontal="center" textRotation="90" wrapText="1"/>
      <protection hidden="1"/>
    </xf>
    <xf numFmtId="0" fontId="6" fillId="14" borderId="16" xfId="0" applyFont="1" applyFill="1" applyBorder="1" applyAlignment="1">
      <alignment horizontal="center" vertical="center" textRotation="90" wrapText="1"/>
    </xf>
    <xf numFmtId="0" fontId="6" fillId="14" borderId="6" xfId="0" applyFont="1" applyFill="1" applyBorder="1" applyAlignment="1">
      <alignment horizontal="center" vertical="center" textRotation="90" wrapText="1"/>
    </xf>
    <xf numFmtId="0" fontId="6" fillId="14" borderId="7" xfId="0" applyFont="1" applyFill="1" applyBorder="1" applyAlignment="1">
      <alignment horizontal="center" vertical="center" textRotation="90" wrapText="1"/>
    </xf>
    <xf numFmtId="0" fontId="6" fillId="14" borderId="5" xfId="0" applyFont="1" applyFill="1" applyBorder="1" applyAlignment="1">
      <alignment horizontal="center" vertical="center" textRotation="90" wrapText="1"/>
    </xf>
    <xf numFmtId="0" fontId="42" fillId="14" borderId="6" xfId="0" applyFont="1" applyFill="1" applyBorder="1" applyAlignment="1" applyProtection="1">
      <alignment horizontal="center" vertical="center" textRotation="90" wrapText="1"/>
      <protection hidden="1"/>
    </xf>
    <xf numFmtId="0" fontId="42" fillId="14" borderId="7" xfId="0" applyFont="1" applyFill="1" applyBorder="1" applyAlignment="1" applyProtection="1">
      <alignment horizontal="center" vertical="center" textRotation="90" wrapText="1"/>
      <protection hidden="1"/>
    </xf>
    <xf numFmtId="0" fontId="43" fillId="14" borderId="5" xfId="0" applyFont="1" applyFill="1" applyBorder="1" applyAlignment="1" applyProtection="1">
      <alignment horizontal="left" vertical="center" textRotation="90" wrapText="1" shrinkToFit="1"/>
      <protection hidden="1"/>
    </xf>
    <xf numFmtId="0" fontId="43" fillId="14" borderId="6" xfId="0" applyFont="1" applyFill="1" applyBorder="1" applyAlignment="1" applyProtection="1">
      <alignment horizontal="center" vertical="center" textRotation="90" wrapText="1" shrinkToFit="1"/>
      <protection hidden="1"/>
    </xf>
    <xf numFmtId="0" fontId="4" fillId="14" borderId="36" xfId="0" applyFont="1" applyFill="1" applyBorder="1" applyAlignment="1" applyProtection="1">
      <alignment horizontal="center" vertical="center" wrapText="1"/>
      <protection hidden="1"/>
    </xf>
    <xf numFmtId="0" fontId="4" fillId="14" borderId="12" xfId="0" applyFont="1" applyFill="1" applyBorder="1" applyAlignment="1" applyProtection="1">
      <alignment horizontal="center" vertical="center" wrapText="1"/>
      <protection hidden="1"/>
    </xf>
    <xf numFmtId="0" fontId="4" fillId="14" borderId="19" xfId="0" applyFont="1" applyFill="1" applyBorder="1" applyAlignment="1" applyProtection="1">
      <alignment horizontal="center" vertical="center" wrapText="1"/>
      <protection hidden="1"/>
    </xf>
    <xf numFmtId="0" fontId="4" fillId="14" borderId="1" xfId="0" applyFont="1" applyFill="1" applyBorder="1" applyAlignment="1" applyProtection="1">
      <alignment horizontal="center" vertical="center" wrapText="1"/>
      <protection hidden="1"/>
    </xf>
    <xf numFmtId="0" fontId="4" fillId="14" borderId="14" xfId="0" applyFont="1" applyFill="1" applyBorder="1" applyAlignment="1" applyProtection="1">
      <alignment horizontal="center" vertical="center" wrapText="1"/>
      <protection hidden="1"/>
    </xf>
    <xf numFmtId="0" fontId="4" fillId="14" borderId="24" xfId="0" applyFont="1" applyFill="1" applyBorder="1" applyAlignment="1" applyProtection="1">
      <alignment horizontal="center" vertical="center" wrapText="1"/>
      <protection hidden="1"/>
    </xf>
    <xf numFmtId="0" fontId="4" fillId="14" borderId="25" xfId="0" applyFont="1" applyFill="1" applyBorder="1" applyAlignment="1" applyProtection="1">
      <alignment horizontal="center" vertical="center" wrapText="1"/>
      <protection hidden="1"/>
    </xf>
    <xf numFmtId="0" fontId="4" fillId="14" borderId="23" xfId="0" applyFont="1" applyFill="1" applyBorder="1" applyAlignment="1" applyProtection="1">
      <alignment horizontal="center" vertical="center" wrapText="1"/>
      <protection hidden="1"/>
    </xf>
    <xf numFmtId="0" fontId="4" fillId="14" borderId="13" xfId="0" applyFont="1" applyFill="1" applyBorder="1" applyAlignment="1" applyProtection="1">
      <alignment horizontal="center" vertical="center" wrapText="1"/>
      <protection hidden="1"/>
    </xf>
    <xf numFmtId="0" fontId="4" fillId="17" borderId="19" xfId="0" applyFont="1" applyFill="1" applyBorder="1" applyAlignment="1" applyProtection="1">
      <alignment horizontal="center" textRotation="90" wrapText="1"/>
      <protection hidden="1"/>
    </xf>
    <xf numFmtId="0" fontId="4" fillId="17" borderId="1" xfId="0" applyFont="1" applyFill="1" applyBorder="1" applyAlignment="1" applyProtection="1">
      <alignment horizontal="center" textRotation="90" wrapText="1"/>
      <protection hidden="1"/>
    </xf>
    <xf numFmtId="0" fontId="4" fillId="17" borderId="14" xfId="0" applyFont="1" applyFill="1" applyBorder="1" applyAlignment="1" applyProtection="1">
      <alignment horizontal="center" textRotation="90" wrapText="1"/>
      <protection hidden="1"/>
    </xf>
    <xf numFmtId="0" fontId="4" fillId="17" borderId="19" xfId="0" applyFont="1" applyFill="1" applyBorder="1" applyAlignment="1" applyProtection="1">
      <alignment horizontal="center" vertical="center" wrapText="1"/>
      <protection hidden="1"/>
    </xf>
    <xf numFmtId="0" fontId="4" fillId="17" borderId="13" xfId="0" applyFont="1" applyFill="1" applyBorder="1" applyAlignment="1" applyProtection="1">
      <alignment horizontal="center" vertical="center" wrapText="1"/>
      <protection hidden="1"/>
    </xf>
    <xf numFmtId="0" fontId="2" fillId="0" borderId="0" xfId="0" applyFont="1" applyAlignment="1">
      <alignment wrapText="1"/>
    </xf>
    <xf numFmtId="0" fontId="1" fillId="0" borderId="152" xfId="0" applyFont="1" applyBorder="1" applyAlignment="1">
      <alignment vertical="center" wrapText="1"/>
    </xf>
    <xf numFmtId="0" fontId="0" fillId="0" borderId="20" xfId="0" applyBorder="1"/>
    <xf numFmtId="0" fontId="0" fillId="0" borderId="6" xfId="0" applyBorder="1"/>
    <xf numFmtId="0" fontId="15" fillId="0" borderId="44" xfId="0" applyFont="1" applyBorder="1" applyAlignment="1" applyProtection="1">
      <alignment horizontal="right"/>
      <protection locked="0"/>
    </xf>
    <xf numFmtId="0" fontId="15" fillId="0" borderId="47" xfId="0" applyFont="1" applyBorder="1" applyAlignment="1" applyProtection="1">
      <alignment horizontal="right"/>
      <protection locked="0"/>
    </xf>
    <xf numFmtId="49" fontId="4" fillId="2" borderId="53" xfId="0" applyNumberFormat="1" applyFont="1" applyFill="1" applyBorder="1" applyAlignment="1" applyProtection="1">
      <alignment horizontal="center" vertical="center" wrapText="1"/>
      <protection hidden="1"/>
    </xf>
    <xf numFmtId="0" fontId="23" fillId="14" borderId="114" xfId="0" applyFont="1" applyFill="1" applyBorder="1" applyAlignment="1" applyProtection="1">
      <alignment horizontal="center" textRotation="90" wrapText="1"/>
      <protection hidden="1"/>
    </xf>
    <xf numFmtId="0" fontId="4" fillId="0" borderId="0" xfId="0" applyFont="1" applyAlignment="1" applyProtection="1">
      <alignment horizontal="center" vertical="center" wrapText="1"/>
      <protection hidden="1"/>
    </xf>
    <xf numFmtId="0" fontId="15" fillId="0" borderId="88" xfId="0" applyFont="1" applyBorder="1" applyAlignment="1">
      <alignment horizontal="right" vertical="center" shrinkToFit="1"/>
    </xf>
    <xf numFmtId="0" fontId="15" fillId="0" borderId="99" xfId="0" applyFont="1" applyBorder="1" applyAlignment="1">
      <alignment horizontal="right" vertical="center" shrinkToFit="1"/>
    </xf>
    <xf numFmtId="0" fontId="15" fillId="0" borderId="32" xfId="0" applyFont="1" applyBorder="1" applyAlignment="1" applyProtection="1">
      <alignment horizontal="right" wrapText="1" shrinkToFit="1"/>
      <protection locked="0" hidden="1"/>
    </xf>
    <xf numFmtId="0" fontId="15" fillId="0" borderId="119" xfId="0" applyFont="1" applyBorder="1" applyAlignment="1">
      <alignment horizontal="right" shrinkToFit="1"/>
    </xf>
    <xf numFmtId="49" fontId="19" fillId="0" borderId="16" xfId="0" applyNumberFormat="1" applyFont="1" applyBorder="1" applyAlignment="1" applyProtection="1">
      <alignment horizontal="right" vertical="center" wrapText="1" shrinkToFit="1"/>
      <protection locked="0" hidden="1"/>
    </xf>
    <xf numFmtId="0" fontId="28" fillId="0" borderId="18" xfId="0" applyFont="1" applyBorder="1" applyAlignment="1">
      <alignment horizontal="right" vertical="center" shrinkToFit="1"/>
    </xf>
    <xf numFmtId="0" fontId="28" fillId="0" borderId="19" xfId="0" applyFont="1" applyBorder="1" applyAlignment="1">
      <alignment horizontal="right" vertical="center" shrinkToFit="1"/>
    </xf>
    <xf numFmtId="0" fontId="19" fillId="0" borderId="16" xfId="0" applyFont="1" applyBorder="1" applyAlignment="1">
      <alignment horizontal="right" vertical="center" shrinkToFit="1"/>
    </xf>
    <xf numFmtId="0" fontId="19" fillId="0" borderId="32" xfId="1" applyFont="1" applyBorder="1" applyAlignment="1" applyProtection="1">
      <alignment horizontal="right" vertical="center" wrapText="1" shrinkToFit="1"/>
      <protection locked="0" hidden="1"/>
    </xf>
    <xf numFmtId="0" fontId="8" fillId="0" borderId="29" xfId="0" applyFont="1" applyBorder="1" applyAlignment="1">
      <alignment horizontal="right" vertical="center" wrapText="1"/>
    </xf>
    <xf numFmtId="0" fontId="8" fillId="0" borderId="0" xfId="0" applyFont="1" applyAlignment="1">
      <alignment horizontal="right" vertical="center" wrapText="1"/>
    </xf>
    <xf numFmtId="0" fontId="8" fillId="0" borderId="152" xfId="0" applyFont="1" applyBorder="1" applyAlignment="1">
      <alignment horizontal="right" vertical="center" wrapText="1"/>
    </xf>
    <xf numFmtId="0" fontId="8" fillId="0" borderId="132" xfId="0" applyFont="1" applyBorder="1" applyAlignment="1">
      <alignment horizontal="right" vertical="center" wrapText="1"/>
    </xf>
    <xf numFmtId="0" fontId="8" fillId="0" borderId="114" xfId="0" applyFont="1" applyBorder="1" applyAlignment="1">
      <alignment horizontal="right" vertical="center" wrapText="1"/>
    </xf>
    <xf numFmtId="0" fontId="3" fillId="0" borderId="29" xfId="0" applyFont="1" applyBorder="1" applyAlignment="1" applyProtection="1">
      <alignment horizontal="right" vertical="center" wrapText="1" shrinkToFit="1"/>
      <protection locked="0" hidden="1"/>
    </xf>
    <xf numFmtId="0" fontId="3" fillId="0" borderId="132" xfId="0" applyFont="1" applyBorder="1" applyAlignment="1" applyProtection="1">
      <alignment horizontal="right" vertical="center" wrapText="1" shrinkToFit="1"/>
      <protection locked="0" hidden="1"/>
    </xf>
    <xf numFmtId="0" fontId="3" fillId="0" borderId="152" xfId="0" applyFont="1" applyBorder="1" applyAlignment="1" applyProtection="1">
      <alignment horizontal="right" vertical="center" wrapText="1" shrinkToFit="1"/>
      <protection locked="0" hidden="1"/>
    </xf>
    <xf numFmtId="0" fontId="3" fillId="0" borderId="0" xfId="0" applyFont="1" applyAlignment="1" applyProtection="1">
      <alignment horizontal="right" vertical="center" wrapText="1" shrinkToFit="1"/>
      <protection locked="0" hidden="1"/>
    </xf>
    <xf numFmtId="0" fontId="3" fillId="0" borderId="153" xfId="0" applyFont="1" applyBorder="1" applyAlignment="1" applyProtection="1">
      <alignment horizontal="right" vertical="center" wrapText="1" shrinkToFit="1"/>
      <protection locked="0" hidden="1"/>
    </xf>
    <xf numFmtId="0" fontId="3" fillId="0" borderId="114" xfId="0" applyFont="1" applyBorder="1" applyAlignment="1" applyProtection="1">
      <alignment horizontal="right" vertical="center" wrapText="1" shrinkToFit="1"/>
      <protection locked="0" hidden="1"/>
    </xf>
    <xf numFmtId="0" fontId="11" fillId="0" borderId="132" xfId="0" applyFont="1" applyBorder="1" applyAlignment="1" applyProtection="1">
      <alignment horizontal="right" vertical="center" wrapText="1" shrinkToFit="1"/>
      <protection locked="0" hidden="1"/>
    </xf>
    <xf numFmtId="0" fontId="3" fillId="0" borderId="159" xfId="0" applyFont="1" applyBorder="1" applyAlignment="1" applyProtection="1">
      <alignment horizontal="right" vertical="center" wrapText="1" shrinkToFit="1"/>
      <protection locked="0" hidden="1"/>
    </xf>
    <xf numFmtId="0" fontId="13" fillId="0" borderId="132" xfId="0" applyFont="1" applyBorder="1" applyAlignment="1" applyProtection="1">
      <alignment horizontal="right" vertical="center" wrapText="1" shrinkToFit="1"/>
      <protection locked="0" hidden="1"/>
    </xf>
    <xf numFmtId="0" fontId="19" fillId="0" borderId="153" xfId="0" applyFont="1" applyBorder="1" applyAlignment="1" applyProtection="1">
      <alignment horizontal="right" vertical="center" wrapText="1" shrinkToFit="1"/>
      <protection locked="0" hidden="1"/>
    </xf>
    <xf numFmtId="0" fontId="19" fillId="0" borderId="132" xfId="0" applyFont="1" applyBorder="1" applyAlignment="1" applyProtection="1">
      <alignment horizontal="right" vertical="center" wrapText="1" shrinkToFit="1"/>
      <protection locked="0" hidden="1"/>
    </xf>
    <xf numFmtId="0" fontId="19" fillId="0" borderId="159" xfId="0" applyFont="1" applyBorder="1" applyAlignment="1" applyProtection="1">
      <alignment horizontal="right" vertical="center" wrapText="1" shrinkToFit="1"/>
      <protection locked="0" hidden="1"/>
    </xf>
    <xf numFmtId="0" fontId="19" fillId="0" borderId="152" xfId="0" applyFont="1" applyBorder="1" applyAlignment="1" applyProtection="1">
      <alignment horizontal="right" vertical="center" wrapText="1" shrinkToFit="1"/>
      <protection locked="0" hidden="1"/>
    </xf>
    <xf numFmtId="164" fontId="3" fillId="0" borderId="153" xfId="0" applyNumberFormat="1" applyFont="1" applyBorder="1" applyAlignment="1" applyProtection="1">
      <alignment horizontal="right" vertical="center" wrapText="1" shrinkToFit="1"/>
      <protection locked="0" hidden="1"/>
    </xf>
    <xf numFmtId="164" fontId="3" fillId="0" borderId="132" xfId="0" applyNumberFormat="1" applyFont="1" applyBorder="1" applyAlignment="1" applyProtection="1">
      <alignment horizontal="right" vertical="center" wrapText="1" shrinkToFit="1"/>
      <protection locked="0" hidden="1"/>
    </xf>
    <xf numFmtId="0" fontId="15" fillId="0" borderId="132" xfId="0" applyFont="1" applyBorder="1" applyAlignment="1" applyProtection="1">
      <alignment horizontal="right" vertical="center" wrapText="1" shrinkToFit="1"/>
      <protection locked="0" hidden="1"/>
    </xf>
    <xf numFmtId="0" fontId="4" fillId="2" borderId="59" xfId="0" applyFont="1" applyFill="1" applyBorder="1" applyAlignment="1" applyProtection="1">
      <alignment horizontal="center" vertical="center" wrapText="1"/>
      <protection hidden="1"/>
    </xf>
    <xf numFmtId="0" fontId="4" fillId="18" borderId="160" xfId="0" applyFont="1" applyFill="1" applyBorder="1" applyAlignment="1">
      <alignment horizontal="left" vertical="center" wrapText="1"/>
    </xf>
    <xf numFmtId="0" fontId="4" fillId="18" borderId="116" xfId="0" applyFont="1" applyFill="1" applyBorder="1" applyAlignment="1">
      <alignment horizontal="left" vertical="center" wrapText="1"/>
    </xf>
    <xf numFmtId="0" fontId="4" fillId="18" borderId="118" xfId="0" applyFont="1" applyFill="1" applyBorder="1" applyAlignment="1">
      <alignment horizontal="left" vertical="center" wrapText="1"/>
    </xf>
    <xf numFmtId="0" fontId="4" fillId="18" borderId="161" xfId="0" applyFont="1" applyFill="1" applyBorder="1" applyAlignment="1">
      <alignment horizontal="left" vertical="center" wrapText="1"/>
    </xf>
    <xf numFmtId="0" fontId="4" fillId="18" borderId="162" xfId="0" applyFont="1" applyFill="1" applyBorder="1" applyAlignment="1">
      <alignment horizontal="left" vertical="center" wrapText="1"/>
    </xf>
    <xf numFmtId="0" fontId="17" fillId="5" borderId="61" xfId="0" applyFont="1" applyFill="1" applyBorder="1" applyAlignment="1" applyProtection="1">
      <alignment vertical="center" wrapText="1"/>
      <protection hidden="1"/>
    </xf>
    <xf numFmtId="0" fontId="17" fillId="5" borderId="62" xfId="0" applyFont="1" applyFill="1" applyBorder="1" applyAlignment="1" applyProtection="1">
      <alignment vertical="center" wrapText="1"/>
      <protection hidden="1"/>
    </xf>
    <xf numFmtId="0" fontId="17" fillId="5" borderId="60" xfId="0" applyFont="1" applyFill="1" applyBorder="1" applyAlignment="1" applyProtection="1">
      <alignment vertical="center" wrapText="1"/>
      <protection hidden="1"/>
    </xf>
    <xf numFmtId="0" fontId="17" fillId="5" borderId="63" xfId="0" applyFont="1" applyFill="1" applyBorder="1" applyAlignment="1" applyProtection="1">
      <alignment vertical="center" wrapText="1"/>
      <protection hidden="1"/>
    </xf>
    <xf numFmtId="0" fontId="17" fillId="5" borderId="61" xfId="0" applyFont="1" applyFill="1" applyBorder="1" applyAlignment="1" applyProtection="1">
      <alignment horizontal="center" vertical="center" wrapText="1"/>
      <protection hidden="1"/>
    </xf>
    <xf numFmtId="0" fontId="17" fillId="5" borderId="62" xfId="0" applyFont="1" applyFill="1" applyBorder="1" applyAlignment="1" applyProtection="1">
      <alignment horizontal="center" vertical="center" wrapText="1"/>
      <protection hidden="1"/>
    </xf>
    <xf numFmtId="0" fontId="17" fillId="5" borderId="60" xfId="0" applyFont="1" applyFill="1" applyBorder="1" applyAlignment="1" applyProtection="1">
      <alignment horizontal="center" vertical="center" wrapText="1"/>
      <protection hidden="1"/>
    </xf>
    <xf numFmtId="0" fontId="17" fillId="5" borderId="63" xfId="0" applyFont="1" applyFill="1" applyBorder="1" applyAlignment="1" applyProtection="1">
      <alignment horizontal="center" vertical="center" wrapText="1"/>
      <protection hidden="1"/>
    </xf>
    <xf numFmtId="0" fontId="5" fillId="5" borderId="61" xfId="0" applyFont="1" applyFill="1" applyBorder="1" applyAlignment="1" applyProtection="1">
      <alignment horizontal="left" vertical="center" wrapText="1"/>
      <protection hidden="1"/>
    </xf>
    <xf numFmtId="0" fontId="5" fillId="5" borderId="62" xfId="0" applyFont="1" applyFill="1" applyBorder="1" applyAlignment="1" applyProtection="1">
      <alignment horizontal="left" vertical="center" wrapText="1"/>
      <protection hidden="1"/>
    </xf>
    <xf numFmtId="0" fontId="5" fillId="5" borderId="63" xfId="0" applyFont="1" applyFill="1" applyBorder="1" applyAlignment="1" applyProtection="1">
      <alignment horizontal="left" vertical="center" wrapText="1"/>
      <protection hidden="1"/>
    </xf>
    <xf numFmtId="0" fontId="5" fillId="5" borderId="60" xfId="0" applyFont="1" applyFill="1" applyBorder="1" applyAlignment="1" applyProtection="1">
      <alignment horizontal="left" vertical="center" wrapText="1"/>
      <protection hidden="1"/>
    </xf>
    <xf numFmtId="0" fontId="17" fillId="5" borderId="52" xfId="0" applyFont="1" applyFill="1" applyBorder="1" applyAlignment="1" applyProtection="1">
      <alignment vertical="center" wrapText="1"/>
      <protection hidden="1"/>
    </xf>
    <xf numFmtId="0" fontId="17" fillId="5" borderId="61" xfId="0" applyFont="1" applyFill="1" applyBorder="1" applyAlignment="1" applyProtection="1">
      <alignment horizontal="left" vertical="center" wrapText="1"/>
      <protection hidden="1"/>
    </xf>
    <xf numFmtId="0" fontId="17" fillId="5" borderId="62" xfId="0" applyFont="1" applyFill="1" applyBorder="1" applyAlignment="1" applyProtection="1">
      <alignment horizontal="left" vertical="center" wrapText="1"/>
      <protection hidden="1"/>
    </xf>
    <xf numFmtId="0" fontId="17" fillId="5" borderId="63" xfId="0" applyFont="1" applyFill="1" applyBorder="1" applyAlignment="1" applyProtection="1">
      <alignment horizontal="left" vertical="center" wrapText="1"/>
      <protection hidden="1"/>
    </xf>
    <xf numFmtId="0" fontId="17" fillId="5" borderId="60" xfId="0" applyFont="1" applyFill="1" applyBorder="1" applyAlignment="1" applyProtection="1">
      <alignment horizontal="left" vertical="center" wrapText="1"/>
      <protection hidden="1"/>
    </xf>
    <xf numFmtId="0" fontId="29" fillId="18" borderId="115" xfId="0" applyFont="1" applyFill="1" applyBorder="1" applyAlignment="1">
      <alignment vertical="center" wrapText="1"/>
    </xf>
    <xf numFmtId="0" fontId="29" fillId="18" borderId="116" xfId="0" applyFont="1" applyFill="1" applyBorder="1" applyAlignment="1">
      <alignment vertical="center" wrapText="1"/>
    </xf>
    <xf numFmtId="0" fontId="29" fillId="18" borderId="118" xfId="0" applyFont="1" applyFill="1" applyBorder="1" applyAlignment="1">
      <alignment vertical="center" wrapText="1"/>
    </xf>
    <xf numFmtId="0" fontId="29" fillId="18" borderId="161" xfId="0" applyFont="1" applyFill="1" applyBorder="1" applyAlignment="1">
      <alignment vertical="center" wrapText="1"/>
    </xf>
    <xf numFmtId="0" fontId="29" fillId="18" borderId="162" xfId="0" applyFont="1" applyFill="1" applyBorder="1" applyAlignment="1">
      <alignment vertical="center" wrapText="1"/>
    </xf>
    <xf numFmtId="0" fontId="5" fillId="5" borderId="69" xfId="0" applyFont="1" applyFill="1" applyBorder="1" applyAlignment="1" applyProtection="1">
      <alignment horizontal="left" vertical="center" wrapText="1"/>
      <protection hidden="1"/>
    </xf>
    <xf numFmtId="0" fontId="4" fillId="5" borderId="61" xfId="0" applyFont="1" applyFill="1" applyBorder="1" applyAlignment="1" applyProtection="1">
      <alignment horizontal="left" vertical="center" wrapText="1"/>
      <protection hidden="1"/>
    </xf>
    <xf numFmtId="0" fontId="4" fillId="5" borderId="62" xfId="0" applyFont="1" applyFill="1" applyBorder="1" applyAlignment="1" applyProtection="1">
      <alignment horizontal="left" vertical="center" wrapText="1"/>
      <protection hidden="1"/>
    </xf>
    <xf numFmtId="0" fontId="4" fillId="5" borderId="63" xfId="0" applyFont="1" applyFill="1" applyBorder="1" applyAlignment="1" applyProtection="1">
      <alignment horizontal="left" vertical="center" wrapText="1"/>
      <protection hidden="1"/>
    </xf>
    <xf numFmtId="0" fontId="5" fillId="5" borderId="69" xfId="0" applyFont="1" applyFill="1" applyBorder="1" applyAlignment="1" applyProtection="1">
      <alignment vertical="center" wrapText="1"/>
      <protection hidden="1"/>
    </xf>
    <xf numFmtId="0" fontId="5" fillId="5" borderId="62" xfId="0" applyFont="1" applyFill="1" applyBorder="1" applyAlignment="1" applyProtection="1">
      <alignment vertical="center" wrapText="1"/>
      <protection hidden="1"/>
    </xf>
    <xf numFmtId="0" fontId="5" fillId="5" borderId="60" xfId="0" applyFont="1" applyFill="1" applyBorder="1" applyAlignment="1" applyProtection="1">
      <alignment vertical="center" wrapText="1"/>
      <protection hidden="1"/>
    </xf>
    <xf numFmtId="0" fontId="5" fillId="5" borderId="61" xfId="0" applyFont="1" applyFill="1" applyBorder="1" applyAlignment="1" applyProtection="1">
      <alignment vertical="center" wrapText="1"/>
      <protection hidden="1"/>
    </xf>
    <xf numFmtId="0" fontId="5" fillId="5" borderId="63" xfId="0" applyFont="1" applyFill="1" applyBorder="1" applyAlignment="1" applyProtection="1">
      <alignment vertical="center" wrapText="1"/>
      <protection hidden="1"/>
    </xf>
    <xf numFmtId="0" fontId="9" fillId="27" borderId="61" xfId="0" applyFont="1" applyFill="1" applyBorder="1" applyAlignment="1" applyProtection="1">
      <alignment vertical="center" wrapText="1"/>
      <protection hidden="1"/>
    </xf>
    <xf numFmtId="0" fontId="9" fillId="27" borderId="62" xfId="0" applyFont="1" applyFill="1" applyBorder="1" applyAlignment="1" applyProtection="1">
      <alignment vertical="center" wrapText="1"/>
      <protection hidden="1"/>
    </xf>
    <xf numFmtId="0" fontId="9" fillId="27" borderId="63" xfId="0" applyFont="1" applyFill="1" applyBorder="1" applyAlignment="1" applyProtection="1">
      <alignment vertical="center" wrapText="1"/>
      <protection hidden="1"/>
    </xf>
    <xf numFmtId="0" fontId="9" fillId="27" borderId="69" xfId="0" applyFont="1" applyFill="1" applyBorder="1" applyAlignment="1" applyProtection="1">
      <alignment vertical="center" wrapText="1"/>
      <protection hidden="1"/>
    </xf>
    <xf numFmtId="0" fontId="15" fillId="19" borderId="97" xfId="0" applyFont="1" applyFill="1" applyBorder="1" applyAlignment="1">
      <alignment horizontal="right" shrinkToFit="1"/>
    </xf>
    <xf numFmtId="0" fontId="15" fillId="19" borderId="163" xfId="0" applyFont="1" applyFill="1" applyBorder="1" applyAlignment="1">
      <alignment horizontal="right" shrinkToFit="1"/>
    </xf>
    <xf numFmtId="0" fontId="15" fillId="19" borderId="81" xfId="0" applyFont="1" applyFill="1" applyBorder="1" applyAlignment="1">
      <alignment horizontal="right" shrinkToFit="1"/>
    </xf>
    <xf numFmtId="0" fontId="19" fillId="7" borderId="8" xfId="0" applyFont="1" applyFill="1" applyBorder="1" applyAlignment="1" applyProtection="1">
      <alignment horizontal="right" vertical="center" wrapText="1" shrinkToFit="1"/>
      <protection locked="0"/>
    </xf>
    <xf numFmtId="0" fontId="19" fillId="7" borderId="37" xfId="0" applyFont="1" applyFill="1" applyBorder="1" applyAlignment="1" applyProtection="1">
      <alignment horizontal="right" vertical="center" wrapText="1" shrinkToFit="1"/>
      <protection locked="0"/>
    </xf>
    <xf numFmtId="0" fontId="19" fillId="7" borderId="42" xfId="0" applyFont="1" applyFill="1" applyBorder="1" applyAlignment="1" applyProtection="1">
      <alignment horizontal="right" vertical="center" wrapText="1" shrinkToFit="1"/>
      <protection locked="0"/>
    </xf>
    <xf numFmtId="0" fontId="19" fillId="7" borderId="15" xfId="0" applyFont="1" applyFill="1" applyBorder="1" applyAlignment="1" applyProtection="1">
      <alignment horizontal="right" vertical="center" wrapText="1" shrinkToFit="1"/>
      <protection locked="0"/>
    </xf>
    <xf numFmtId="0" fontId="19" fillId="7" borderId="114" xfId="0" applyFont="1" applyFill="1" applyBorder="1" applyAlignment="1" applyProtection="1">
      <alignment horizontal="right" vertical="center" wrapText="1" shrinkToFit="1"/>
      <protection locked="0"/>
    </xf>
    <xf numFmtId="0" fontId="19" fillId="7" borderId="45" xfId="0" applyFont="1" applyFill="1" applyBorder="1" applyAlignment="1" applyProtection="1">
      <alignment horizontal="right" vertical="center" wrapText="1" shrinkToFit="1"/>
      <protection locked="0"/>
    </xf>
    <xf numFmtId="0" fontId="27" fillId="7" borderId="8" xfId="0" applyFont="1" applyFill="1" applyBorder="1" applyAlignment="1" applyProtection="1">
      <alignment horizontal="right" vertical="center" wrapText="1" shrinkToFit="1"/>
      <protection locked="0"/>
    </xf>
    <xf numFmtId="0" fontId="27" fillId="7" borderId="37" xfId="0" applyFont="1" applyFill="1" applyBorder="1" applyAlignment="1" applyProtection="1">
      <alignment horizontal="right" vertical="center" wrapText="1" shrinkToFit="1"/>
      <protection locked="0"/>
    </xf>
    <xf numFmtId="0" fontId="27" fillId="7" borderId="42" xfId="0" applyFont="1" applyFill="1" applyBorder="1" applyAlignment="1" applyProtection="1">
      <alignment horizontal="right" vertical="center" wrapText="1" shrinkToFit="1"/>
      <protection locked="0"/>
    </xf>
    <xf numFmtId="0" fontId="28" fillId="19" borderId="45" xfId="0" applyFont="1" applyFill="1" applyBorder="1" applyAlignment="1">
      <alignment horizontal="right" vertical="center" shrinkToFit="1"/>
    </xf>
    <xf numFmtId="0" fontId="28" fillId="19" borderId="37" xfId="0" applyFont="1" applyFill="1" applyBorder="1" applyAlignment="1">
      <alignment horizontal="right" vertical="center" shrinkToFit="1"/>
    </xf>
    <xf numFmtId="0" fontId="28" fillId="19" borderId="42" xfId="0" applyFont="1" applyFill="1" applyBorder="1" applyAlignment="1">
      <alignment horizontal="right" vertical="center" shrinkToFit="1"/>
    </xf>
    <xf numFmtId="0" fontId="28" fillId="19" borderId="15" xfId="0" applyFont="1" applyFill="1" applyBorder="1" applyAlignment="1">
      <alignment horizontal="right" vertical="center" shrinkToFit="1"/>
    </xf>
    <xf numFmtId="0" fontId="28" fillId="19" borderId="8" xfId="0" applyFont="1" applyFill="1" applyBorder="1" applyAlignment="1">
      <alignment horizontal="right" vertical="center" shrinkToFit="1"/>
    </xf>
    <xf numFmtId="0" fontId="28" fillId="24" borderId="37" xfId="0" applyFont="1" applyFill="1" applyBorder="1" applyAlignment="1">
      <alignment horizontal="right" vertical="center" shrinkToFit="1"/>
    </xf>
    <xf numFmtId="0" fontId="3" fillId="7" borderId="8" xfId="0" applyFont="1" applyFill="1" applyBorder="1" applyAlignment="1" applyProtection="1">
      <alignment horizontal="right" vertical="center" wrapText="1" shrinkToFit="1"/>
      <protection locked="0"/>
    </xf>
    <xf numFmtId="0" fontId="3" fillId="7" borderId="42" xfId="0" applyFont="1" applyFill="1" applyBorder="1" applyAlignment="1" applyProtection="1">
      <alignment horizontal="right" vertical="center" wrapText="1" shrinkToFit="1"/>
      <protection locked="0"/>
    </xf>
    <xf numFmtId="0" fontId="3" fillId="7" borderId="15" xfId="0" applyFont="1" applyFill="1" applyBorder="1" applyAlignment="1" applyProtection="1">
      <alignment horizontal="right" vertical="center" wrapText="1" shrinkToFit="1"/>
      <protection locked="0"/>
    </xf>
    <xf numFmtId="0" fontId="3" fillId="7" borderId="45" xfId="0" applyFont="1" applyFill="1" applyBorder="1" applyAlignment="1" applyProtection="1">
      <alignment horizontal="right" vertical="center" wrapText="1" shrinkToFit="1"/>
      <protection locked="0"/>
    </xf>
    <xf numFmtId="0" fontId="0" fillId="7" borderId="37" xfId="0" applyFill="1" applyBorder="1" applyAlignment="1">
      <alignment horizontal="right"/>
    </xf>
    <xf numFmtId="0" fontId="0" fillId="7" borderId="42" xfId="0" applyFill="1" applyBorder="1" applyAlignment="1">
      <alignment horizontal="right"/>
    </xf>
    <xf numFmtId="0" fontId="32" fillId="19" borderId="76" xfId="0" applyFont="1" applyFill="1" applyBorder="1" applyAlignment="1">
      <alignment horizontal="right" vertical="center" shrinkToFit="1"/>
    </xf>
    <xf numFmtId="0" fontId="32" fillId="19" borderId="73" xfId="0" applyFont="1" applyFill="1" applyBorder="1" applyAlignment="1">
      <alignment horizontal="right" vertical="center" shrinkToFit="1"/>
    </xf>
    <xf numFmtId="0" fontId="32" fillId="19" borderId="92" xfId="0" applyFont="1" applyFill="1" applyBorder="1" applyAlignment="1">
      <alignment horizontal="right" vertical="center" shrinkToFit="1"/>
    </xf>
    <xf numFmtId="0" fontId="32" fillId="19" borderId="97" xfId="0" applyFont="1" applyFill="1" applyBorder="1" applyAlignment="1">
      <alignment horizontal="right" vertical="center" shrinkToFit="1"/>
    </xf>
    <xf numFmtId="0" fontId="3" fillId="7" borderId="67" xfId="0" applyFont="1" applyFill="1" applyBorder="1" applyAlignment="1" applyProtection="1">
      <alignment horizontal="right" vertical="center" wrapText="1" shrinkToFit="1"/>
      <protection locked="0"/>
    </xf>
    <xf numFmtId="0" fontId="3" fillId="7" borderId="38" xfId="0" applyFont="1" applyFill="1" applyBorder="1" applyAlignment="1" applyProtection="1">
      <alignment horizontal="right" vertical="center" wrapText="1" shrinkToFit="1"/>
      <protection locked="0"/>
    </xf>
    <xf numFmtId="0" fontId="3" fillId="7" borderId="43" xfId="0" applyFont="1" applyFill="1" applyBorder="1" applyAlignment="1" applyProtection="1">
      <alignment horizontal="right" vertical="center" wrapText="1" shrinkToFit="1"/>
      <protection locked="0"/>
    </xf>
    <xf numFmtId="0" fontId="3" fillId="7" borderId="65" xfId="0" applyFont="1" applyFill="1" applyBorder="1" applyAlignment="1" applyProtection="1">
      <alignment horizontal="right" vertical="center" wrapText="1" shrinkToFit="1"/>
      <protection locked="0"/>
    </xf>
    <xf numFmtId="0" fontId="3" fillId="7" borderId="34" xfId="0" applyFont="1" applyFill="1" applyBorder="1" applyAlignment="1" applyProtection="1">
      <alignment horizontal="right" vertical="center" wrapText="1" shrinkToFit="1"/>
      <protection locked="0"/>
    </xf>
    <xf numFmtId="0" fontId="19" fillId="7" borderId="34" xfId="0" applyFont="1" applyFill="1" applyBorder="1" applyAlignment="1" applyProtection="1">
      <alignment horizontal="right" vertical="center" wrapText="1" shrinkToFit="1"/>
      <protection locked="0"/>
    </xf>
    <xf numFmtId="0" fontId="19" fillId="7" borderId="38" xfId="0" applyFont="1" applyFill="1" applyBorder="1" applyAlignment="1" applyProtection="1">
      <alignment horizontal="right" vertical="center" wrapText="1" shrinkToFit="1"/>
      <protection locked="0"/>
    </xf>
    <xf numFmtId="0" fontId="19" fillId="7" borderId="43" xfId="0" applyFont="1" applyFill="1" applyBorder="1" applyAlignment="1" applyProtection="1">
      <alignment horizontal="right" vertical="center" wrapText="1" shrinkToFit="1"/>
      <protection locked="0"/>
    </xf>
    <xf numFmtId="0" fontId="19" fillId="7" borderId="65" xfId="0" applyFont="1" applyFill="1" applyBorder="1" applyAlignment="1" applyProtection="1">
      <alignment horizontal="right" vertical="center" wrapText="1" shrinkToFit="1"/>
      <protection locked="0"/>
    </xf>
    <xf numFmtId="0" fontId="19" fillId="9" borderId="34" xfId="0" applyFont="1" applyFill="1" applyBorder="1" applyAlignment="1" applyProtection="1">
      <alignment horizontal="right" vertical="center" wrapText="1" shrinkToFit="1"/>
      <protection locked="0"/>
    </xf>
    <xf numFmtId="0" fontId="19" fillId="9" borderId="38" xfId="0" applyFont="1" applyFill="1" applyBorder="1" applyAlignment="1" applyProtection="1">
      <alignment horizontal="right" vertical="center" wrapText="1" shrinkToFit="1"/>
      <protection locked="0"/>
    </xf>
    <xf numFmtId="0" fontId="19" fillId="9" borderId="43" xfId="0" applyFont="1" applyFill="1" applyBorder="1" applyAlignment="1" applyProtection="1">
      <alignment horizontal="right" vertical="center" wrapText="1" shrinkToFit="1"/>
      <protection locked="0"/>
    </xf>
    <xf numFmtId="0" fontId="19" fillId="9" borderId="65" xfId="0" applyFont="1" applyFill="1" applyBorder="1" applyAlignment="1" applyProtection="1">
      <alignment horizontal="right" vertical="center" wrapText="1" shrinkToFit="1"/>
      <protection locked="0"/>
    </xf>
    <xf numFmtId="0" fontId="19" fillId="11" borderId="34" xfId="0" applyFont="1" applyFill="1" applyBorder="1" applyAlignment="1" applyProtection="1">
      <alignment horizontal="right" vertical="center" wrapText="1" shrinkToFit="1"/>
      <protection locked="0"/>
    </xf>
    <xf numFmtId="0" fontId="19" fillId="11" borderId="38" xfId="0" applyFont="1" applyFill="1" applyBorder="1" applyAlignment="1" applyProtection="1">
      <alignment horizontal="right" vertical="center" wrapText="1" shrinkToFit="1"/>
      <protection locked="0"/>
    </xf>
    <xf numFmtId="0" fontId="15" fillId="11" borderId="38" xfId="0" applyFont="1" applyFill="1" applyBorder="1" applyAlignment="1" applyProtection="1">
      <alignment horizontal="right" vertical="center" wrapText="1" shrinkToFit="1"/>
      <protection locked="0"/>
    </xf>
    <xf numFmtId="0" fontId="19" fillId="11" borderId="43" xfId="0" applyFont="1" applyFill="1" applyBorder="1" applyAlignment="1" applyProtection="1">
      <alignment horizontal="right" vertical="center" wrapText="1" shrinkToFit="1"/>
      <protection locked="0"/>
    </xf>
    <xf numFmtId="0" fontId="19" fillId="11" borderId="65" xfId="0" applyFont="1" applyFill="1" applyBorder="1" applyAlignment="1" applyProtection="1">
      <alignment horizontal="right" vertical="center" wrapText="1" shrinkToFit="1"/>
      <protection locked="0"/>
    </xf>
    <xf numFmtId="0" fontId="19" fillId="2" borderId="22" xfId="0" applyFont="1" applyFill="1" applyBorder="1" applyAlignment="1" applyProtection="1">
      <alignment horizontal="right" vertical="center" wrapText="1" shrinkToFit="1"/>
      <protection hidden="1"/>
    </xf>
    <xf numFmtId="0" fontId="28" fillId="0" borderId="137" xfId="0" applyFont="1" applyBorder="1" applyAlignment="1">
      <alignment horizontal="right" vertical="center" shrinkToFit="1"/>
    </xf>
    <xf numFmtId="0" fontId="28" fillId="0" borderId="117" xfId="0" applyFont="1" applyBorder="1" applyAlignment="1">
      <alignment horizontal="right" vertical="center" shrinkToFit="1"/>
    </xf>
    <xf numFmtId="0" fontId="28" fillId="0" borderId="103" xfId="0" applyFont="1" applyBorder="1" applyAlignment="1">
      <alignment horizontal="right" vertical="center" shrinkToFit="1"/>
    </xf>
    <xf numFmtId="0" fontId="28" fillId="0" borderId="104" xfId="0" applyFont="1" applyBorder="1" applyAlignment="1">
      <alignment horizontal="right" vertical="center" shrinkToFit="1"/>
    </xf>
    <xf numFmtId="0" fontId="28" fillId="0" borderId="150" xfId="0" applyFont="1" applyBorder="1" applyAlignment="1">
      <alignment horizontal="right" vertical="center" shrinkToFit="1"/>
    </xf>
    <xf numFmtId="0" fontId="28" fillId="0" borderId="143" xfId="0" applyFont="1" applyBorder="1" applyAlignment="1">
      <alignment horizontal="right" vertical="center" shrinkToFit="1"/>
    </xf>
    <xf numFmtId="0" fontId="28" fillId="0" borderId="151" xfId="0" applyFont="1" applyBorder="1" applyAlignment="1">
      <alignment horizontal="right" vertical="center" shrinkToFit="1"/>
    </xf>
    <xf numFmtId="0" fontId="28" fillId="0" borderId="144" xfId="0" applyFont="1" applyBorder="1" applyAlignment="1">
      <alignment horizontal="right" vertical="center" shrinkToFit="1"/>
    </xf>
    <xf numFmtId="0" fontId="28" fillId="0" borderId="138" xfId="0" applyFont="1" applyBorder="1" applyAlignment="1">
      <alignment horizontal="right" vertical="center" shrinkToFit="1"/>
    </xf>
    <xf numFmtId="0" fontId="28" fillId="0" borderId="139" xfId="0" applyFont="1" applyBorder="1" applyAlignment="1">
      <alignment horizontal="right" vertical="center" shrinkToFit="1"/>
    </xf>
    <xf numFmtId="0" fontId="19" fillId="0" borderId="145" xfId="1" applyFont="1" applyBorder="1" applyAlignment="1" applyProtection="1">
      <alignment horizontal="right" vertical="center" wrapText="1" shrinkToFit="1"/>
      <protection hidden="1"/>
    </xf>
    <xf numFmtId="0" fontId="32" fillId="0" borderId="151" xfId="0" applyFont="1" applyBorder="1" applyAlignment="1">
      <alignment horizontal="right" vertical="center" shrinkToFit="1"/>
    </xf>
    <xf numFmtId="0" fontId="32" fillId="0" borderId="144" xfId="0" applyFont="1" applyBorder="1" applyAlignment="1">
      <alignment horizontal="right" vertical="center" shrinkToFit="1"/>
    </xf>
    <xf numFmtId="0" fontId="32" fillId="0" borderId="150" xfId="0" applyFont="1" applyBorder="1" applyAlignment="1">
      <alignment horizontal="right" vertical="center" shrinkToFit="1"/>
    </xf>
    <xf numFmtId="0" fontId="32" fillId="0" borderId="143" xfId="0" applyFont="1" applyBorder="1" applyAlignment="1">
      <alignment horizontal="right" vertical="center" shrinkToFit="1"/>
    </xf>
    <xf numFmtId="0" fontId="13" fillId="0" borderId="22" xfId="0" applyFont="1" applyBorder="1" applyAlignment="1" applyProtection="1">
      <alignment horizontal="right" vertical="center" wrapText="1" shrinkToFit="1"/>
      <protection hidden="1"/>
    </xf>
    <xf numFmtId="164" fontId="19" fillId="0" borderId="22" xfId="0" applyNumberFormat="1" applyFont="1" applyBorder="1" applyAlignment="1" applyProtection="1">
      <alignment horizontal="right" wrapText="1" shrinkToFit="1"/>
      <protection locked="0" hidden="1"/>
    </xf>
    <xf numFmtId="164" fontId="19" fillId="0" borderId="32" xfId="0" applyNumberFormat="1" applyFont="1" applyBorder="1" applyAlignment="1" applyProtection="1">
      <alignment horizontal="right" wrapText="1" shrinkToFit="1"/>
      <protection locked="0" hidden="1"/>
    </xf>
    <xf numFmtId="164" fontId="19" fillId="0" borderId="16" xfId="0" applyNumberFormat="1" applyFont="1" applyBorder="1" applyAlignment="1" applyProtection="1">
      <alignment horizontal="right" wrapText="1" shrinkToFit="1"/>
      <protection locked="0" hidden="1"/>
    </xf>
    <xf numFmtId="164" fontId="19" fillId="0" borderId="7" xfId="0" applyNumberFormat="1" applyFont="1" applyBorder="1" applyAlignment="1" applyProtection="1">
      <alignment horizontal="right" wrapText="1" shrinkToFit="1"/>
      <protection locked="0" hidden="1"/>
    </xf>
    <xf numFmtId="0" fontId="14" fillId="19" borderId="77" xfId="0" applyFont="1" applyFill="1" applyBorder="1" applyAlignment="1">
      <alignment wrapText="1"/>
    </xf>
    <xf numFmtId="0" fontId="14" fillId="19" borderId="88" xfId="0" applyFont="1" applyFill="1" applyBorder="1" applyAlignment="1">
      <alignment wrapText="1"/>
    </xf>
    <xf numFmtId="0" fontId="17" fillId="7" borderId="32" xfId="0" applyFont="1" applyFill="1" applyBorder="1" applyAlignment="1" applyProtection="1">
      <alignment wrapText="1"/>
      <protection hidden="1"/>
    </xf>
    <xf numFmtId="0" fontId="14" fillId="19" borderId="100" xfId="0" applyFont="1" applyFill="1" applyBorder="1" applyAlignment="1">
      <alignment wrapText="1"/>
    </xf>
    <xf numFmtId="0" fontId="15" fillId="19" borderId="160" xfId="0" applyFont="1" applyFill="1" applyBorder="1" applyAlignment="1">
      <alignment shrinkToFit="1"/>
    </xf>
    <xf numFmtId="0" fontId="15" fillId="19" borderId="116" xfId="0" applyFont="1" applyFill="1" applyBorder="1" applyAlignment="1">
      <alignment shrinkToFit="1"/>
    </xf>
    <xf numFmtId="0" fontId="18" fillId="7" borderId="62" xfId="0" applyFont="1" applyFill="1" applyBorder="1" applyAlignment="1" applyProtection="1">
      <alignment wrapText="1" shrinkToFit="1"/>
      <protection hidden="1"/>
    </xf>
    <xf numFmtId="0" fontId="15" fillId="19" borderId="118" xfId="0" applyFont="1" applyFill="1" applyBorder="1" applyAlignment="1">
      <alignment shrinkToFit="1"/>
    </xf>
    <xf numFmtId="49" fontId="20" fillId="0" borderId="6" xfId="0" applyNumberFormat="1" applyFont="1" applyBorder="1" applyAlignment="1">
      <alignment horizontal="center" vertical="center" wrapText="1"/>
    </xf>
    <xf numFmtId="49" fontId="20" fillId="0" borderId="20" xfId="0" applyNumberFormat="1" applyFont="1" applyBorder="1" applyAlignment="1">
      <alignment horizontal="center" vertical="center" wrapText="1"/>
    </xf>
    <xf numFmtId="49" fontId="20" fillId="0" borderId="25" xfId="0" applyNumberFormat="1" applyFont="1" applyBorder="1" applyAlignment="1">
      <alignment horizontal="center" vertical="center" wrapText="1"/>
    </xf>
    <xf numFmtId="0" fontId="16" fillId="10" borderId="47" xfId="0" applyFont="1" applyFill="1" applyBorder="1" applyAlignment="1" applyProtection="1">
      <alignment horizontal="center" vertical="center" wrapText="1" shrinkToFit="1"/>
      <protection locked="0" hidden="1"/>
    </xf>
    <xf numFmtId="0" fontId="16" fillId="10" borderId="21" xfId="0" applyFont="1" applyFill="1" applyBorder="1" applyAlignment="1" applyProtection="1">
      <alignment horizontal="center" vertical="center" wrapText="1" shrinkToFit="1"/>
      <protection locked="0" hidden="1"/>
    </xf>
    <xf numFmtId="0" fontId="16" fillId="10" borderId="24" xfId="0" applyFont="1" applyFill="1" applyBorder="1" applyAlignment="1" applyProtection="1">
      <alignment horizontal="center" vertical="center" wrapText="1" shrinkToFit="1"/>
      <protection locked="0" hidden="1"/>
    </xf>
    <xf numFmtId="49" fontId="20" fillId="0" borderId="17" xfId="0" applyNumberFormat="1" applyFont="1" applyBorder="1" applyAlignment="1" applyProtection="1">
      <alignment horizontal="center" vertical="center"/>
      <protection locked="0"/>
    </xf>
    <xf numFmtId="49" fontId="20" fillId="0" borderId="20"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0" fontId="20" fillId="0" borderId="9" xfId="0" applyFont="1" applyBorder="1" applyAlignment="1" applyProtection="1">
      <alignment horizontal="center" vertical="center" wrapText="1"/>
      <protection locked="0" hidden="1"/>
    </xf>
    <xf numFmtId="0" fontId="20" fillId="0" borderId="36" xfId="0" applyFont="1" applyBorder="1" applyAlignment="1" applyProtection="1">
      <alignment horizontal="center" vertical="center" wrapText="1"/>
      <protection locked="0" hidden="1"/>
    </xf>
    <xf numFmtId="0" fontId="20" fillId="0" borderId="40" xfId="0" applyFont="1" applyBorder="1" applyAlignment="1" applyProtection="1">
      <alignment horizontal="center" vertical="center" wrapText="1"/>
      <protection locked="0" hidden="1"/>
    </xf>
    <xf numFmtId="0" fontId="20" fillId="11" borderId="3" xfId="0" applyFont="1" applyFill="1" applyBorder="1" applyAlignment="1" applyProtection="1">
      <alignment horizontal="center" vertical="center" wrapText="1"/>
      <protection hidden="1"/>
    </xf>
    <xf numFmtId="0" fontId="20" fillId="11" borderId="10" xfId="0" applyFont="1" applyFill="1" applyBorder="1" applyAlignment="1" applyProtection="1">
      <alignment horizontal="center" vertical="center" wrapText="1"/>
      <protection hidden="1"/>
    </xf>
    <xf numFmtId="0" fontId="20" fillId="11" borderId="41" xfId="0" applyFont="1" applyFill="1" applyBorder="1" applyAlignment="1" applyProtection="1">
      <alignment horizontal="center" vertical="center" wrapText="1"/>
      <protection hidden="1"/>
    </xf>
    <xf numFmtId="0" fontId="16" fillId="10" borderId="5" xfId="0" applyFont="1" applyFill="1" applyBorder="1" applyAlignment="1" applyProtection="1">
      <alignment horizontal="center" vertical="center" wrapText="1" shrinkToFit="1"/>
      <protection locked="0" hidden="1"/>
    </xf>
    <xf numFmtId="49" fontId="20" fillId="0" borderId="6" xfId="0" applyNumberFormat="1" applyFont="1" applyBorder="1" applyAlignment="1" applyProtection="1">
      <alignment horizontal="center" vertical="center"/>
      <protection locked="0"/>
    </xf>
    <xf numFmtId="0" fontId="5" fillId="0" borderId="9" xfId="0" applyFont="1" applyBorder="1" applyAlignment="1" applyProtection="1">
      <alignment horizontal="center" vertical="center" wrapText="1"/>
      <protection locked="0" hidden="1"/>
    </xf>
    <xf numFmtId="0" fontId="5" fillId="0" borderId="36" xfId="0" applyFont="1" applyBorder="1" applyAlignment="1" applyProtection="1">
      <alignment horizontal="center" vertical="center" wrapText="1"/>
      <protection locked="0" hidden="1"/>
    </xf>
    <xf numFmtId="0" fontId="5" fillId="0" borderId="40" xfId="0" applyFont="1" applyBorder="1" applyAlignment="1" applyProtection="1">
      <alignment horizontal="center" vertical="center" wrapText="1"/>
      <protection locked="0" hidden="1"/>
    </xf>
    <xf numFmtId="0" fontId="5" fillId="7" borderId="3" xfId="0" applyFont="1" applyFill="1" applyBorder="1" applyAlignment="1" applyProtection="1">
      <alignment horizontal="center" vertical="center" wrapText="1"/>
      <protection hidden="1"/>
    </xf>
    <xf numFmtId="0" fontId="5" fillId="7" borderId="10" xfId="0" applyFont="1" applyFill="1" applyBorder="1" applyAlignment="1" applyProtection="1">
      <alignment horizontal="center" vertical="center" wrapText="1"/>
      <protection hidden="1"/>
    </xf>
    <xf numFmtId="0" fontId="5" fillId="7" borderId="41" xfId="0" applyFont="1" applyFill="1" applyBorder="1" applyAlignment="1" applyProtection="1">
      <alignment horizontal="center" vertical="center" wrapText="1"/>
      <protection hidden="1"/>
    </xf>
    <xf numFmtId="0" fontId="9" fillId="0" borderId="26" xfId="0" applyFont="1" applyBorder="1" applyAlignment="1">
      <alignment horizontal="center"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14" fillId="6" borderId="16" xfId="0" applyFont="1" applyFill="1" applyBorder="1" applyAlignment="1">
      <alignment horizontal="center" vertical="center" wrapText="1"/>
    </xf>
    <xf numFmtId="0" fontId="14" fillId="6" borderId="32"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7" fillId="0" borderId="9" xfId="0" applyFont="1" applyBorder="1" applyAlignment="1" applyProtection="1">
      <alignment horizontal="center" vertical="center" wrapText="1"/>
      <protection locked="0" hidden="1"/>
    </xf>
    <xf numFmtId="0" fontId="17" fillId="0" borderId="36" xfId="0" applyFont="1" applyBorder="1" applyAlignment="1" applyProtection="1">
      <alignment horizontal="center" vertical="center" wrapText="1"/>
      <protection locked="0" hidden="1"/>
    </xf>
    <xf numFmtId="0" fontId="17" fillId="0" borderId="40" xfId="0" applyFont="1" applyBorder="1" applyAlignment="1" applyProtection="1">
      <alignment horizontal="center" vertical="center" wrapText="1"/>
      <protection locked="0" hidden="1"/>
    </xf>
    <xf numFmtId="0" fontId="17" fillId="9" borderId="3" xfId="0" applyFont="1" applyFill="1" applyBorder="1" applyAlignment="1" applyProtection="1">
      <alignment horizontal="center" vertical="center" wrapText="1"/>
      <protection hidden="1"/>
    </xf>
    <xf numFmtId="0" fontId="17" fillId="9" borderId="10" xfId="0" applyFont="1" applyFill="1" applyBorder="1" applyAlignment="1" applyProtection="1">
      <alignment horizontal="center" vertical="center" wrapText="1"/>
      <protection hidden="1"/>
    </xf>
    <xf numFmtId="0" fontId="17" fillId="9" borderId="41" xfId="0" applyFont="1" applyFill="1" applyBorder="1" applyAlignment="1" applyProtection="1">
      <alignment horizontal="center" vertical="center" wrapText="1"/>
      <protection hidden="1"/>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4" fillId="0" borderId="51" xfId="0" applyFont="1" applyBorder="1" applyAlignment="1">
      <alignment vertical="center"/>
    </xf>
    <xf numFmtId="0" fontId="14" fillId="0" borderId="52" xfId="0" applyFont="1" applyBorder="1" applyAlignment="1">
      <alignment vertical="center"/>
    </xf>
    <xf numFmtId="4" fontId="16" fillId="10" borderId="5" xfId="0" applyNumberFormat="1" applyFont="1" applyFill="1" applyBorder="1" applyAlignment="1" applyProtection="1">
      <alignment horizontal="center" vertical="center" wrapText="1" shrinkToFit="1"/>
      <protection locked="0" hidden="1"/>
    </xf>
    <xf numFmtId="4" fontId="16" fillId="10" borderId="21" xfId="0" applyNumberFormat="1" applyFont="1" applyFill="1" applyBorder="1" applyAlignment="1" applyProtection="1">
      <alignment horizontal="center" vertical="center" wrapText="1" shrinkToFit="1"/>
      <protection locked="0" hidden="1"/>
    </xf>
    <xf numFmtId="4" fontId="16" fillId="10" borderId="24" xfId="0" applyNumberFormat="1" applyFont="1" applyFill="1" applyBorder="1" applyAlignment="1" applyProtection="1">
      <alignment horizontal="center" vertical="center" wrapText="1" shrinkToFit="1"/>
      <protection locked="0" hidden="1"/>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14" fillId="6" borderId="5"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16" fillId="6" borderId="5" xfId="0" applyFont="1" applyFill="1" applyBorder="1" applyAlignment="1" applyProtection="1">
      <alignment horizontal="center" vertical="center" wrapText="1" shrinkToFit="1"/>
      <protection locked="0" hidden="1"/>
    </xf>
    <xf numFmtId="0" fontId="16" fillId="6" borderId="21" xfId="0" applyFont="1" applyFill="1" applyBorder="1" applyAlignment="1" applyProtection="1">
      <alignment horizontal="center" vertical="center" wrapText="1" shrinkToFit="1"/>
      <protection locked="0" hidden="1"/>
    </xf>
    <xf numFmtId="0" fontId="14" fillId="6" borderId="24" xfId="0" applyFont="1" applyFill="1" applyBorder="1" applyAlignment="1">
      <alignment horizontal="center" vertical="center" wrapText="1" shrinkToFit="1"/>
    </xf>
    <xf numFmtId="49" fontId="14" fillId="0" borderId="6" xfId="0" applyNumberFormat="1" applyFont="1" applyBorder="1" applyAlignment="1" applyProtection="1">
      <alignment horizontal="center" vertical="center"/>
      <protection locked="0"/>
    </xf>
    <xf numFmtId="49" fontId="14" fillId="0" borderId="20" xfId="0" applyNumberFormat="1" applyFont="1" applyBorder="1" applyAlignment="1" applyProtection="1">
      <alignment horizontal="center" vertical="center"/>
      <protection locked="0"/>
    </xf>
    <xf numFmtId="0" fontId="14" fillId="0" borderId="25" xfId="0" applyFont="1" applyBorder="1" applyAlignment="1">
      <alignment horizontal="center" vertical="center"/>
    </xf>
    <xf numFmtId="0" fontId="17" fillId="7" borderId="3" xfId="0" applyFont="1" applyFill="1" applyBorder="1" applyAlignment="1" applyProtection="1">
      <alignment horizontal="center" vertical="center" wrapText="1"/>
      <protection hidden="1"/>
    </xf>
    <xf numFmtId="0" fontId="17" fillId="7" borderId="10" xfId="0" applyFont="1" applyFill="1" applyBorder="1" applyAlignment="1" applyProtection="1">
      <alignment horizontal="center" vertical="center" wrapText="1"/>
      <protection hidden="1"/>
    </xf>
    <xf numFmtId="0" fontId="17" fillId="7" borderId="41" xfId="0" applyFont="1" applyFill="1" applyBorder="1" applyAlignment="1" applyProtection="1">
      <alignment horizontal="center" vertical="center" wrapText="1"/>
      <protection hidden="1"/>
    </xf>
    <xf numFmtId="0" fontId="14" fillId="0" borderId="20" xfId="0" applyFont="1" applyBorder="1" applyAlignment="1">
      <alignment horizontal="center" vertical="center" wrapText="1"/>
    </xf>
    <xf numFmtId="0" fontId="14" fillId="0" borderId="25" xfId="0" applyFont="1" applyBorder="1" applyAlignment="1">
      <alignment horizontal="center" vertical="center" wrapText="1"/>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16" fillId="6" borderId="9" xfId="0" applyFont="1" applyFill="1" applyBorder="1" applyAlignment="1" applyProtection="1">
      <alignment horizontal="center" vertical="center" wrapText="1" shrinkToFit="1"/>
      <protection locked="0" hidden="1"/>
    </xf>
    <xf numFmtId="0" fontId="16" fillId="6" borderId="36" xfId="0" applyFont="1" applyFill="1" applyBorder="1" applyAlignment="1" applyProtection="1">
      <alignment horizontal="center" vertical="center" wrapText="1" shrinkToFit="1"/>
      <protection locked="0" hidden="1"/>
    </xf>
    <xf numFmtId="0" fontId="16" fillId="6" borderId="40" xfId="0" applyFont="1" applyFill="1" applyBorder="1" applyAlignment="1" applyProtection="1">
      <alignment horizontal="center" vertical="center" wrapText="1" shrinkToFit="1"/>
      <protection locked="0" hidden="1"/>
    </xf>
    <xf numFmtId="0" fontId="14" fillId="0" borderId="28" xfId="0" applyFont="1" applyBorder="1" applyAlignment="1">
      <alignment horizontal="center" vertical="center"/>
    </xf>
    <xf numFmtId="0" fontId="14" fillId="0" borderId="31" xfId="0" applyFont="1" applyBorder="1" applyAlignment="1">
      <alignment horizontal="center" vertical="center"/>
    </xf>
    <xf numFmtId="0" fontId="14" fillId="6" borderId="13" xfId="0" applyFont="1" applyFill="1" applyBorder="1" applyAlignment="1">
      <alignment horizontal="center" vertical="center" wrapText="1" shrinkToFit="1"/>
    </xf>
    <xf numFmtId="0" fontId="14" fillId="0" borderId="1" xfId="0" applyFont="1" applyBorder="1" applyAlignment="1">
      <alignment horizontal="center" vertical="center"/>
    </xf>
    <xf numFmtId="0" fontId="5" fillId="0" borderId="16" xfId="0" applyFont="1" applyBorder="1" applyAlignment="1" applyProtection="1">
      <alignment horizontal="center" vertical="center" wrapText="1"/>
      <protection locked="0" hidden="1"/>
    </xf>
    <xf numFmtId="0" fontId="5" fillId="0" borderId="32" xfId="0" applyFont="1" applyBorder="1" applyAlignment="1" applyProtection="1">
      <alignment horizontal="center" vertical="center" wrapText="1"/>
      <protection locked="0" hidden="1"/>
    </xf>
    <xf numFmtId="0" fontId="5" fillId="0" borderId="33" xfId="0" applyFont="1" applyBorder="1" applyAlignment="1" applyProtection="1">
      <alignment horizontal="center" vertical="center" wrapText="1"/>
      <protection locked="0" hidden="1"/>
    </xf>
    <xf numFmtId="0" fontId="5" fillId="7" borderId="6" xfId="0" applyFont="1" applyFill="1" applyBorder="1" applyAlignment="1" applyProtection="1">
      <alignment horizontal="center" vertical="center" wrapText="1"/>
      <protection hidden="1"/>
    </xf>
    <xf numFmtId="0" fontId="5" fillId="7" borderId="20" xfId="0" applyFont="1" applyFill="1" applyBorder="1" applyAlignment="1" applyProtection="1">
      <alignment horizontal="center" vertical="center" wrapText="1"/>
      <protection hidden="1"/>
    </xf>
    <xf numFmtId="0" fontId="5" fillId="7" borderId="25" xfId="0" applyFont="1" applyFill="1" applyBorder="1" applyAlignment="1" applyProtection="1">
      <alignment horizontal="center" vertical="center" wrapText="1"/>
      <protection hidden="1"/>
    </xf>
    <xf numFmtId="0" fontId="2" fillId="0" borderId="28" xfId="0" applyFont="1" applyBorder="1" applyAlignment="1">
      <alignment horizontal="center" vertical="center"/>
    </xf>
    <xf numFmtId="0" fontId="2" fillId="0" borderId="31" xfId="0" applyFont="1" applyBorder="1" applyAlignment="1">
      <alignment horizontal="center" vertical="center"/>
    </xf>
    <xf numFmtId="0" fontId="16" fillId="6" borderId="47" xfId="0" applyFont="1" applyFill="1" applyBorder="1" applyAlignment="1" applyProtection="1">
      <alignment horizontal="center" vertical="center" wrapText="1" shrinkToFit="1"/>
      <protection locked="0" hidden="1"/>
    </xf>
    <xf numFmtId="49" fontId="14" fillId="0" borderId="17" xfId="0" applyNumberFormat="1" applyFont="1" applyBorder="1" applyAlignment="1" applyProtection="1">
      <alignment horizontal="center" vertical="center"/>
      <protection locked="0"/>
    </xf>
    <xf numFmtId="0" fontId="16" fillId="6" borderId="16" xfId="0" applyFont="1" applyFill="1" applyBorder="1" applyAlignment="1" applyProtection="1">
      <alignment horizontal="center" vertical="center" wrapText="1" shrinkToFit="1"/>
      <protection locked="0" hidden="1"/>
    </xf>
    <xf numFmtId="0" fontId="16" fillId="6" borderId="32" xfId="0" applyFont="1" applyFill="1" applyBorder="1" applyAlignment="1" applyProtection="1">
      <alignment horizontal="center" vertical="center" wrapText="1" shrinkToFit="1"/>
      <protection locked="0" hidden="1"/>
    </xf>
    <xf numFmtId="0" fontId="14" fillId="6" borderId="33" xfId="0" applyFont="1" applyFill="1" applyBorder="1" applyAlignment="1">
      <alignment horizontal="center" vertical="center" wrapText="1" shrinkToFit="1"/>
    </xf>
    <xf numFmtId="0" fontId="14" fillId="6" borderId="19" xfId="0" applyFont="1" applyFill="1" applyBorder="1" applyAlignment="1">
      <alignment horizontal="center" vertical="center" wrapText="1" shrinkToFit="1"/>
    </xf>
    <xf numFmtId="0" fontId="29" fillId="19" borderId="121" xfId="0" applyFont="1" applyFill="1" applyBorder="1" applyAlignment="1">
      <alignment horizontal="center" vertical="center" wrapText="1"/>
    </xf>
    <xf numFmtId="0" fontId="37" fillId="0" borderId="122" xfId="0" applyFont="1" applyBorder="1"/>
    <xf numFmtId="0" fontId="37" fillId="0" borderId="123" xfId="0" applyFont="1" applyBorder="1"/>
    <xf numFmtId="49" fontId="20" fillId="0" borderId="3" xfId="0" applyNumberFormat="1" applyFont="1" applyBorder="1" applyAlignment="1" applyProtection="1">
      <alignment horizontal="center" vertical="center"/>
      <protection locked="0"/>
    </xf>
    <xf numFmtId="49" fontId="20" fillId="0" borderId="10" xfId="0" applyNumberFormat="1" applyFont="1" applyBorder="1" applyAlignment="1" applyProtection="1">
      <alignment horizontal="center" vertical="center"/>
      <protection locked="0"/>
    </xf>
    <xf numFmtId="49" fontId="20" fillId="0" borderId="41" xfId="0" applyNumberFormat="1" applyFont="1" applyBorder="1" applyAlignment="1" applyProtection="1">
      <alignment horizontal="center" vertical="center"/>
      <protection locked="0"/>
    </xf>
    <xf numFmtId="0" fontId="5" fillId="0" borderId="34" xfId="0" applyFont="1" applyBorder="1" applyAlignment="1" applyProtection="1">
      <alignment horizontal="center" vertical="center" wrapText="1"/>
      <protection locked="0" hidden="1"/>
    </xf>
    <xf numFmtId="0" fontId="5" fillId="0" borderId="38" xfId="0" applyFont="1" applyBorder="1" applyAlignment="1" applyProtection="1">
      <alignment horizontal="center" vertical="center" wrapText="1"/>
      <protection locked="0" hidden="1"/>
    </xf>
    <xf numFmtId="0" fontId="5" fillId="0" borderId="43" xfId="0" applyFont="1" applyBorder="1" applyAlignment="1" applyProtection="1">
      <alignment horizontal="center" vertical="center" wrapText="1"/>
      <protection locked="0" hidden="1"/>
    </xf>
    <xf numFmtId="0" fontId="5" fillId="7" borderId="5" xfId="0" applyFont="1" applyFill="1" applyBorder="1" applyAlignment="1" applyProtection="1">
      <alignment horizontal="center" vertical="center" wrapText="1"/>
      <protection hidden="1"/>
    </xf>
    <xf numFmtId="0" fontId="5" fillId="7" borderId="21" xfId="0" applyFont="1" applyFill="1" applyBorder="1" applyAlignment="1" applyProtection="1">
      <alignment horizontal="center" vertical="center" wrapText="1"/>
      <protection hidden="1"/>
    </xf>
    <xf numFmtId="0" fontId="5" fillId="7" borderId="24" xfId="0" applyFont="1" applyFill="1" applyBorder="1" applyAlignment="1" applyProtection="1">
      <alignment horizontal="center" vertical="center" wrapText="1"/>
      <protection hidden="1"/>
    </xf>
    <xf numFmtId="0" fontId="29" fillId="0" borderId="50" xfId="0" applyFont="1" applyBorder="1" applyAlignment="1">
      <alignment horizontal="center" vertical="center" wrapText="1"/>
    </xf>
    <xf numFmtId="0" fontId="37" fillId="0" borderId="51" xfId="0" applyFont="1" applyBorder="1"/>
    <xf numFmtId="0" fontId="37" fillId="0" borderId="133" xfId="0" applyFont="1" applyBorder="1"/>
    <xf numFmtId="0" fontId="29" fillId="0" borderId="134" xfId="0" applyFont="1" applyBorder="1" applyAlignment="1">
      <alignment horizontal="center" vertical="center" wrapText="1"/>
    </xf>
    <xf numFmtId="0" fontId="37" fillId="0" borderId="52" xfId="0" applyFont="1" applyBorder="1"/>
    <xf numFmtId="0" fontId="5" fillId="0" borderId="61" xfId="0" applyFont="1" applyBorder="1" applyAlignment="1" applyProtection="1">
      <alignment horizontal="center" vertical="center" wrapText="1"/>
      <protection locked="0" hidden="1"/>
    </xf>
    <xf numFmtId="0" fontId="5" fillId="0" borderId="62" xfId="0" applyFont="1" applyBorder="1" applyAlignment="1" applyProtection="1">
      <alignment horizontal="center" vertical="center" wrapText="1"/>
      <protection locked="0" hidden="1"/>
    </xf>
    <xf numFmtId="0" fontId="5" fillId="0" borderId="60" xfId="0" applyFont="1" applyBorder="1" applyAlignment="1" applyProtection="1">
      <alignment horizontal="center" vertical="center" wrapText="1"/>
      <protection locked="0" hidden="1"/>
    </xf>
    <xf numFmtId="0" fontId="5" fillId="7" borderId="2" xfId="0" applyFont="1" applyFill="1" applyBorder="1" applyAlignment="1" applyProtection="1">
      <alignment horizontal="center" vertical="center" wrapText="1"/>
      <protection hidden="1"/>
    </xf>
    <xf numFmtId="0" fontId="5" fillId="7" borderId="11" xfId="0" applyFont="1" applyFill="1" applyBorder="1" applyAlignment="1" applyProtection="1">
      <alignment horizontal="center" vertical="center" wrapText="1"/>
      <protection hidden="1"/>
    </xf>
    <xf numFmtId="0" fontId="5" fillId="7" borderId="13" xfId="0" applyFont="1" applyFill="1" applyBorder="1" applyAlignment="1" applyProtection="1">
      <alignment horizontal="center" vertical="center" wrapText="1"/>
      <protection hidden="1"/>
    </xf>
    <xf numFmtId="0" fontId="4" fillId="0" borderId="61" xfId="0" applyFont="1" applyBorder="1" applyAlignment="1" applyProtection="1">
      <alignment horizontal="center" vertical="center" wrapText="1"/>
      <protection locked="0" hidden="1"/>
    </xf>
    <xf numFmtId="0" fontId="4" fillId="0" borderId="62" xfId="0" applyFont="1" applyBorder="1" applyAlignment="1" applyProtection="1">
      <alignment horizontal="center" vertical="center" wrapText="1"/>
      <protection locked="0" hidden="1"/>
    </xf>
    <xf numFmtId="0" fontId="4" fillId="0" borderId="63" xfId="0" applyFont="1" applyBorder="1" applyAlignment="1" applyProtection="1">
      <alignment horizontal="center" vertical="center" wrapText="1"/>
      <protection locked="0" hidden="1"/>
    </xf>
    <xf numFmtId="0" fontId="4" fillId="7" borderId="2" xfId="0" applyFont="1" applyFill="1" applyBorder="1" applyAlignment="1" applyProtection="1">
      <alignment horizontal="center" vertical="center" wrapText="1"/>
      <protection hidden="1"/>
    </xf>
    <xf numFmtId="0" fontId="4" fillId="7" borderId="11" xfId="0" applyFont="1" applyFill="1" applyBorder="1" applyAlignment="1" applyProtection="1">
      <alignment horizontal="center" vertical="center" wrapText="1"/>
      <protection hidden="1"/>
    </xf>
    <xf numFmtId="0" fontId="4" fillId="7" borderId="49" xfId="0" applyFont="1" applyFill="1" applyBorder="1" applyAlignment="1" applyProtection="1">
      <alignment horizontal="center" vertical="center" wrapText="1"/>
      <protection hidden="1"/>
    </xf>
    <xf numFmtId="0" fontId="20" fillId="0" borderId="3"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0" fillId="0" borderId="41" xfId="0" applyFont="1" applyBorder="1" applyAlignment="1" applyProtection="1">
      <alignment horizontal="center" vertical="center"/>
      <protection locked="0"/>
    </xf>
    <xf numFmtId="0" fontId="5" fillId="0" borderId="63" xfId="0" applyFont="1" applyBorder="1" applyAlignment="1" applyProtection="1">
      <alignment horizontal="center" vertical="center" wrapText="1"/>
      <protection locked="0" hidden="1"/>
    </xf>
    <xf numFmtId="0" fontId="5" fillId="7" borderId="49" xfId="0" applyFont="1" applyFill="1" applyBorder="1" applyAlignment="1" applyProtection="1">
      <alignment horizontal="center" vertical="center" wrapText="1"/>
      <protection hidden="1"/>
    </xf>
    <xf numFmtId="49" fontId="16" fillId="0" borderId="10" xfId="0" applyNumberFormat="1" applyFont="1" applyBorder="1" applyAlignment="1">
      <alignment horizontal="center" vertical="center"/>
    </xf>
    <xf numFmtId="0" fontId="5" fillId="0" borderId="51" xfId="0" applyFont="1" applyBorder="1" applyAlignment="1" applyProtection="1">
      <alignment horizontal="center" vertical="center" wrapText="1"/>
      <protection locked="0" hidden="1"/>
    </xf>
    <xf numFmtId="0" fontId="5" fillId="7" borderId="9" xfId="0" applyFont="1" applyFill="1" applyBorder="1" applyAlignment="1" applyProtection="1">
      <alignment horizontal="center" vertical="center" wrapText="1"/>
      <protection hidden="1"/>
    </xf>
    <xf numFmtId="0" fontId="5" fillId="7" borderId="36" xfId="0" applyFont="1" applyFill="1" applyBorder="1" applyAlignment="1" applyProtection="1">
      <alignment horizontal="center" vertical="center" wrapText="1"/>
      <protection hidden="1"/>
    </xf>
    <xf numFmtId="0" fontId="5" fillId="7" borderId="40" xfId="0" applyFont="1" applyFill="1" applyBorder="1" applyAlignment="1" applyProtection="1">
      <alignment horizontal="center" vertical="center" wrapText="1"/>
      <protection hidden="1"/>
    </xf>
    <xf numFmtId="49" fontId="14" fillId="0" borderId="3" xfId="0" applyNumberFormat="1" applyFont="1" applyBorder="1" applyAlignment="1">
      <alignment horizontal="center" vertical="center"/>
    </xf>
    <xf numFmtId="49" fontId="14" fillId="0" borderId="10" xfId="0" applyNumberFormat="1" applyFont="1" applyBorder="1" applyAlignment="1">
      <alignment horizontal="center" vertical="center"/>
    </xf>
    <xf numFmtId="49" fontId="14" fillId="0" borderId="41" xfId="0" applyNumberFormat="1" applyFont="1" applyBorder="1" applyAlignment="1">
      <alignment horizontal="center" vertical="center"/>
    </xf>
    <xf numFmtId="0" fontId="17" fillId="0" borderId="26" xfId="0" applyFont="1" applyBorder="1" applyAlignment="1" applyProtection="1">
      <alignment horizontal="center" vertical="center" wrapText="1"/>
      <protection locked="0" hidden="1"/>
    </xf>
    <xf numFmtId="0" fontId="17" fillId="0" borderId="56" xfId="0" applyFont="1" applyBorder="1" applyAlignment="1" applyProtection="1">
      <alignment horizontal="center" vertical="center" wrapText="1"/>
      <protection locked="0" hidden="1"/>
    </xf>
    <xf numFmtId="0" fontId="17" fillId="0" borderId="57" xfId="0" applyFont="1" applyBorder="1" applyAlignment="1" applyProtection="1">
      <alignment horizontal="center" vertical="center" wrapText="1"/>
      <protection locked="0" hidden="1"/>
    </xf>
    <xf numFmtId="0" fontId="17" fillId="7" borderId="5" xfId="0" applyFont="1" applyFill="1" applyBorder="1" applyAlignment="1" applyProtection="1">
      <alignment horizontal="center" vertical="center" wrapText="1"/>
      <protection hidden="1"/>
    </xf>
    <xf numFmtId="0" fontId="17" fillId="7" borderId="21" xfId="0" applyFont="1" applyFill="1" applyBorder="1" applyAlignment="1" applyProtection="1">
      <alignment horizontal="center" vertical="center" wrapText="1"/>
      <protection hidden="1"/>
    </xf>
    <xf numFmtId="0" fontId="17" fillId="7" borderId="24" xfId="0" applyFont="1" applyFill="1" applyBorder="1" applyAlignment="1" applyProtection="1">
      <alignment horizontal="center" vertical="center" wrapText="1"/>
      <protection hidden="1"/>
    </xf>
    <xf numFmtId="49" fontId="14" fillId="0" borderId="2" xfId="0" applyNumberFormat="1" applyFont="1" applyBorder="1" applyAlignment="1" applyProtection="1">
      <alignment horizontal="center" vertical="center"/>
      <protection locked="0"/>
    </xf>
    <xf numFmtId="49" fontId="14" fillId="0" borderId="11" xfId="0" applyNumberFormat="1" applyFont="1" applyBorder="1" applyAlignment="1" applyProtection="1">
      <alignment horizontal="center" vertical="center"/>
      <protection locked="0"/>
    </xf>
    <xf numFmtId="49" fontId="14" fillId="0" borderId="49" xfId="0" applyNumberFormat="1" applyFont="1" applyBorder="1" applyAlignment="1" applyProtection="1">
      <alignment horizontal="center" vertical="center"/>
      <protection locked="0"/>
    </xf>
    <xf numFmtId="0" fontId="5" fillId="0" borderId="50" xfId="0" applyFont="1" applyBorder="1" applyAlignment="1" applyProtection="1">
      <alignment horizontal="center" vertical="center" wrapText="1"/>
      <protection locked="0" hidden="1"/>
    </xf>
    <xf numFmtId="0" fontId="5" fillId="0" borderId="52" xfId="0" applyFont="1" applyBorder="1" applyAlignment="1" applyProtection="1">
      <alignment horizontal="center" vertical="center" wrapText="1"/>
      <protection locked="0" hidden="1"/>
    </xf>
    <xf numFmtId="0" fontId="16" fillId="6" borderId="24" xfId="0" applyFont="1" applyFill="1" applyBorder="1" applyAlignment="1" applyProtection="1">
      <alignment horizontal="center" vertical="center" wrapText="1" shrinkToFit="1"/>
      <protection locked="0" hidden="1"/>
    </xf>
    <xf numFmtId="0" fontId="17" fillId="7" borderId="13" xfId="0" applyFont="1" applyFill="1" applyBorder="1" applyAlignment="1" applyProtection="1">
      <alignment horizontal="center" vertical="center" wrapText="1"/>
      <protection hidden="1"/>
    </xf>
    <xf numFmtId="0" fontId="17" fillId="0" borderId="50" xfId="0" applyFont="1" applyBorder="1" applyAlignment="1" applyProtection="1">
      <alignment horizontal="center" vertical="center" wrapText="1"/>
      <protection locked="0" hidden="1"/>
    </xf>
    <xf numFmtId="0" fontId="17" fillId="0" borderId="51" xfId="0" applyFont="1" applyBorder="1" applyAlignment="1" applyProtection="1">
      <alignment horizontal="center" vertical="center" wrapText="1"/>
      <protection locked="0" hidden="1"/>
    </xf>
    <xf numFmtId="0" fontId="17" fillId="0" borderId="52" xfId="0" applyFont="1" applyBorder="1" applyAlignment="1" applyProtection="1">
      <alignment horizontal="center" vertical="center" wrapText="1"/>
      <protection locked="0" hidden="1"/>
    </xf>
    <xf numFmtId="0" fontId="17" fillId="7" borderId="2" xfId="0" applyFont="1" applyFill="1" applyBorder="1" applyAlignment="1" applyProtection="1">
      <alignment horizontal="center" vertical="center" wrapText="1"/>
      <protection hidden="1"/>
    </xf>
    <xf numFmtId="0" fontId="17" fillId="7" borderId="11" xfId="0" applyFont="1" applyFill="1" applyBorder="1" applyAlignment="1" applyProtection="1">
      <alignment horizontal="center" vertical="center" wrapText="1"/>
      <protection hidden="1"/>
    </xf>
    <xf numFmtId="49" fontId="14" fillId="0" borderId="6" xfId="0" applyNumberFormat="1" applyFont="1" applyBorder="1" applyAlignment="1">
      <alignment horizontal="center" vertical="center"/>
    </xf>
    <xf numFmtId="49" fontId="14" fillId="0" borderId="20" xfId="0" applyNumberFormat="1" applyFont="1" applyBorder="1" applyAlignment="1">
      <alignment horizontal="center" vertical="center"/>
    </xf>
    <xf numFmtId="49" fontId="14" fillId="0" borderId="25" xfId="0" applyNumberFormat="1" applyFont="1" applyBorder="1" applyAlignment="1">
      <alignment horizontal="center" vertical="center"/>
    </xf>
    <xf numFmtId="0" fontId="3" fillId="0" borderId="50" xfId="0" applyFont="1" applyBorder="1" applyAlignment="1" applyProtection="1">
      <alignment horizontal="center" vertical="center" wrapText="1" shrinkToFit="1"/>
      <protection hidden="1"/>
    </xf>
    <xf numFmtId="0" fontId="3" fillId="0" borderId="51" xfId="0" applyFont="1" applyBorder="1" applyAlignment="1" applyProtection="1">
      <alignment horizontal="center" vertical="center" wrapText="1" shrinkToFit="1"/>
      <protection hidden="1"/>
    </xf>
    <xf numFmtId="0" fontId="3" fillId="0" borderId="52" xfId="0" applyFont="1" applyBorder="1" applyAlignment="1" applyProtection="1">
      <alignment horizontal="center" vertical="center" wrapText="1" shrinkToFit="1"/>
      <protection hidden="1"/>
    </xf>
    <xf numFmtId="0" fontId="17" fillId="7" borderId="49" xfId="0" applyFont="1" applyFill="1" applyBorder="1" applyAlignment="1" applyProtection="1">
      <alignment horizontal="center" vertical="center" wrapText="1"/>
      <protection hidden="1"/>
    </xf>
    <xf numFmtId="0" fontId="2" fillId="0" borderId="27" xfId="0" applyFont="1" applyBorder="1" applyAlignment="1">
      <alignment horizontal="center" vertical="center"/>
    </xf>
    <xf numFmtId="0" fontId="2" fillId="0" borderId="0" xfId="0" applyFont="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15" fillId="7" borderId="16" xfId="0" applyFont="1" applyFill="1" applyBorder="1" applyAlignment="1">
      <alignment horizontal="center" vertical="center"/>
    </xf>
    <xf numFmtId="0" fontId="15" fillId="7" borderId="32" xfId="0" applyFont="1" applyFill="1" applyBorder="1" applyAlignment="1">
      <alignment horizontal="center" vertical="center"/>
    </xf>
    <xf numFmtId="0" fontId="15" fillId="7" borderId="19" xfId="0" applyFont="1" applyFill="1" applyBorder="1" applyAlignment="1">
      <alignment horizontal="center" vertical="center"/>
    </xf>
    <xf numFmtId="0" fontId="5" fillId="7" borderId="16" xfId="0" applyFont="1" applyFill="1" applyBorder="1" applyAlignment="1" applyProtection="1">
      <alignment horizontal="center" vertical="center" wrapText="1"/>
      <protection hidden="1"/>
    </xf>
    <xf numFmtId="0" fontId="5" fillId="7" borderId="32" xfId="0" applyFont="1" applyFill="1" applyBorder="1" applyAlignment="1" applyProtection="1">
      <alignment horizontal="center" vertical="center" wrapText="1"/>
      <protection hidden="1"/>
    </xf>
    <xf numFmtId="0" fontId="5" fillId="7" borderId="33" xfId="0" applyFont="1" applyFill="1" applyBorder="1" applyAlignment="1" applyProtection="1">
      <alignment horizontal="center" vertical="center" wrapText="1"/>
      <protection hidden="1"/>
    </xf>
    <xf numFmtId="0" fontId="14" fillId="6" borderId="9" xfId="0" applyFont="1" applyFill="1" applyBorder="1" applyAlignment="1">
      <alignment horizontal="center" vertical="center" wrapText="1" shrinkToFit="1"/>
    </xf>
    <xf numFmtId="0" fontId="14" fillId="6" borderId="36" xfId="0" applyFont="1" applyFill="1" applyBorder="1" applyAlignment="1">
      <alignment horizontal="center" vertical="center" wrapText="1" shrinkToFit="1"/>
    </xf>
    <xf numFmtId="0" fontId="14" fillId="0" borderId="131" xfId="0" applyFont="1" applyBorder="1" applyAlignment="1">
      <alignment horizontal="center" vertical="center"/>
    </xf>
    <xf numFmtId="0" fontId="14" fillId="0" borderId="54" xfId="0" applyFont="1" applyBorder="1" applyAlignment="1">
      <alignment horizontal="center" vertical="center"/>
    </xf>
    <xf numFmtId="0" fontId="16" fillId="26" borderId="121" xfId="0" applyFont="1" applyFill="1" applyBorder="1" applyAlignment="1">
      <alignment horizontal="center" vertical="center" wrapText="1" shrinkToFit="1"/>
    </xf>
    <xf numFmtId="0" fontId="16" fillId="6" borderId="122" xfId="0" applyFont="1" applyFill="1" applyBorder="1" applyAlignment="1">
      <alignment horizontal="center" vertical="center" wrapText="1"/>
    </xf>
    <xf numFmtId="0" fontId="16" fillId="6" borderId="123" xfId="0" applyFont="1" applyFill="1" applyBorder="1" applyAlignment="1">
      <alignment horizontal="center" vertical="center" wrapText="1"/>
    </xf>
    <xf numFmtId="49" fontId="16" fillId="0" borderId="70" xfId="0" applyNumberFormat="1" applyFont="1" applyBorder="1" applyAlignment="1">
      <alignment horizontal="center" vertical="center"/>
    </xf>
    <xf numFmtId="0" fontId="16" fillId="0" borderId="83" xfId="0" applyFont="1" applyBorder="1" applyAlignment="1">
      <alignment horizontal="center" vertical="center"/>
    </xf>
    <xf numFmtId="0" fontId="16" fillId="0" borderId="91"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16" fillId="6" borderId="129" xfId="0" applyFont="1" applyFill="1" applyBorder="1" applyAlignment="1" applyProtection="1">
      <alignment horizontal="center" vertical="center" wrapText="1" shrinkToFit="1"/>
      <protection locked="0" hidden="1"/>
    </xf>
    <xf numFmtId="0" fontId="14" fillId="6" borderId="32" xfId="0" applyFont="1" applyFill="1" applyBorder="1" applyAlignment="1">
      <alignment horizontal="center" vertical="center" wrapText="1" shrinkToFit="1"/>
    </xf>
    <xf numFmtId="49" fontId="14" fillId="0" borderId="130" xfId="0" applyNumberFormat="1" applyFont="1" applyBorder="1" applyAlignment="1" applyProtection="1">
      <alignment horizontal="center" vertical="center"/>
      <protection locked="0"/>
    </xf>
    <xf numFmtId="0" fontId="14" fillId="0" borderId="20" xfId="0" applyFont="1" applyBorder="1" applyAlignment="1">
      <alignment horizontal="center" vertical="center"/>
    </xf>
    <xf numFmtId="0" fontId="30" fillId="0" borderId="61" xfId="0" applyFont="1" applyBorder="1" applyAlignment="1">
      <alignment horizontal="center" vertical="center" wrapText="1"/>
    </xf>
    <xf numFmtId="0" fontId="27" fillId="0" borderId="62" xfId="0" applyFont="1" applyBorder="1"/>
    <xf numFmtId="0" fontId="27" fillId="0" borderId="63" xfId="0" applyFont="1" applyBorder="1"/>
    <xf numFmtId="0" fontId="30" fillId="19" borderId="16" xfId="0" applyFont="1" applyFill="1" applyBorder="1" applyAlignment="1">
      <alignment horizontal="center" vertical="center" wrapText="1"/>
    </xf>
    <xf numFmtId="0" fontId="27" fillId="0" borderId="32" xfId="0" applyFont="1" applyBorder="1"/>
    <xf numFmtId="0" fontId="27" fillId="0" borderId="33" xfId="0" applyFont="1" applyBorder="1"/>
    <xf numFmtId="0" fontId="14" fillId="6" borderId="26"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57" xfId="0" applyFont="1" applyFill="1" applyBorder="1" applyAlignment="1">
      <alignment horizontal="center" vertical="center" wrapText="1"/>
    </xf>
    <xf numFmtId="49" fontId="14" fillId="0" borderId="3" xfId="0" applyNumberFormat="1" applyFont="1" applyBorder="1" applyAlignment="1" applyProtection="1">
      <alignment horizontal="center" vertical="center"/>
      <protection locked="0"/>
    </xf>
    <xf numFmtId="49" fontId="14" fillId="0" borderId="10" xfId="0" applyNumberFormat="1" applyFont="1" applyBorder="1" applyAlignment="1" applyProtection="1">
      <alignment horizontal="center" vertical="center"/>
      <protection locked="0"/>
    </xf>
    <xf numFmtId="0" fontId="14" fillId="0" borderId="41" xfId="0" applyFont="1" applyBorder="1" applyAlignment="1">
      <alignment horizontal="center" vertical="center"/>
    </xf>
    <xf numFmtId="0" fontId="14" fillId="0" borderId="52" xfId="0" applyFont="1" applyBorder="1" applyAlignment="1">
      <alignment horizontal="center" vertical="center"/>
    </xf>
    <xf numFmtId="49" fontId="14" fillId="0" borderId="41" xfId="0" applyNumberFormat="1" applyFont="1" applyBorder="1" applyAlignment="1" applyProtection="1">
      <alignment horizontal="center" vertical="center"/>
      <protection locked="0"/>
    </xf>
    <xf numFmtId="0" fontId="25" fillId="0" borderId="50" xfId="0" applyFont="1" applyBorder="1" applyAlignment="1" applyProtection="1">
      <alignment horizontal="center" vertical="center" wrapText="1"/>
      <protection locked="0" hidden="1"/>
    </xf>
    <xf numFmtId="0" fontId="25" fillId="0" borderId="51" xfId="0" applyFont="1" applyBorder="1" applyAlignment="1" applyProtection="1">
      <alignment horizontal="center" vertical="center" wrapText="1"/>
      <protection locked="0" hidden="1"/>
    </xf>
    <xf numFmtId="0" fontId="25" fillId="0" borderId="52" xfId="0" applyFont="1" applyBorder="1" applyAlignment="1" applyProtection="1">
      <alignment horizontal="center" vertical="center" wrapText="1"/>
      <protection locked="0" hidden="1"/>
    </xf>
    <xf numFmtId="0" fontId="25" fillId="7" borderId="2" xfId="0" applyFont="1" applyFill="1" applyBorder="1" applyAlignment="1" applyProtection="1">
      <alignment horizontal="center" vertical="center" wrapText="1"/>
      <protection hidden="1"/>
    </xf>
    <xf numFmtId="0" fontId="25" fillId="7" borderId="11" xfId="0" applyFont="1" applyFill="1" applyBorder="1" applyAlignment="1" applyProtection="1">
      <alignment horizontal="center" vertical="center" wrapText="1"/>
      <protection hidden="1"/>
    </xf>
    <xf numFmtId="0" fontId="25" fillId="7" borderId="49" xfId="0" applyFont="1" applyFill="1" applyBorder="1" applyAlignment="1" applyProtection="1">
      <alignment horizontal="center" vertical="center" wrapText="1"/>
      <protection hidden="1"/>
    </xf>
    <xf numFmtId="0" fontId="14" fillId="21" borderId="9" xfId="0" applyFont="1" applyFill="1" applyBorder="1" applyAlignment="1">
      <alignment horizontal="center" vertical="center" wrapText="1"/>
    </xf>
    <xf numFmtId="0" fontId="14" fillId="21" borderId="36" xfId="0" applyFont="1" applyFill="1" applyBorder="1" applyAlignment="1">
      <alignment horizontal="center" vertical="center" wrapText="1"/>
    </xf>
    <xf numFmtId="0" fontId="14" fillId="21" borderId="40"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36" xfId="0" applyFont="1" applyFill="1" applyBorder="1" applyAlignment="1">
      <alignment horizontal="center" vertical="center" wrapText="1"/>
    </xf>
    <xf numFmtId="0" fontId="14" fillId="6" borderId="40" xfId="0" applyFont="1" applyFill="1" applyBorder="1" applyAlignment="1">
      <alignment horizontal="center" vertical="center" wrapText="1"/>
    </xf>
    <xf numFmtId="49" fontId="14" fillId="6" borderId="9" xfId="0" applyNumberFormat="1" applyFont="1" applyFill="1" applyBorder="1" applyAlignment="1" applyProtection="1">
      <alignment horizontal="center" vertical="center" wrapText="1"/>
      <protection locked="0"/>
    </xf>
    <xf numFmtId="49" fontId="14" fillId="6" borderId="36" xfId="0" applyNumberFormat="1" applyFont="1" applyFill="1" applyBorder="1" applyAlignment="1" applyProtection="1">
      <alignment horizontal="center" vertical="center" wrapText="1"/>
      <protection locked="0"/>
    </xf>
    <xf numFmtId="0" fontId="2" fillId="0" borderId="50" xfId="0" applyFont="1" applyBorder="1" applyAlignment="1">
      <alignment horizontal="center" vertical="center" wrapText="1"/>
    </xf>
    <xf numFmtId="0" fontId="2" fillId="0" borderId="51" xfId="0" applyFont="1" applyBorder="1" applyAlignment="1">
      <alignment horizontal="center" vertical="center" wrapText="1"/>
    </xf>
    <xf numFmtId="0" fontId="15" fillId="0" borderId="52" xfId="0" applyFont="1" applyBorder="1" applyAlignment="1">
      <alignment horizontal="center" vertical="center"/>
    </xf>
    <xf numFmtId="0" fontId="17" fillId="2" borderId="9" xfId="0" applyFont="1" applyFill="1" applyBorder="1" applyAlignment="1" applyProtection="1">
      <alignment horizontal="center" vertical="center" wrapText="1"/>
      <protection locked="0" hidden="1"/>
    </xf>
    <xf numFmtId="0" fontId="17" fillId="2" borderId="36" xfId="0" applyFont="1" applyFill="1" applyBorder="1" applyAlignment="1" applyProtection="1">
      <alignment horizontal="center" vertical="center" wrapText="1"/>
      <protection locked="0" hidden="1"/>
    </xf>
    <xf numFmtId="0" fontId="17" fillId="2" borderId="40" xfId="0" applyFont="1" applyFill="1" applyBorder="1" applyAlignment="1" applyProtection="1">
      <alignment horizontal="center" vertical="center" wrapText="1"/>
      <protection locked="0" hidden="1"/>
    </xf>
    <xf numFmtId="0" fontId="17" fillId="0" borderId="9" xfId="0" applyFont="1" applyBorder="1" applyAlignment="1" applyProtection="1">
      <alignment horizontal="center" vertical="center"/>
      <protection locked="0" hidden="1"/>
    </xf>
    <xf numFmtId="0" fontId="17" fillId="0" borderId="36" xfId="0" applyFont="1" applyBorder="1" applyAlignment="1" applyProtection="1">
      <alignment horizontal="center" vertical="center"/>
      <protection locked="0" hidden="1"/>
    </xf>
    <xf numFmtId="0" fontId="17" fillId="0" borderId="40" xfId="0" applyFont="1" applyBorder="1" applyAlignment="1" applyProtection="1">
      <alignment horizontal="center" vertical="center"/>
      <protection locked="0" hidden="1"/>
    </xf>
    <xf numFmtId="0" fontId="16" fillId="0" borderId="50" xfId="0" applyFont="1" applyBorder="1" applyAlignment="1">
      <alignment horizontal="center" vertical="center"/>
    </xf>
    <xf numFmtId="0" fontId="16" fillId="0" borderId="51" xfId="0" applyFont="1" applyBorder="1"/>
    <xf numFmtId="0" fontId="16" fillId="0" borderId="51" xfId="0" applyFont="1" applyBorder="1" applyAlignment="1">
      <alignment horizontal="center" vertical="center"/>
    </xf>
    <xf numFmtId="0" fontId="16" fillId="0" borderId="52" xfId="0" applyFont="1" applyBorder="1" applyAlignment="1">
      <alignment horizontal="center" vertical="center"/>
    </xf>
    <xf numFmtId="0" fontId="14" fillId="6" borderId="21" xfId="0" applyFont="1" applyFill="1" applyBorder="1" applyAlignment="1">
      <alignment horizontal="center" vertical="center" wrapText="1" shrinkToFit="1"/>
    </xf>
    <xf numFmtId="0" fontId="16" fillId="6" borderId="13" xfId="0" applyFont="1" applyFill="1" applyBorder="1" applyAlignment="1">
      <alignment horizontal="center" vertical="center" wrapText="1" shrinkToFit="1"/>
    </xf>
    <xf numFmtId="0" fontId="14" fillId="0" borderId="72" xfId="0" applyFont="1" applyBorder="1" applyAlignment="1">
      <alignment horizontal="center" vertical="center" wrapText="1"/>
    </xf>
    <xf numFmtId="0" fontId="15" fillId="0" borderId="85" xfId="0" applyFont="1" applyBorder="1"/>
    <xf numFmtId="0" fontId="15" fillId="0" borderId="90" xfId="0" applyFont="1" applyBorder="1"/>
    <xf numFmtId="0" fontId="14" fillId="19" borderId="70" xfId="0" applyFont="1" applyFill="1" applyBorder="1" applyAlignment="1">
      <alignment horizontal="center" vertical="center" wrapText="1"/>
    </xf>
    <xf numFmtId="0" fontId="15" fillId="0" borderId="83" xfId="0" applyFont="1" applyBorder="1"/>
    <xf numFmtId="0" fontId="15" fillId="0" borderId="91" xfId="0" applyFont="1" applyBorder="1"/>
    <xf numFmtId="49" fontId="16" fillId="0" borderId="6" xfId="0" applyNumberFormat="1" applyFont="1" applyBorder="1" applyAlignment="1" applyProtection="1">
      <alignment horizontal="center" vertical="center"/>
      <protection locked="0"/>
    </xf>
    <xf numFmtId="49" fontId="16" fillId="0" borderId="20" xfId="0" applyNumberFormat="1" applyFont="1" applyBorder="1" applyAlignment="1" applyProtection="1">
      <alignment horizontal="center" vertical="center"/>
      <protection locked="0"/>
    </xf>
    <xf numFmtId="0" fontId="16" fillId="0" borderId="1" xfId="0" applyFont="1" applyBorder="1" applyAlignment="1">
      <alignment horizontal="center" vertical="center"/>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5" fillId="0" borderId="6" xfId="0" applyFont="1" applyBorder="1" applyAlignment="1" applyProtection="1">
      <alignment horizontal="center" wrapText="1"/>
      <protection hidden="1"/>
    </xf>
    <xf numFmtId="0" fontId="0" fillId="0" borderId="6" xfId="0" applyBorder="1" applyAlignment="1">
      <alignment horizontal="center" wrapText="1"/>
    </xf>
    <xf numFmtId="0" fontId="0" fillId="0" borderId="8" xfId="0" applyBorder="1" applyAlignment="1">
      <alignment horizontal="center" wrapText="1"/>
    </xf>
    <xf numFmtId="0" fontId="5" fillId="0" borderId="5" xfId="0" applyFont="1" applyBorder="1" applyAlignment="1" applyProtection="1">
      <alignment horizontal="center" wrapText="1"/>
      <protection hidden="1"/>
    </xf>
    <xf numFmtId="0" fontId="5" fillId="0" borderId="16" xfId="0" applyFont="1" applyBorder="1" applyAlignment="1" applyProtection="1">
      <alignment horizontal="center" wrapText="1"/>
      <protection hidden="1"/>
    </xf>
    <xf numFmtId="0" fontId="0" fillId="0" borderId="7" xfId="0" applyBorder="1" applyAlignment="1">
      <alignment horizontal="center" wrapText="1"/>
    </xf>
    <xf numFmtId="0" fontId="5" fillId="0" borderId="7" xfId="0" applyFont="1" applyBorder="1" applyAlignment="1" applyProtection="1">
      <alignment horizontal="center" wrapText="1"/>
      <protection hidden="1"/>
    </xf>
    <xf numFmtId="0" fontId="5" fillId="0" borderId="8" xfId="0" applyFont="1" applyBorder="1" applyAlignment="1" applyProtection="1">
      <alignment horizontal="center" wrapText="1"/>
      <protection hidden="1"/>
    </xf>
    <xf numFmtId="0" fontId="5" fillId="14" borderId="5" xfId="0" applyFont="1" applyFill="1" applyBorder="1" applyAlignment="1" applyProtection="1">
      <alignment horizontal="center" wrapText="1"/>
      <protection hidden="1"/>
    </xf>
    <xf numFmtId="0" fontId="5" fillId="14" borderId="4" xfId="0" applyFont="1" applyFill="1" applyBorder="1" applyAlignment="1" applyProtection="1">
      <alignment horizontal="center" wrapText="1"/>
      <protection hidden="1"/>
    </xf>
    <xf numFmtId="0" fontId="4" fillId="14" borderId="9" xfId="0" applyFont="1" applyFill="1" applyBorder="1" applyAlignment="1" applyProtection="1">
      <alignment horizontal="center" wrapText="1"/>
      <protection hidden="1"/>
    </xf>
    <xf numFmtId="0" fontId="4" fillId="14" borderId="3" xfId="0" applyFont="1" applyFill="1" applyBorder="1" applyAlignment="1" applyProtection="1">
      <alignment horizontal="center" wrapText="1"/>
      <protection hidden="1"/>
    </xf>
    <xf numFmtId="0" fontId="4" fillId="14" borderId="4" xfId="0" applyFont="1" applyFill="1" applyBorder="1" applyAlignment="1" applyProtection="1">
      <alignment horizontal="center" wrapText="1"/>
      <protection hidden="1"/>
    </xf>
    <xf numFmtId="0" fontId="4" fillId="0" borderId="26" xfId="0" applyFont="1" applyBorder="1" applyAlignment="1">
      <alignment horizontal="center" vertical="center"/>
    </xf>
    <xf numFmtId="0" fontId="4" fillId="0" borderId="56" xfId="0" applyFont="1" applyBorder="1" applyAlignment="1">
      <alignment horizontal="center" vertical="center"/>
    </xf>
    <xf numFmtId="49" fontId="16" fillId="0" borderId="107" xfId="0" applyNumberFormat="1" applyFont="1" applyBorder="1" applyAlignment="1">
      <alignment horizontal="center" vertical="center"/>
    </xf>
    <xf numFmtId="0" fontId="16" fillId="0" borderId="80" xfId="0" applyFont="1" applyBorder="1" applyAlignment="1">
      <alignment horizontal="center" vertical="center"/>
    </xf>
    <xf numFmtId="0" fontId="14" fillId="0" borderId="109" xfId="0" applyFont="1" applyBorder="1" applyAlignment="1">
      <alignment horizontal="center" vertical="center" wrapText="1"/>
    </xf>
    <xf numFmtId="0" fontId="14" fillId="19" borderId="107" xfId="0" applyFont="1" applyFill="1" applyBorder="1" applyAlignment="1">
      <alignment horizontal="center" vertical="center" wrapText="1"/>
    </xf>
    <xf numFmtId="0" fontId="2" fillId="0" borderId="9" xfId="0" applyFont="1" applyBorder="1" applyAlignment="1">
      <alignment horizontal="center" vertical="center"/>
    </xf>
    <xf numFmtId="0" fontId="6" fillId="0" borderId="36" xfId="0" applyFont="1" applyBorder="1" applyAlignment="1">
      <alignment horizontal="center" vertical="center"/>
    </xf>
    <xf numFmtId="0" fontId="6" fillId="0" borderId="40" xfId="0" applyFont="1" applyBorder="1" applyAlignment="1">
      <alignment horizontal="center" vertical="center"/>
    </xf>
    <xf numFmtId="0" fontId="4" fillId="0" borderId="5" xfId="0" applyFont="1" applyBorder="1" applyAlignment="1" applyProtection="1">
      <alignment horizontal="center" wrapText="1" shrinkToFit="1"/>
      <protection hidden="1"/>
    </xf>
    <xf numFmtId="0" fontId="4" fillId="0" borderId="6" xfId="0" applyFont="1" applyBorder="1" applyAlignment="1" applyProtection="1">
      <alignment horizontal="center" wrapText="1" shrinkToFit="1"/>
      <protection hidden="1"/>
    </xf>
    <xf numFmtId="0" fontId="4" fillId="0" borderId="7" xfId="0" applyFont="1" applyBorder="1" applyAlignment="1" applyProtection="1">
      <alignment horizontal="center" wrapText="1" shrinkToFit="1"/>
      <protection hidden="1"/>
    </xf>
    <xf numFmtId="0" fontId="4" fillId="0" borderId="13" xfId="0" applyFont="1" applyBorder="1" applyAlignment="1" applyProtection="1">
      <alignment horizontal="center" wrapText="1" shrinkToFit="1"/>
      <protection hidden="1"/>
    </xf>
    <xf numFmtId="0" fontId="4" fillId="0" borderId="1" xfId="0" applyFont="1" applyBorder="1" applyAlignment="1" applyProtection="1">
      <alignment horizontal="center" wrapText="1" shrinkToFit="1"/>
      <protection hidden="1"/>
    </xf>
    <xf numFmtId="0" fontId="4" fillId="0" borderId="14" xfId="0" applyFont="1" applyBorder="1" applyAlignment="1" applyProtection="1">
      <alignment horizontal="center" wrapText="1" shrinkToFit="1"/>
      <protection hidden="1"/>
    </xf>
    <xf numFmtId="0" fontId="5" fillId="0" borderId="13" xfId="0" applyFont="1" applyBorder="1" applyAlignment="1" applyProtection="1">
      <alignment horizontal="center" wrapText="1"/>
      <protection hidden="1"/>
    </xf>
    <xf numFmtId="0" fontId="5" fillId="0" borderId="1" xfId="0" applyFont="1" applyBorder="1" applyAlignment="1" applyProtection="1">
      <alignment horizontal="center" wrapText="1"/>
      <protection hidden="1"/>
    </xf>
    <xf numFmtId="0" fontId="5" fillId="0" borderId="14" xfId="0" applyFont="1" applyBorder="1" applyAlignment="1" applyProtection="1">
      <alignment horizontal="center" wrapText="1"/>
      <protection hidden="1"/>
    </xf>
    <xf numFmtId="0" fontId="5" fillId="0" borderId="9" xfId="0" applyFont="1" applyBorder="1" applyAlignment="1" applyProtection="1">
      <alignment horizontal="center"/>
      <protection hidden="1"/>
    </xf>
    <xf numFmtId="0" fontId="0" fillId="0" borderId="3" xfId="0" applyBorder="1" applyAlignment="1">
      <alignment horizontal="center"/>
    </xf>
    <xf numFmtId="0" fontId="0" fillId="0" borderId="4" xfId="0" applyBorder="1" applyAlignment="1">
      <alignment horizontal="center"/>
    </xf>
    <xf numFmtId="0" fontId="2" fillId="6" borderId="5"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2" fillId="6" borderId="24" xfId="0" applyFont="1" applyFill="1" applyBorder="1" applyAlignment="1">
      <alignment horizontal="center" vertical="center" wrapText="1"/>
    </xf>
    <xf numFmtId="49" fontId="9" fillId="0" borderId="6" xfId="0" applyNumberFormat="1" applyFont="1" applyBorder="1" applyAlignment="1">
      <alignment horizontal="center" vertical="center" wrapText="1"/>
    </xf>
    <xf numFmtId="49" fontId="9" fillId="0" borderId="20"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0" fontId="4" fillId="10" borderId="5" xfId="0" applyFont="1" applyFill="1" applyBorder="1" applyAlignment="1" applyProtection="1">
      <alignment horizontal="center" vertical="center" wrapText="1" shrinkToFit="1"/>
      <protection locked="0" hidden="1"/>
    </xf>
    <xf numFmtId="0" fontId="4" fillId="10" borderId="21" xfId="0" applyFont="1" applyFill="1" applyBorder="1" applyAlignment="1" applyProtection="1">
      <alignment horizontal="center" vertical="center" wrapText="1" shrinkToFit="1"/>
      <protection locked="0" hidden="1"/>
    </xf>
    <xf numFmtId="0" fontId="4" fillId="10" borderId="24" xfId="0" applyFont="1" applyFill="1" applyBorder="1" applyAlignment="1" applyProtection="1">
      <alignment horizontal="center" vertical="center" wrapText="1" shrinkToFit="1"/>
      <protection locked="0" hidden="1"/>
    </xf>
    <xf numFmtId="49" fontId="9" fillId="0" borderId="6" xfId="0" applyNumberFormat="1" applyFont="1" applyBorder="1" applyAlignment="1" applyProtection="1">
      <alignment horizontal="center" vertical="center"/>
      <protection locked="0"/>
    </xf>
    <xf numFmtId="49" fontId="9" fillId="0" borderId="20" xfId="0" applyNumberFormat="1" applyFont="1" applyBorder="1" applyAlignment="1" applyProtection="1">
      <alignment horizontal="center" vertical="center"/>
      <protection locked="0"/>
    </xf>
    <xf numFmtId="49" fontId="9" fillId="0" borderId="25" xfId="0" applyNumberFormat="1" applyFont="1" applyBorder="1" applyAlignment="1" applyProtection="1">
      <alignment horizontal="center" vertical="center"/>
      <protection locked="0"/>
    </xf>
    <xf numFmtId="0" fontId="4" fillId="10" borderId="47" xfId="0" applyFont="1" applyFill="1" applyBorder="1" applyAlignment="1" applyProtection="1">
      <alignment horizontal="center" vertical="center" wrapText="1" shrinkToFit="1"/>
      <protection locked="0" hidden="1"/>
    </xf>
    <xf numFmtId="49" fontId="9" fillId="0" borderId="17" xfId="0" applyNumberFormat="1" applyFont="1" applyBorder="1" applyAlignment="1" applyProtection="1">
      <alignment horizontal="center" vertical="center"/>
      <protection locked="0"/>
    </xf>
    <xf numFmtId="4" fontId="4" fillId="10" borderId="5" xfId="0" applyNumberFormat="1" applyFont="1" applyFill="1" applyBorder="1" applyAlignment="1" applyProtection="1">
      <alignment horizontal="center" vertical="center" wrapText="1" shrinkToFit="1"/>
      <protection locked="0" hidden="1"/>
    </xf>
    <xf numFmtId="4" fontId="4" fillId="10" borderId="21" xfId="0" applyNumberFormat="1" applyFont="1" applyFill="1" applyBorder="1" applyAlignment="1" applyProtection="1">
      <alignment horizontal="center" vertical="center" wrapText="1" shrinkToFit="1"/>
      <protection locked="0" hidden="1"/>
    </xf>
    <xf numFmtId="4" fontId="4" fillId="10" borderId="24" xfId="0" applyNumberFormat="1" applyFont="1" applyFill="1" applyBorder="1" applyAlignment="1" applyProtection="1">
      <alignment horizontal="center" vertical="center" wrapText="1" shrinkToFit="1"/>
      <protection locked="0" hidden="1"/>
    </xf>
    <xf numFmtId="0" fontId="4" fillId="6" borderId="5" xfId="0" applyFont="1" applyFill="1" applyBorder="1" applyAlignment="1" applyProtection="1">
      <alignment horizontal="center" vertical="center" wrapText="1" shrinkToFit="1"/>
      <protection locked="0" hidden="1"/>
    </xf>
    <xf numFmtId="0" fontId="4" fillId="6" borderId="21" xfId="0" applyFont="1" applyFill="1" applyBorder="1" applyAlignment="1" applyProtection="1">
      <alignment horizontal="center" vertical="center" wrapText="1" shrinkToFit="1"/>
      <protection locked="0" hidden="1"/>
    </xf>
    <xf numFmtId="0" fontId="2" fillId="6" borderId="24" xfId="0" applyFont="1" applyFill="1" applyBorder="1" applyAlignment="1">
      <alignment horizontal="center" vertical="center" wrapText="1" shrinkToFit="1"/>
    </xf>
    <xf numFmtId="0" fontId="4" fillId="6" borderId="9" xfId="0" applyFont="1" applyFill="1" applyBorder="1" applyAlignment="1" applyProtection="1">
      <alignment horizontal="center" vertical="center" wrapText="1" shrinkToFit="1"/>
      <protection locked="0" hidden="1"/>
    </xf>
    <xf numFmtId="0" fontId="4" fillId="6" borderId="36" xfId="0" applyFont="1" applyFill="1" applyBorder="1" applyAlignment="1" applyProtection="1">
      <alignment horizontal="center" vertical="center" wrapText="1" shrinkToFit="1"/>
      <protection locked="0" hidden="1"/>
    </xf>
    <xf numFmtId="0" fontId="4" fillId="6" borderId="40" xfId="0" applyFont="1" applyFill="1" applyBorder="1" applyAlignment="1" applyProtection="1">
      <alignment horizontal="center" vertical="center" wrapText="1" shrinkToFit="1"/>
      <protection locked="0" hidden="1"/>
    </xf>
    <xf numFmtId="49" fontId="2" fillId="0" borderId="6" xfId="0" applyNumberFormat="1" applyFont="1" applyBorder="1" applyAlignment="1" applyProtection="1">
      <alignment horizontal="center" vertical="center"/>
      <protection locked="0"/>
    </xf>
    <xf numFmtId="49" fontId="2" fillId="0" borderId="20" xfId="0" applyNumberFormat="1" applyFont="1" applyBorder="1" applyAlignment="1" applyProtection="1">
      <alignment horizontal="center" vertical="center"/>
      <protection locked="0"/>
    </xf>
    <xf numFmtId="0" fontId="2" fillId="0" borderId="25" xfId="0" applyFont="1" applyBorder="1" applyAlignment="1">
      <alignment horizontal="center" vertical="center"/>
    </xf>
    <xf numFmtId="0" fontId="14" fillId="2" borderId="28" xfId="0" applyFont="1" applyFill="1" applyBorder="1" applyAlignment="1">
      <alignment horizontal="center" vertical="center"/>
    </xf>
    <xf numFmtId="0" fontId="14" fillId="2" borderId="31" xfId="0" applyFont="1" applyFill="1" applyBorder="1" applyAlignment="1">
      <alignment horizontal="center" vertical="center"/>
    </xf>
    <xf numFmtId="0" fontId="2" fillId="6" borderId="13" xfId="0" applyFont="1" applyFill="1" applyBorder="1" applyAlignment="1">
      <alignment horizontal="center" vertical="center" wrapText="1" shrinkToFit="1"/>
    </xf>
    <xf numFmtId="0" fontId="4" fillId="6" borderId="47" xfId="0" applyFont="1" applyFill="1" applyBorder="1" applyAlignment="1" applyProtection="1">
      <alignment horizontal="center" vertical="center" wrapText="1" shrinkToFit="1"/>
      <protection locked="0" hidden="1"/>
    </xf>
    <xf numFmtId="49" fontId="2" fillId="0" borderId="17" xfId="0" applyNumberFormat="1" applyFont="1" applyBorder="1" applyAlignment="1" applyProtection="1">
      <alignment horizontal="center" vertical="center"/>
      <protection locked="0"/>
    </xf>
    <xf numFmtId="0" fontId="2" fillId="0" borderId="1" xfId="0" applyFont="1" applyBorder="1" applyAlignment="1">
      <alignment horizontal="center" vertical="center"/>
    </xf>
    <xf numFmtId="49" fontId="9" fillId="0" borderId="3" xfId="0" applyNumberFormat="1" applyFont="1" applyBorder="1" applyAlignment="1" applyProtection="1">
      <alignment horizontal="center" vertical="center"/>
      <protection locked="0"/>
    </xf>
    <xf numFmtId="49" fontId="9" fillId="0" borderId="10" xfId="0" applyNumberFormat="1" applyFont="1" applyBorder="1" applyAlignment="1" applyProtection="1">
      <alignment horizontal="center" vertical="center"/>
      <protection locked="0"/>
    </xf>
    <xf numFmtId="49" fontId="9" fillId="0" borderId="41"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49" fontId="1" fillId="0" borderId="20" xfId="0" applyNumberFormat="1" applyFont="1" applyBorder="1" applyAlignment="1" applyProtection="1">
      <alignment horizontal="center" vertical="center"/>
      <protection locked="0"/>
    </xf>
    <xf numFmtId="0" fontId="1" fillId="0" borderId="1" xfId="0" applyFont="1" applyBorder="1" applyAlignment="1">
      <alignment horizontal="center" vertical="center"/>
    </xf>
    <xf numFmtId="0" fontId="1" fillId="0" borderId="25" xfId="0" applyFont="1" applyBorder="1" applyAlignment="1">
      <alignment horizontal="center" vertical="center"/>
    </xf>
    <xf numFmtId="0" fontId="9" fillId="0" borderId="3"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41" xfId="0" applyFont="1" applyBorder="1" applyAlignment="1" applyProtection="1">
      <alignment horizontal="center" vertical="center"/>
      <protection locked="0"/>
    </xf>
    <xf numFmtId="49" fontId="2" fillId="0" borderId="3"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41" xfId="0" applyNumberFormat="1" applyFont="1" applyBorder="1" applyAlignment="1">
      <alignment horizontal="center" vertical="center"/>
    </xf>
    <xf numFmtId="49" fontId="2" fillId="0" borderId="3" xfId="0" applyNumberFormat="1" applyFont="1" applyBorder="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49" fontId="2" fillId="0" borderId="41" xfId="0" applyNumberFormat="1" applyFont="1" applyBorder="1" applyAlignment="1" applyProtection="1">
      <alignment horizontal="center" vertical="center"/>
      <protection locked="0"/>
    </xf>
    <xf numFmtId="49" fontId="4" fillId="0" borderId="10"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1" fillId="0" borderId="20" xfId="0" applyNumberFormat="1" applyFont="1" applyBorder="1" applyAlignment="1">
      <alignment horizontal="center" vertical="center"/>
    </xf>
    <xf numFmtId="49" fontId="1" fillId="0" borderId="25" xfId="0" applyNumberFormat="1" applyFont="1" applyBorder="1" applyAlignment="1">
      <alignment horizontal="center" vertical="center"/>
    </xf>
    <xf numFmtId="0" fontId="4" fillId="26" borderId="121" xfId="0" applyFont="1" applyFill="1" applyBorder="1" applyAlignment="1">
      <alignment horizontal="center" vertical="center" wrapText="1" shrinkToFit="1"/>
    </xf>
    <xf numFmtId="0" fontId="4" fillId="6" borderId="122" xfId="0" applyFont="1" applyFill="1" applyBorder="1" applyAlignment="1">
      <alignment horizontal="center" vertical="center" wrapText="1"/>
    </xf>
    <xf numFmtId="0" fontId="4" fillId="6" borderId="123" xfId="0" applyFont="1" applyFill="1" applyBorder="1" applyAlignment="1">
      <alignment horizontal="center" vertical="center" wrapText="1"/>
    </xf>
    <xf numFmtId="49" fontId="3" fillId="0" borderId="70" xfId="0" applyNumberFormat="1" applyFont="1" applyBorder="1" applyAlignment="1">
      <alignment horizontal="center" vertical="center"/>
    </xf>
    <xf numFmtId="0" fontId="3" fillId="0" borderId="83" xfId="0" applyFont="1" applyBorder="1" applyAlignment="1">
      <alignment horizontal="center" vertical="center"/>
    </xf>
    <xf numFmtId="0" fontId="3" fillId="0" borderId="91" xfId="0" applyFont="1" applyBorder="1" applyAlignment="1">
      <alignment horizontal="center" vertical="center"/>
    </xf>
    <xf numFmtId="0" fontId="4" fillId="6" borderId="129" xfId="0" applyFont="1" applyFill="1" applyBorder="1" applyAlignment="1" applyProtection="1">
      <alignment horizontal="center" vertical="center" wrapText="1" shrinkToFit="1"/>
      <protection locked="0" hidden="1"/>
    </xf>
    <xf numFmtId="0" fontId="4" fillId="6" borderId="32" xfId="0" applyFont="1" applyFill="1" applyBorder="1" applyAlignment="1" applyProtection="1">
      <alignment horizontal="center" vertical="center" wrapText="1" shrinkToFit="1"/>
      <protection locked="0" hidden="1"/>
    </xf>
    <xf numFmtId="0" fontId="2" fillId="6" borderId="32" xfId="0" applyFont="1" applyFill="1" applyBorder="1" applyAlignment="1">
      <alignment horizontal="center" vertical="center" wrapText="1" shrinkToFit="1"/>
    </xf>
    <xf numFmtId="49" fontId="1" fillId="0" borderId="130" xfId="0" applyNumberFormat="1" applyFont="1" applyBorder="1" applyAlignment="1" applyProtection="1">
      <alignment horizontal="center" vertical="center"/>
      <protection locked="0"/>
    </xf>
    <xf numFmtId="0" fontId="1" fillId="0" borderId="20" xfId="0" applyFont="1" applyBorder="1" applyAlignment="1">
      <alignment horizontal="center" vertical="center"/>
    </xf>
    <xf numFmtId="0" fontId="4" fillId="6" borderId="16" xfId="0" applyFont="1" applyFill="1" applyBorder="1" applyAlignment="1" applyProtection="1">
      <alignment horizontal="center" vertical="center" wrapText="1" shrinkToFit="1"/>
      <protection locked="0" hidden="1"/>
    </xf>
    <xf numFmtId="0" fontId="2" fillId="6" borderId="19" xfId="0" applyFont="1" applyFill="1" applyBorder="1" applyAlignment="1">
      <alignment horizontal="center" vertical="center" wrapText="1" shrinkToFit="1"/>
    </xf>
    <xf numFmtId="0" fontId="2" fillId="0" borderId="41" xfId="0" applyFont="1" applyBorder="1" applyAlignment="1">
      <alignment horizontal="center" vertical="center"/>
    </xf>
    <xf numFmtId="0" fontId="2" fillId="6" borderId="26" xfId="0" applyFont="1" applyFill="1" applyBorder="1" applyAlignment="1">
      <alignment horizontal="center" vertical="center" wrapText="1"/>
    </xf>
    <xf numFmtId="0" fontId="2" fillId="6" borderId="56"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2" fillId="21" borderId="9" xfId="0" applyFont="1" applyFill="1" applyBorder="1" applyAlignment="1">
      <alignment horizontal="center" vertical="center" wrapText="1"/>
    </xf>
    <xf numFmtId="0" fontId="2" fillId="21" borderId="36" xfId="0" applyFont="1" applyFill="1" applyBorder="1" applyAlignment="1">
      <alignment horizontal="center" vertical="center" wrapText="1"/>
    </xf>
    <xf numFmtId="0" fontId="2" fillId="21" borderId="40" xfId="0" applyFont="1" applyFill="1" applyBorder="1" applyAlignment="1">
      <alignment horizontal="center" vertical="center" wrapText="1"/>
    </xf>
    <xf numFmtId="0" fontId="2" fillId="0" borderId="52" xfId="0" applyFont="1" applyBorder="1" applyAlignment="1">
      <alignment horizontal="center" vertical="center" wrapText="1"/>
    </xf>
    <xf numFmtId="0" fontId="2" fillId="6" borderId="36" xfId="0" applyFont="1" applyFill="1" applyBorder="1" applyAlignment="1">
      <alignment horizontal="center" vertical="center" wrapText="1" shrinkToFit="1"/>
    </xf>
    <xf numFmtId="49" fontId="2" fillId="6" borderId="9" xfId="0" applyNumberFormat="1" applyFont="1" applyFill="1" applyBorder="1" applyAlignment="1" applyProtection="1">
      <alignment horizontal="center" vertical="center" wrapText="1"/>
      <protection locked="0"/>
    </xf>
    <xf numFmtId="49" fontId="2" fillId="6" borderId="36" xfId="0" applyNumberFormat="1" applyFont="1" applyFill="1" applyBorder="1" applyAlignment="1" applyProtection="1">
      <alignment horizontal="center" vertical="center" wrapText="1"/>
      <protection locked="0"/>
    </xf>
    <xf numFmtId="0" fontId="2" fillId="6" borderId="40"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36" xfId="0" applyFont="1" applyFill="1" applyBorder="1" applyAlignment="1">
      <alignment horizontal="center" vertical="center" wrapText="1"/>
    </xf>
    <xf numFmtId="0" fontId="14" fillId="0" borderId="85" xfId="0" applyFont="1" applyBorder="1" applyAlignment="1">
      <alignment horizontal="center" vertical="center" wrapText="1"/>
    </xf>
    <xf numFmtId="0" fontId="14" fillId="19" borderId="83" xfId="0" applyFont="1" applyFill="1" applyBorder="1" applyAlignment="1">
      <alignment horizontal="center" vertical="center" wrapText="1"/>
    </xf>
    <xf numFmtId="0" fontId="4" fillId="30" borderId="55" xfId="0" applyFont="1" applyFill="1" applyBorder="1" applyAlignment="1">
      <alignment horizontal="center" vertical="center" wrapText="1"/>
    </xf>
    <xf numFmtId="0" fontId="4" fillId="30" borderId="58" xfId="0" applyFont="1" applyFill="1" applyBorder="1" applyAlignment="1">
      <alignment horizontal="center" vertical="center" wrapText="1"/>
    </xf>
    <xf numFmtId="0" fontId="5" fillId="0" borderId="148" xfId="0" applyFont="1" applyBorder="1" applyAlignment="1" applyProtection="1">
      <alignment horizontal="center" vertical="center" wrapText="1"/>
      <protection locked="0" hidden="1"/>
    </xf>
    <xf numFmtId="49" fontId="14" fillId="0" borderId="85" xfId="0" applyNumberFormat="1" applyFont="1" applyBorder="1" applyAlignment="1">
      <alignment horizontal="center" vertical="center" wrapText="1"/>
    </xf>
    <xf numFmtId="49" fontId="14" fillId="19" borderId="83" xfId="0" applyNumberFormat="1" applyFont="1" applyFill="1" applyBorder="1" applyAlignment="1">
      <alignment horizontal="center" vertical="center" wrapText="1"/>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0" borderId="57" xfId="0" applyFont="1" applyBorder="1" applyAlignment="1">
      <alignment horizontal="center" vertical="center" wrapText="1"/>
    </xf>
    <xf numFmtId="0" fontId="4" fillId="0" borderId="57" xfId="0" applyFont="1" applyBorder="1" applyAlignment="1">
      <alignment horizontal="center"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4" fillId="30" borderId="146" xfId="0" applyFont="1" applyFill="1" applyBorder="1" applyAlignment="1">
      <alignment horizontal="center" vertical="center" wrapText="1"/>
    </xf>
    <xf numFmtId="0" fontId="4" fillId="30" borderId="147" xfId="0" applyFont="1" applyFill="1" applyBorder="1" applyAlignment="1">
      <alignment horizontal="center" vertical="center" wrapText="1"/>
    </xf>
    <xf numFmtId="49" fontId="14" fillId="19" borderId="155" xfId="0" applyNumberFormat="1" applyFont="1" applyFill="1" applyBorder="1" applyAlignment="1">
      <alignment horizontal="center" vertical="center" wrapText="1"/>
    </xf>
    <xf numFmtId="0" fontId="15" fillId="0" borderId="155" xfId="0" applyFont="1" applyBorder="1"/>
    <xf numFmtId="0" fontId="24" fillId="14" borderId="5" xfId="0" applyFont="1" applyFill="1" applyBorder="1" applyAlignment="1" applyProtection="1">
      <alignment horizontal="center" wrapText="1"/>
      <protection hidden="1"/>
    </xf>
    <xf numFmtId="0" fontId="24" fillId="14" borderId="6" xfId="0" applyFont="1" applyFill="1" applyBorder="1" applyAlignment="1" applyProtection="1">
      <alignment horizontal="center" wrapText="1"/>
      <protection hidden="1"/>
    </xf>
    <xf numFmtId="0" fontId="24" fillId="14" borderId="24" xfId="0" applyFont="1" applyFill="1" applyBorder="1" applyAlignment="1" applyProtection="1">
      <alignment horizontal="center" wrapText="1"/>
      <protection hidden="1"/>
    </xf>
    <xf numFmtId="0" fontId="24" fillId="14" borderId="25" xfId="0" applyFont="1" applyFill="1" applyBorder="1" applyAlignment="1" applyProtection="1">
      <alignment horizontal="center" wrapText="1"/>
      <protection hidden="1"/>
    </xf>
    <xf numFmtId="0" fontId="23" fillId="14" borderId="6" xfId="0" applyFont="1" applyFill="1" applyBorder="1" applyAlignment="1" applyProtection="1">
      <alignment horizontal="center" wrapText="1"/>
      <protection hidden="1"/>
    </xf>
    <xf numFmtId="0" fontId="23" fillId="14" borderId="7" xfId="0" applyFont="1" applyFill="1" applyBorder="1" applyAlignment="1" applyProtection="1">
      <alignment horizontal="center" wrapText="1"/>
      <protection hidden="1"/>
    </xf>
    <xf numFmtId="0" fontId="23" fillId="14" borderId="25" xfId="0" applyFont="1" applyFill="1" applyBorder="1" applyAlignment="1" applyProtection="1">
      <alignment horizontal="center" wrapText="1"/>
      <protection hidden="1"/>
    </xf>
    <xf numFmtId="0" fontId="23" fillId="14" borderId="23" xfId="0" applyFont="1" applyFill="1" applyBorder="1" applyAlignment="1" applyProtection="1">
      <alignment horizontal="center" wrapText="1"/>
      <protection hidden="1"/>
    </xf>
    <xf numFmtId="49" fontId="20" fillId="0" borderId="8" xfId="0" applyNumberFormat="1" applyFont="1" applyBorder="1" applyAlignment="1" applyProtection="1">
      <alignment horizontal="center" vertical="center"/>
      <protection locked="0"/>
    </xf>
    <xf numFmtId="49" fontId="20" fillId="0" borderId="37" xfId="0" applyNumberFormat="1" applyFont="1" applyBorder="1" applyAlignment="1" applyProtection="1">
      <alignment horizontal="center" vertical="center"/>
      <protection locked="0"/>
    </xf>
    <xf numFmtId="49" fontId="20" fillId="0" borderId="42" xfId="0" applyNumberFormat="1" applyFont="1" applyBorder="1" applyAlignment="1" applyProtection="1">
      <alignment horizontal="center" vertical="center"/>
      <protection locked="0"/>
    </xf>
    <xf numFmtId="49" fontId="20" fillId="0" borderId="45" xfId="0" applyNumberFormat="1" applyFont="1" applyBorder="1" applyAlignment="1" applyProtection="1">
      <alignment horizontal="center" vertical="center"/>
      <protection locked="0"/>
    </xf>
    <xf numFmtId="49" fontId="20" fillId="0" borderId="8" xfId="0" applyNumberFormat="1" applyFont="1" applyBorder="1" applyAlignment="1">
      <alignment horizontal="center" vertical="center" wrapText="1"/>
    </xf>
    <xf numFmtId="49" fontId="20" fillId="0" borderId="37" xfId="0" applyNumberFormat="1" applyFont="1" applyBorder="1" applyAlignment="1">
      <alignment horizontal="center" vertical="center" wrapText="1"/>
    </xf>
    <xf numFmtId="49" fontId="20" fillId="0" borderId="42" xfId="0" applyNumberFormat="1" applyFont="1" applyBorder="1" applyAlignment="1">
      <alignment horizontal="center" vertical="center" wrapText="1"/>
    </xf>
    <xf numFmtId="0" fontId="14" fillId="0" borderId="37" xfId="0" applyFont="1" applyBorder="1" applyAlignment="1">
      <alignment horizontal="center" vertical="center" wrapText="1"/>
    </xf>
    <xf numFmtId="0" fontId="14" fillId="0" borderId="42" xfId="0" applyFont="1" applyBorder="1" applyAlignment="1">
      <alignment horizontal="center" vertical="center" wrapText="1"/>
    </xf>
    <xf numFmtId="49" fontId="14" fillId="0" borderId="8" xfId="0" applyNumberFormat="1" applyFont="1" applyBorder="1" applyAlignment="1" applyProtection="1">
      <alignment horizontal="center" vertical="center"/>
      <protection locked="0"/>
    </xf>
    <xf numFmtId="49" fontId="14" fillId="0" borderId="37" xfId="0" applyNumberFormat="1" applyFont="1" applyBorder="1" applyAlignment="1" applyProtection="1">
      <alignment horizontal="center" vertical="center"/>
      <protection locked="0"/>
    </xf>
    <xf numFmtId="0" fontId="14" fillId="0" borderId="42" xfId="0" applyFont="1" applyBorder="1" applyAlignment="1">
      <alignment horizontal="center" vertical="center"/>
    </xf>
    <xf numFmtId="0" fontId="14" fillId="0" borderId="15" xfId="0" applyFont="1" applyBorder="1" applyAlignment="1">
      <alignment horizontal="center" vertical="center"/>
    </xf>
    <xf numFmtId="49" fontId="14" fillId="0" borderId="45" xfId="0" applyNumberFormat="1" applyFont="1" applyBorder="1" applyAlignment="1" applyProtection="1">
      <alignment horizontal="center" vertical="center"/>
      <protection locked="0"/>
    </xf>
    <xf numFmtId="49" fontId="20" fillId="0" borderId="131" xfId="0" applyNumberFormat="1" applyFont="1" applyBorder="1" applyAlignment="1" applyProtection="1">
      <alignment horizontal="center" vertical="center"/>
      <protection locked="0"/>
    </xf>
    <xf numFmtId="49" fontId="20" fillId="0" borderId="54" xfId="0" applyNumberFormat="1" applyFont="1" applyBorder="1" applyAlignment="1" applyProtection="1">
      <alignment horizontal="center" vertical="center"/>
      <protection locked="0"/>
    </xf>
    <xf numFmtId="49" fontId="20" fillId="0" borderId="53" xfId="0" applyNumberFormat="1" applyFont="1" applyBorder="1" applyAlignment="1" applyProtection="1">
      <alignment horizontal="center" vertical="center"/>
      <protection locked="0"/>
    </xf>
    <xf numFmtId="49" fontId="14" fillId="0" borderId="27" xfId="0" applyNumberFormat="1" applyFont="1" applyBorder="1" applyAlignment="1" applyProtection="1">
      <alignment horizontal="center" vertical="center"/>
      <protection locked="0"/>
    </xf>
    <xf numFmtId="49" fontId="14" fillId="0" borderId="0" xfId="0" applyNumberFormat="1" applyFont="1" applyAlignment="1" applyProtection="1">
      <alignment horizontal="center" vertical="center"/>
      <protection locked="0"/>
    </xf>
    <xf numFmtId="49" fontId="14" fillId="0" borderId="114" xfId="0" applyNumberFormat="1" applyFont="1" applyBorder="1" applyAlignment="1" applyProtection="1">
      <alignment horizontal="center" vertical="center"/>
      <protection locked="0"/>
    </xf>
    <xf numFmtId="0" fontId="20" fillId="0" borderId="131" xfId="0" applyFont="1" applyBorder="1" applyAlignment="1" applyProtection="1">
      <alignment horizontal="center" vertical="center"/>
      <protection locked="0"/>
    </xf>
    <xf numFmtId="0" fontId="20" fillId="0" borderId="54"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49" fontId="14" fillId="0" borderId="131" xfId="0" applyNumberFormat="1" applyFont="1" applyBorder="1" applyAlignment="1">
      <alignment horizontal="center" vertical="center"/>
    </xf>
    <xf numFmtId="49" fontId="14" fillId="0" borderId="54" xfId="0" applyNumberFormat="1" applyFont="1" applyBorder="1" applyAlignment="1">
      <alignment horizontal="center" vertical="center"/>
    </xf>
    <xf numFmtId="49" fontId="14" fillId="0" borderId="53" xfId="0" applyNumberFormat="1" applyFont="1" applyBorder="1" applyAlignment="1">
      <alignment horizontal="center" vertical="center"/>
    </xf>
    <xf numFmtId="49" fontId="16" fillId="0" borderId="54" xfId="0" applyNumberFormat="1" applyFont="1" applyBorder="1" applyAlignment="1">
      <alignment horizontal="center" vertical="center"/>
    </xf>
    <xf numFmtId="49" fontId="14" fillId="0" borderId="8" xfId="0" applyNumberFormat="1" applyFont="1" applyBorder="1" applyAlignment="1">
      <alignment horizontal="center" vertical="center"/>
    </xf>
    <xf numFmtId="49" fontId="14" fillId="0" borderId="37" xfId="0" applyNumberFormat="1" applyFont="1" applyBorder="1" applyAlignment="1">
      <alignment horizontal="center" vertical="center"/>
    </xf>
    <xf numFmtId="49" fontId="14" fillId="0" borderId="42" xfId="0" applyNumberFormat="1" applyFont="1" applyBorder="1" applyAlignment="1">
      <alignment horizontal="center" vertical="center"/>
    </xf>
    <xf numFmtId="49" fontId="16" fillId="0" borderId="156" xfId="0" applyNumberFormat="1" applyFont="1" applyBorder="1" applyAlignment="1">
      <alignment horizontal="center" vertical="center"/>
    </xf>
    <xf numFmtId="0" fontId="16" fillId="0" borderId="155" xfId="0" applyFont="1" applyBorder="1" applyAlignment="1">
      <alignment horizontal="center" vertical="center"/>
    </xf>
    <xf numFmtId="0" fontId="16" fillId="0" borderId="157" xfId="0" applyFont="1" applyBorder="1" applyAlignment="1">
      <alignment horizontal="center" vertical="center"/>
    </xf>
    <xf numFmtId="49" fontId="14" fillId="0" borderId="158" xfId="0" applyNumberFormat="1" applyFont="1" applyBorder="1" applyAlignment="1" applyProtection="1">
      <alignment horizontal="center" vertical="center"/>
      <protection locked="0"/>
    </xf>
    <xf numFmtId="0" fontId="14" fillId="0" borderId="37" xfId="0" applyFont="1" applyBorder="1" applyAlignment="1">
      <alignment horizontal="center" vertical="center"/>
    </xf>
    <xf numFmtId="49" fontId="14" fillId="0" borderId="131" xfId="0" applyNumberFormat="1" applyFont="1" applyBorder="1" applyAlignment="1" applyProtection="1">
      <alignment horizontal="center" vertical="center"/>
      <protection locked="0"/>
    </xf>
    <xf numFmtId="49" fontId="14" fillId="0" borderId="54" xfId="0" applyNumberFormat="1" applyFont="1" applyBorder="1" applyAlignment="1" applyProtection="1">
      <alignment horizontal="center" vertical="center"/>
      <protection locked="0"/>
    </xf>
    <xf numFmtId="49" fontId="14" fillId="0" borderId="53" xfId="0" applyNumberFormat="1" applyFont="1" applyBorder="1" applyAlignment="1" applyProtection="1">
      <alignment horizontal="center" vertical="center"/>
      <protection locked="0"/>
    </xf>
    <xf numFmtId="0" fontId="14" fillId="0" borderId="53" xfId="0" applyFont="1" applyBorder="1" applyAlignment="1">
      <alignment horizontal="center" vertical="center"/>
    </xf>
    <xf numFmtId="49" fontId="16" fillId="0" borderId="8" xfId="0" applyNumberFormat="1" applyFont="1" applyBorder="1" applyAlignment="1" applyProtection="1">
      <alignment horizontal="center" vertical="center"/>
      <protection locked="0"/>
    </xf>
    <xf numFmtId="49" fontId="16" fillId="0" borderId="37" xfId="0" applyNumberFormat="1" applyFont="1" applyBorder="1" applyAlignment="1" applyProtection="1">
      <alignment horizontal="center" vertical="center"/>
      <protection locked="0"/>
    </xf>
    <xf numFmtId="0" fontId="16" fillId="0" borderId="15" xfId="0" applyFont="1" applyBorder="1" applyAlignment="1">
      <alignment horizontal="center" vertical="center"/>
    </xf>
    <xf numFmtId="49" fontId="16" fillId="0" borderId="154" xfId="0" applyNumberFormat="1" applyFont="1" applyBorder="1" applyAlignment="1">
      <alignment horizontal="center" vertical="center"/>
    </xf>
    <xf numFmtId="0" fontId="16" fillId="0" borderId="81" xfId="0" applyFont="1" applyBorder="1" applyAlignment="1">
      <alignment horizontal="center" vertical="center"/>
    </xf>
    <xf numFmtId="0" fontId="2" fillId="0" borderId="67" xfId="0" applyFont="1" applyBorder="1" applyAlignment="1">
      <alignment horizontal="center" vertical="center" wrapText="1"/>
    </xf>
    <xf numFmtId="0" fontId="5" fillId="0" borderId="55" xfId="0" applyFont="1" applyBorder="1" applyAlignment="1" applyProtection="1">
      <alignment horizontal="center" wrapText="1"/>
      <protection hidden="1"/>
    </xf>
    <xf numFmtId="0" fontId="5" fillId="0" borderId="66" xfId="0" applyFont="1" applyBorder="1" applyAlignment="1" applyProtection="1">
      <alignment horizontal="center" wrapText="1"/>
      <protection hidden="1"/>
    </xf>
    <xf numFmtId="0" fontId="5" fillId="0" borderId="58" xfId="0" applyFont="1" applyBorder="1" applyAlignment="1" applyProtection="1">
      <alignment horizontal="center" wrapText="1"/>
      <protection hidden="1"/>
    </xf>
    <xf numFmtId="0" fontId="5" fillId="14" borderId="26" xfId="0" applyFont="1" applyFill="1" applyBorder="1" applyAlignment="1" applyProtection="1">
      <alignment horizontal="center" wrapText="1"/>
      <protection hidden="1"/>
    </xf>
    <xf numFmtId="0" fontId="5" fillId="14" borderId="28" xfId="0" applyFont="1" applyFill="1" applyBorder="1" applyAlignment="1" applyProtection="1">
      <alignment horizontal="center" wrapText="1"/>
      <protection hidden="1"/>
    </xf>
    <xf numFmtId="0" fontId="4" fillId="14" borderId="152" xfId="0" applyFont="1" applyFill="1" applyBorder="1" applyAlignment="1" applyProtection="1">
      <alignment horizontal="center" wrapText="1"/>
      <protection hidden="1"/>
    </xf>
    <xf numFmtId="0" fontId="4" fillId="14" borderId="136" xfId="0" applyFont="1" applyFill="1" applyBorder="1" applyAlignment="1" applyProtection="1">
      <alignment horizontal="center" wrapText="1"/>
      <protection hidden="1"/>
    </xf>
    <xf numFmtId="0" fontId="4" fillId="0" borderId="3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43" xfId="0" applyFont="1" applyBorder="1" applyAlignment="1">
      <alignment horizontal="center" vertical="center" wrapText="1"/>
    </xf>
    <xf numFmtId="0" fontId="4" fillId="2" borderId="5" xfId="0" applyFont="1" applyFill="1" applyBorder="1" applyAlignment="1" applyProtection="1">
      <alignment horizontal="center" vertical="center" wrapText="1" shrinkToFit="1"/>
      <protection locked="0" hidden="1"/>
    </xf>
    <xf numFmtId="0" fontId="4" fillId="2" borderId="21" xfId="0" applyFont="1" applyFill="1" applyBorder="1" applyAlignment="1" applyProtection="1">
      <alignment horizontal="center" vertical="center" wrapText="1" shrinkToFit="1"/>
      <protection locked="0" hidden="1"/>
    </xf>
    <xf numFmtId="0" fontId="2" fillId="2" borderId="24" xfId="0" applyFont="1" applyFill="1" applyBorder="1" applyAlignment="1">
      <alignment horizontal="center" vertical="center" wrapText="1" shrinkToFit="1"/>
    </xf>
    <xf numFmtId="49" fontId="2" fillId="0" borderId="7" xfId="0" applyNumberFormat="1" applyFont="1" applyBorder="1" applyAlignment="1" applyProtection="1">
      <alignment horizontal="center" vertical="center"/>
      <protection locked="0"/>
    </xf>
    <xf numFmtId="49" fontId="2" fillId="0" borderId="22" xfId="0" applyNumberFormat="1" applyFont="1" applyBorder="1" applyAlignment="1" applyProtection="1">
      <alignment horizontal="center" vertical="center"/>
      <protection locked="0"/>
    </xf>
    <xf numFmtId="0" fontId="2" fillId="0" borderId="23" xfId="0" applyFont="1" applyBorder="1" applyAlignment="1">
      <alignment horizontal="center" vertical="center"/>
    </xf>
    <xf numFmtId="0" fontId="2" fillId="2" borderId="5" xfId="0" applyFont="1" applyFill="1" applyBorder="1" applyAlignment="1">
      <alignment horizontal="center" vertical="center" wrapText="1" shrinkToFit="1"/>
    </xf>
    <xf numFmtId="0" fontId="2" fillId="2" borderId="21" xfId="0" applyFont="1" applyFill="1" applyBorder="1" applyAlignment="1">
      <alignment horizontal="center" vertical="center" wrapText="1" shrinkToFit="1"/>
    </xf>
    <xf numFmtId="0" fontId="2" fillId="2" borderId="7"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0" borderId="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7" xfId="0" applyFont="1" applyBorder="1" applyAlignment="1">
      <alignment horizontal="center" vertical="center" wrapText="1"/>
    </xf>
    <xf numFmtId="0" fontId="5" fillId="0" borderId="15" xfId="0" applyFont="1" applyBorder="1" applyAlignment="1" applyProtection="1">
      <alignment horizontal="center" wrapText="1"/>
      <protection hidden="1"/>
    </xf>
    <xf numFmtId="0" fontId="0" fillId="0" borderId="6" xfId="0" applyBorder="1" applyAlignment="1">
      <alignment horizontal="center"/>
    </xf>
    <xf numFmtId="0" fontId="0" fillId="0" borderId="8" xfId="0" applyBorder="1" applyAlignment="1">
      <alignment horizontal="center"/>
    </xf>
    <xf numFmtId="0" fontId="4" fillId="0" borderId="28"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6"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0" xfId="0" applyFont="1" applyAlignment="1">
      <alignment horizontal="center" vertical="center" wrapText="1"/>
    </xf>
    <xf numFmtId="0" fontId="2" fillId="0" borderId="114" xfId="0" applyFont="1" applyBorder="1" applyAlignment="1">
      <alignment horizontal="center" vertical="center" wrapText="1"/>
    </xf>
    <xf numFmtId="0" fontId="1" fillId="0" borderId="31" xfId="0" applyFont="1" applyBorder="1" applyAlignment="1">
      <alignment horizontal="center" vertical="center" wrapText="1"/>
    </xf>
  </cellXfs>
  <cellStyles count="2">
    <cellStyle name="Excel Built-in Normal" xfId="1" xr:uid="{A90CF5DB-2936-5846-BABA-2EEED8F4D9C4}"/>
    <cellStyle name="Обычный" xfId="0" builtinId="0"/>
  </cellStyles>
  <dxfs count="247">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C000"/>
          <bgColor rgb="FFFFC000"/>
        </patternFill>
      </fill>
    </dxf>
    <dxf>
      <fill>
        <patternFill patternType="solid">
          <fgColor rgb="FF92D050"/>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bgColor rgb="FFFF0000"/>
        </patternFill>
      </fill>
    </dxf>
    <dxf>
      <fill>
        <patternFill>
          <bgColor rgb="FFFFC000"/>
        </patternFill>
      </fill>
    </dxf>
    <dxf>
      <fill>
        <patternFill>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bgColor rgb="FFFF0000"/>
        </patternFill>
      </fill>
    </dxf>
    <dxf>
      <fill>
        <patternFill>
          <bgColor rgb="FFFFC000"/>
        </patternFill>
      </fill>
    </dxf>
    <dxf>
      <fill>
        <patternFill>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bgColor rgb="FF92D050"/>
        </patternFill>
      </fill>
    </dxf>
    <dxf>
      <fill>
        <patternFill>
          <bgColor rgb="FFFFC000"/>
        </patternFill>
      </fill>
    </dxf>
    <dxf>
      <fill>
        <patternFill>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bgColor rgb="FF92D050"/>
        </patternFill>
      </fill>
    </dxf>
    <dxf>
      <fill>
        <patternFill>
          <bgColor rgb="FFFF0000"/>
        </patternFill>
      </fill>
    </dxf>
    <dxf>
      <fill>
        <patternFill>
          <bgColor rgb="FFFFC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C000"/>
        </patternFill>
      </fill>
    </dxf>
    <dxf>
      <fill>
        <patternFill>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bgColor rgb="FFFF0000"/>
        </patternFill>
      </fill>
    </dxf>
    <dxf>
      <fill>
        <patternFill>
          <bgColor rgb="FFFFC000"/>
        </patternFill>
      </fill>
    </dxf>
    <dxf>
      <fill>
        <patternFill>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bgColor rgb="FFFFC000"/>
        </patternFill>
      </fill>
    </dxf>
    <dxf>
      <fill>
        <patternFill>
          <bgColor rgb="FFFF0000"/>
        </patternFill>
      </fill>
    </dxf>
    <dxf>
      <fill>
        <patternFill>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C000"/>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bgColor rgb="FFFFC000"/>
        </patternFill>
      </fill>
    </dxf>
    <dxf>
      <fill>
        <patternFill>
          <bgColor rgb="FF92D050"/>
        </patternFill>
      </fill>
    </dxf>
    <dxf>
      <fill>
        <patternFill>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bgColor rgb="FFFF0000"/>
        </patternFill>
      </fill>
    </dxf>
    <dxf>
      <fill>
        <patternFill>
          <bgColor rgb="FFFFC000"/>
        </patternFill>
      </fill>
    </dxf>
    <dxf>
      <fill>
        <patternFill>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C000"/>
          <bgColor rgb="FFFFC000"/>
        </patternFill>
      </fill>
    </dxf>
  </dxfs>
  <tableStyles count="0" defaultTableStyle="TableStyleMedium2" defaultPivotStyle="PivotStyleLight16"/>
  <colors>
    <mruColors>
      <color rgb="FFB1A0C8"/>
      <color rgb="FFF2DCDB"/>
      <color rgb="FFE4DFEC"/>
      <color rgb="FFDDDAC4"/>
      <color rgb="FFD0DCB6"/>
      <color rgb="FFFFFF9A"/>
      <color rgb="FFE39494"/>
      <color rgb="FFECB8B8"/>
      <color rgb="FFBFBFB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Андрій Птащенко" id="{05F01284-A356-8742-942E-5CCA79EF4DA3}" userId="f8993ecf60e65b7f" providerId="Windows Live"/>
</personList>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Y629" dT="2023-04-12T09:16:04.63" personId="{05F01284-A356-8742-942E-5CCA79EF4DA3}" id="{E396DA70-42B5-7143-8BFA-1DD753B2BFCF}">
    <text xml:space="preserve">Сума по статі не співпадає зі стовпчиком 9 </text>
  </threadedComment>
</ThreadedComments>
</file>

<file path=xl/threadedComments/threadedComment2.xml><?xml version="1.0" encoding="utf-8"?>
<ThreadedComments xmlns="http://schemas.microsoft.com/office/spreadsheetml/2018/threadedcomments" xmlns:x="http://schemas.openxmlformats.org/spreadsheetml/2006/main">
  <threadedComment ref="Y589" dT="2023-04-12T09:16:04.63" personId="{05F01284-A356-8742-942E-5CCA79EF4DA3}" id="{A6344C8B-044B-934C-80D0-7B5406D6AA40}">
    <text xml:space="preserve">Сума по статі не співпадає зі стовпчиком 9 </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1BB5E-E9AA-8D44-8471-9BF36F620DA0}">
  <dimension ref="A4:DL1023"/>
  <sheetViews>
    <sheetView tabSelected="1" zoomScale="60" zoomScaleNormal="60" workbookViewId="0">
      <pane xSplit="2" ySplit="8" topLeftCell="C9" activePane="bottomRight" state="frozen"/>
      <selection pane="topRight" activeCell="C1" sqref="C1"/>
      <selection pane="bottomLeft" activeCell="A9" sqref="A9"/>
      <selection pane="bottomRight" activeCell="D7" sqref="D7"/>
    </sheetView>
  </sheetViews>
  <sheetFormatPr defaultColWidth="11" defaultRowHeight="15.75"/>
  <cols>
    <col min="1" max="1" width="26" bestFit="1" customWidth="1"/>
    <col min="2" max="2" width="28.625" customWidth="1"/>
    <col min="4" max="4" width="27.875" customWidth="1"/>
    <col min="5" max="57" width="7.625" customWidth="1"/>
  </cols>
  <sheetData>
    <row r="4" spans="1:116" ht="16.5" thickBot="1"/>
    <row r="5" spans="1:116" ht="16.5" thickBot="1">
      <c r="A5" s="2660" t="s">
        <v>0</v>
      </c>
      <c r="B5" s="1"/>
      <c r="C5" s="2"/>
      <c r="D5" s="3"/>
      <c r="E5" s="2663" t="s">
        <v>1</v>
      </c>
      <c r="F5" s="2664"/>
      <c r="G5" s="2665"/>
      <c r="H5" s="2644" t="s">
        <v>2</v>
      </c>
      <c r="I5" s="2641"/>
      <c r="J5" s="2641"/>
      <c r="K5" s="2641"/>
      <c r="L5" s="2647"/>
      <c r="M5" s="2672" t="s">
        <v>3</v>
      </c>
      <c r="N5" s="2673"/>
      <c r="O5" s="2673"/>
      <c r="P5" s="2673"/>
      <c r="Q5" s="2673"/>
      <c r="R5" s="2673"/>
      <c r="S5" s="2673"/>
      <c r="T5" s="2673"/>
      <c r="U5" s="2673"/>
      <c r="V5" s="2673"/>
      <c r="W5" s="2673"/>
      <c r="X5" s="2673"/>
      <c r="Y5" s="2673"/>
      <c r="Z5" s="2673"/>
      <c r="AA5" s="2673"/>
      <c r="AB5" s="2673"/>
      <c r="AC5" s="2673"/>
      <c r="AD5" s="2673"/>
      <c r="AE5" s="2673"/>
      <c r="AF5" s="2673"/>
      <c r="AG5" s="2673"/>
      <c r="AH5" s="2673"/>
      <c r="AI5" s="2673"/>
      <c r="AJ5" s="2673"/>
      <c r="AK5" s="2673"/>
      <c r="AL5" s="2673"/>
      <c r="AM5" s="2673"/>
      <c r="AN5" s="2673"/>
      <c r="AO5" s="2673"/>
      <c r="AP5" s="2673"/>
      <c r="AQ5" s="2673"/>
      <c r="AR5" s="2673"/>
      <c r="AS5" s="2673"/>
      <c r="AT5" s="2673"/>
      <c r="AU5" s="2674"/>
      <c r="AV5" s="2635" t="s">
        <v>60</v>
      </c>
      <c r="AW5" s="2636"/>
      <c r="AX5" s="2636"/>
      <c r="AY5" s="2636"/>
      <c r="AZ5" s="2636"/>
      <c r="BA5" s="2636"/>
      <c r="BB5" s="2636"/>
      <c r="BC5" s="2636"/>
      <c r="BD5" s="2636"/>
      <c r="BE5" s="2637"/>
    </row>
    <row r="6" spans="1:116" ht="16.5" thickBot="1">
      <c r="A6" s="2661"/>
      <c r="B6" s="4"/>
      <c r="C6" s="5"/>
      <c r="D6" s="6"/>
      <c r="E6" s="2666"/>
      <c r="F6" s="2667"/>
      <c r="G6" s="2668"/>
      <c r="H6" s="2669"/>
      <c r="I6" s="2670"/>
      <c r="J6" s="2670"/>
      <c r="K6" s="2670"/>
      <c r="L6" s="2671"/>
      <c r="M6" s="121"/>
      <c r="N6" s="2641" t="s">
        <v>4</v>
      </c>
      <c r="O6" s="2641"/>
      <c r="P6" s="2642"/>
      <c r="Q6" s="2642"/>
      <c r="R6" s="2643"/>
      <c r="S6" s="2644" t="s">
        <v>5</v>
      </c>
      <c r="T6" s="2645"/>
      <c r="U6" s="2645"/>
      <c r="V6" s="2642"/>
      <c r="W6" s="2642"/>
      <c r="X6" s="2646"/>
      <c r="Y6" s="2644" t="s">
        <v>6</v>
      </c>
      <c r="Z6" s="2647"/>
      <c r="AA6" s="2644" t="s">
        <v>7</v>
      </c>
      <c r="AB6" s="2641"/>
      <c r="AC6" s="2641"/>
      <c r="AD6" s="2641"/>
      <c r="AE6" s="2641"/>
      <c r="AF6" s="2647"/>
      <c r="AG6" s="2645" t="s">
        <v>8</v>
      </c>
      <c r="AH6" s="2648"/>
      <c r="AI6" s="2649" t="s">
        <v>9</v>
      </c>
      <c r="AJ6" s="2650"/>
      <c r="AK6" s="2651" t="s">
        <v>10</v>
      </c>
      <c r="AL6" s="2652"/>
      <c r="AM6" s="2652"/>
      <c r="AN6" s="2652"/>
      <c r="AO6" s="2652"/>
      <c r="AP6" s="2652"/>
      <c r="AQ6" s="2652"/>
      <c r="AR6" s="2652"/>
      <c r="AS6" s="2652"/>
      <c r="AT6" s="2652"/>
      <c r="AU6" s="2653"/>
      <c r="AV6" s="2638"/>
      <c r="AW6" s="2639"/>
      <c r="AX6" s="2639"/>
      <c r="AY6" s="2639"/>
      <c r="AZ6" s="2639"/>
      <c r="BA6" s="2639"/>
      <c r="BB6" s="2639"/>
      <c r="BC6" s="2639"/>
      <c r="BD6" s="2639"/>
      <c r="BE6" s="2640"/>
    </row>
    <row r="7" spans="1:116" ht="196.5" customHeight="1" thickBot="1">
      <c r="A7" s="2662"/>
      <c r="B7" s="172" t="s">
        <v>11</v>
      </c>
      <c r="C7" s="173" t="s">
        <v>12</v>
      </c>
      <c r="D7" s="174" t="s">
        <v>13</v>
      </c>
      <c r="E7" s="175" t="s">
        <v>14</v>
      </c>
      <c r="F7" s="176" t="s">
        <v>15</v>
      </c>
      <c r="G7" s="177" t="s">
        <v>16</v>
      </c>
      <c r="H7" s="178" t="s">
        <v>17</v>
      </c>
      <c r="I7" s="179" t="s">
        <v>18</v>
      </c>
      <c r="J7" s="179" t="s">
        <v>19</v>
      </c>
      <c r="K7" s="179" t="s">
        <v>20</v>
      </c>
      <c r="L7" s="180" t="s">
        <v>21</v>
      </c>
      <c r="M7" s="181" t="s">
        <v>22</v>
      </c>
      <c r="N7" s="182" t="s">
        <v>23</v>
      </c>
      <c r="O7" s="182" t="s">
        <v>24</v>
      </c>
      <c r="P7" s="182" t="s">
        <v>25</v>
      </c>
      <c r="Q7" s="182" t="s">
        <v>26</v>
      </c>
      <c r="R7" s="183" t="s">
        <v>27</v>
      </c>
      <c r="S7" s="184" t="s">
        <v>28</v>
      </c>
      <c r="T7" s="185" t="s">
        <v>29</v>
      </c>
      <c r="U7" s="185" t="s">
        <v>30</v>
      </c>
      <c r="V7" s="186" t="s">
        <v>31</v>
      </c>
      <c r="W7" s="186" t="s">
        <v>32</v>
      </c>
      <c r="X7" s="187" t="s">
        <v>33</v>
      </c>
      <c r="Y7" s="188" t="s">
        <v>34</v>
      </c>
      <c r="Z7" s="189" t="s">
        <v>35</v>
      </c>
      <c r="AA7" s="190" t="s">
        <v>36</v>
      </c>
      <c r="AB7" s="191" t="s">
        <v>37</v>
      </c>
      <c r="AC7" s="191" t="s">
        <v>38</v>
      </c>
      <c r="AD7" s="191" t="s">
        <v>39</v>
      </c>
      <c r="AE7" s="191" t="s">
        <v>40</v>
      </c>
      <c r="AF7" s="192" t="s">
        <v>41</v>
      </c>
      <c r="AG7" s="193" t="s">
        <v>42</v>
      </c>
      <c r="AH7" s="194" t="s">
        <v>43</v>
      </c>
      <c r="AI7" s="195" t="s">
        <v>44</v>
      </c>
      <c r="AJ7" s="196" t="s">
        <v>45</v>
      </c>
      <c r="AK7" s="197" t="s">
        <v>46</v>
      </c>
      <c r="AL7" s="198" t="s">
        <v>47</v>
      </c>
      <c r="AM7" s="199" t="s">
        <v>48</v>
      </c>
      <c r="AN7" s="200" t="s">
        <v>49</v>
      </c>
      <c r="AO7" s="201" t="s">
        <v>50</v>
      </c>
      <c r="AP7" s="202" t="s">
        <v>51</v>
      </c>
      <c r="AQ7" s="203" t="s">
        <v>52</v>
      </c>
      <c r="AR7" s="204" t="s">
        <v>53</v>
      </c>
      <c r="AS7" s="204" t="s">
        <v>54</v>
      </c>
      <c r="AT7" s="201" t="s">
        <v>55</v>
      </c>
      <c r="AU7" s="202" t="s">
        <v>56</v>
      </c>
      <c r="AV7" s="217" t="s">
        <v>61</v>
      </c>
      <c r="AW7" s="169" t="s">
        <v>62</v>
      </c>
      <c r="AX7" s="170" t="s">
        <v>63</v>
      </c>
      <c r="AY7" s="170" t="s">
        <v>64</v>
      </c>
      <c r="AZ7" s="170" t="s">
        <v>65</v>
      </c>
      <c r="BA7" s="170" t="s">
        <v>66</v>
      </c>
      <c r="BB7" s="170" t="s">
        <v>67</v>
      </c>
      <c r="BC7" s="170" t="s">
        <v>68</v>
      </c>
      <c r="BD7" s="170" t="s">
        <v>69</v>
      </c>
      <c r="BE7" s="171" t="s">
        <v>70</v>
      </c>
    </row>
    <row r="8" spans="1:116" ht="16.5" thickBot="1">
      <c r="A8" s="208"/>
      <c r="B8" s="209" t="s">
        <v>57</v>
      </c>
      <c r="C8" s="210" t="s">
        <v>58</v>
      </c>
      <c r="D8" s="300" t="s">
        <v>59</v>
      </c>
      <c r="E8" s="301">
        <v>1</v>
      </c>
      <c r="F8" s="302">
        <v>2</v>
      </c>
      <c r="G8" s="303">
        <v>3</v>
      </c>
      <c r="H8" s="301">
        <v>4</v>
      </c>
      <c r="I8" s="302">
        <v>5</v>
      </c>
      <c r="J8" s="302">
        <v>6</v>
      </c>
      <c r="K8" s="302">
        <v>7</v>
      </c>
      <c r="L8" s="303">
        <v>8</v>
      </c>
      <c r="M8" s="301">
        <v>9</v>
      </c>
      <c r="N8" s="302">
        <v>10</v>
      </c>
      <c r="O8" s="302">
        <v>11</v>
      </c>
      <c r="P8" s="302">
        <v>12</v>
      </c>
      <c r="Q8" s="302">
        <v>13</v>
      </c>
      <c r="R8" s="304">
        <v>14</v>
      </c>
      <c r="S8" s="301">
        <v>15</v>
      </c>
      <c r="T8" s="302">
        <v>16</v>
      </c>
      <c r="U8" s="302">
        <v>17</v>
      </c>
      <c r="V8" s="302">
        <v>18</v>
      </c>
      <c r="W8" s="302">
        <v>19</v>
      </c>
      <c r="X8" s="303">
        <v>20</v>
      </c>
      <c r="Y8" s="301">
        <v>21</v>
      </c>
      <c r="Z8" s="303">
        <v>22</v>
      </c>
      <c r="AA8" s="301">
        <v>23</v>
      </c>
      <c r="AB8" s="302">
        <v>24</v>
      </c>
      <c r="AC8" s="302">
        <v>25</v>
      </c>
      <c r="AD8" s="302">
        <v>26</v>
      </c>
      <c r="AE8" s="302">
        <v>27</v>
      </c>
      <c r="AF8" s="303">
        <v>28</v>
      </c>
      <c r="AG8" s="209">
        <v>29</v>
      </c>
      <c r="AH8" s="304">
        <v>30</v>
      </c>
      <c r="AI8" s="305">
        <v>31</v>
      </c>
      <c r="AJ8" s="300">
        <v>32</v>
      </c>
      <c r="AK8" s="301">
        <v>33</v>
      </c>
      <c r="AL8" s="302">
        <v>34</v>
      </c>
      <c r="AM8" s="303">
        <v>35</v>
      </c>
      <c r="AN8" s="301">
        <v>36</v>
      </c>
      <c r="AO8" s="302">
        <v>37</v>
      </c>
      <c r="AP8" s="303">
        <v>38</v>
      </c>
      <c r="AQ8" s="301">
        <v>39</v>
      </c>
      <c r="AR8" s="302">
        <v>40</v>
      </c>
      <c r="AS8" s="302">
        <v>41</v>
      </c>
      <c r="AT8" s="302">
        <v>42</v>
      </c>
      <c r="AU8" s="303">
        <v>43</v>
      </c>
      <c r="AV8" s="306">
        <v>44</v>
      </c>
      <c r="AW8" s="307">
        <v>45</v>
      </c>
      <c r="AX8" s="308">
        <v>46</v>
      </c>
      <c r="AY8" s="308">
        <v>47</v>
      </c>
      <c r="AZ8" s="308">
        <v>48</v>
      </c>
      <c r="BA8" s="308">
        <v>49</v>
      </c>
      <c r="BB8" s="308">
        <v>50</v>
      </c>
      <c r="BC8" s="308">
        <v>51</v>
      </c>
      <c r="BD8" s="308">
        <v>52</v>
      </c>
      <c r="BE8" s="309">
        <v>53</v>
      </c>
    </row>
    <row r="9" spans="1:116" s="320" customFormat="1" ht="36" customHeight="1">
      <c r="A9" s="2654" t="s">
        <v>205</v>
      </c>
      <c r="B9" s="2454" t="s">
        <v>222</v>
      </c>
      <c r="C9" s="2656" t="s">
        <v>223</v>
      </c>
      <c r="D9" s="310" t="s">
        <v>74</v>
      </c>
      <c r="E9" s="2658">
        <v>350</v>
      </c>
      <c r="F9" s="2659">
        <f>E9-SUM(M9:M13)</f>
        <v>29</v>
      </c>
      <c r="G9" s="601">
        <f>SUM(M9,AV9)</f>
        <v>71</v>
      </c>
      <c r="H9" s="602">
        <f t="shared" ref="H9:H70" si="0">SUM(I9:L9)</f>
        <v>0</v>
      </c>
      <c r="I9" s="603"/>
      <c r="J9" s="603"/>
      <c r="K9" s="603"/>
      <c r="L9" s="604"/>
      <c r="M9" s="605">
        <f>IF(AND(SUM(N9:R9)=SUM(Y9:Z9),SUM(S9:X9)=SUM(Y9:Z9)),SUM(N9:R9),"ПЕРЕВІРТЕ ПРАВИЛЬНІСТЬ ДАНИХ")</f>
        <v>70</v>
      </c>
      <c r="N9" s="606"/>
      <c r="O9" s="606"/>
      <c r="P9" s="606">
        <v>4</v>
      </c>
      <c r="Q9" s="606"/>
      <c r="R9" s="607">
        <v>66</v>
      </c>
      <c r="S9" s="608"/>
      <c r="T9" s="606"/>
      <c r="U9" s="606"/>
      <c r="V9" s="603">
        <v>54</v>
      </c>
      <c r="W9" s="606">
        <v>12</v>
      </c>
      <c r="X9" s="609">
        <v>4</v>
      </c>
      <c r="Y9" s="610">
        <v>65</v>
      </c>
      <c r="Z9" s="609">
        <v>5</v>
      </c>
      <c r="AA9" s="611"/>
      <c r="AB9" s="603">
        <v>14</v>
      </c>
      <c r="AC9" s="603">
        <v>14</v>
      </c>
      <c r="AD9" s="603">
        <v>2</v>
      </c>
      <c r="AE9" s="603">
        <v>59</v>
      </c>
      <c r="AF9" s="604"/>
      <c r="AG9" s="611">
        <v>42</v>
      </c>
      <c r="AH9" s="604">
        <v>18</v>
      </c>
      <c r="AI9" s="611">
        <v>10</v>
      </c>
      <c r="AJ9" s="318">
        <f>SUM(AN9:AP9)</f>
        <v>70</v>
      </c>
      <c r="AK9" s="612" t="s">
        <v>97</v>
      </c>
      <c r="AL9" s="603" t="s">
        <v>97</v>
      </c>
      <c r="AM9" s="613" t="s">
        <v>97</v>
      </c>
      <c r="AN9" s="611">
        <v>15</v>
      </c>
      <c r="AO9" s="603">
        <v>54</v>
      </c>
      <c r="AP9" s="613">
        <v>1</v>
      </c>
      <c r="AQ9" s="611" t="s">
        <v>97</v>
      </c>
      <c r="AR9" s="603" t="s">
        <v>97</v>
      </c>
      <c r="AS9" s="603" t="s">
        <v>97</v>
      </c>
      <c r="AT9" s="603" t="s">
        <v>97</v>
      </c>
      <c r="AU9" s="604" t="s">
        <v>97</v>
      </c>
      <c r="AV9" s="371">
        <f>SUM(AW9:BE9)</f>
        <v>1</v>
      </c>
      <c r="AW9" s="610"/>
      <c r="AX9" s="606"/>
      <c r="AY9" s="606"/>
      <c r="AZ9" s="606">
        <v>1</v>
      </c>
      <c r="BA9" s="606"/>
      <c r="BB9" s="606"/>
      <c r="BC9" s="606"/>
      <c r="BD9" s="606"/>
      <c r="BE9" s="614"/>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row>
    <row r="10" spans="1:116" ht="36" customHeight="1">
      <c r="A10" s="2655"/>
      <c r="B10" s="2455"/>
      <c r="C10" s="2574"/>
      <c r="D10" s="234" t="s">
        <v>75</v>
      </c>
      <c r="E10" s="2627"/>
      <c r="F10" s="2630"/>
      <c r="G10" s="615">
        <f t="shared" ref="G10:G73" si="1">SUM(M10,AV10)</f>
        <v>0</v>
      </c>
      <c r="H10" s="616">
        <f t="shared" si="0"/>
        <v>0</v>
      </c>
      <c r="I10" s="1573"/>
      <c r="J10" s="1573"/>
      <c r="K10" s="1573"/>
      <c r="L10" s="1574"/>
      <c r="M10" s="619">
        <f t="shared" ref="M10:M70" si="2">IF(AND(SUM(N10:R10)=SUM(Y10:Z10),SUM(S10:X10)=SUM(Y10:Z10)),SUM(N10:R10),"ПЕРЕВІРТЕ ПРАВИЛЬНІСТЬ ДАНИХ")</f>
        <v>0</v>
      </c>
      <c r="N10" s="620"/>
      <c r="O10" s="620"/>
      <c r="P10" s="620"/>
      <c r="Q10" s="620"/>
      <c r="R10" s="621"/>
      <c r="S10" s="622"/>
      <c r="T10" s="617"/>
      <c r="U10" s="617"/>
      <c r="V10" s="620"/>
      <c r="W10" s="620"/>
      <c r="X10" s="623"/>
      <c r="Y10" s="624"/>
      <c r="Z10" s="625"/>
      <c r="AA10" s="1575"/>
      <c r="AB10" s="1576"/>
      <c r="AC10" s="1576"/>
      <c r="AD10" s="1576"/>
      <c r="AE10" s="1576"/>
      <c r="AF10" s="1577"/>
      <c r="AG10" s="1578"/>
      <c r="AH10" s="1574"/>
      <c r="AI10" s="1578"/>
      <c r="AJ10" s="247">
        <f>SUM(AN10:AP10)</f>
        <v>0</v>
      </c>
      <c r="AK10" s="630" t="s">
        <v>98</v>
      </c>
      <c r="AL10" s="617" t="s">
        <v>98</v>
      </c>
      <c r="AM10" s="631" t="s">
        <v>98</v>
      </c>
      <c r="AN10" s="629"/>
      <c r="AO10" s="617"/>
      <c r="AP10" s="631"/>
      <c r="AQ10" s="629" t="s">
        <v>97</v>
      </c>
      <c r="AR10" s="617" t="s">
        <v>97</v>
      </c>
      <c r="AS10" s="617" t="s">
        <v>97</v>
      </c>
      <c r="AT10" s="617" t="s">
        <v>97</v>
      </c>
      <c r="AU10" s="618" t="s">
        <v>97</v>
      </c>
      <c r="AV10" s="372">
        <f t="shared" ref="AV10:AV73" si="3">SUM(AW10:BE10)</f>
        <v>0</v>
      </c>
      <c r="AW10" s="632"/>
      <c r="AX10" s="620"/>
      <c r="AY10" s="620"/>
      <c r="AZ10" s="620"/>
      <c r="BA10" s="620"/>
      <c r="BB10" s="620"/>
      <c r="BC10" s="620"/>
      <c r="BD10" s="620"/>
      <c r="BE10" s="633"/>
    </row>
    <row r="11" spans="1:116" ht="36" customHeight="1">
      <c r="A11" s="2655"/>
      <c r="B11" s="2455"/>
      <c r="C11" s="2574"/>
      <c r="D11" s="234" t="s">
        <v>76</v>
      </c>
      <c r="E11" s="2627"/>
      <c r="F11" s="2630"/>
      <c r="G11" s="615">
        <f t="shared" si="1"/>
        <v>4</v>
      </c>
      <c r="H11" s="616">
        <f t="shared" si="0"/>
        <v>0</v>
      </c>
      <c r="I11" s="617"/>
      <c r="J11" s="617"/>
      <c r="K11" s="617"/>
      <c r="L11" s="618"/>
      <c r="M11" s="619">
        <f t="shared" si="2"/>
        <v>4</v>
      </c>
      <c r="N11" s="620"/>
      <c r="O11" s="620">
        <v>4</v>
      </c>
      <c r="P11" s="620"/>
      <c r="Q11" s="634"/>
      <c r="R11" s="621"/>
      <c r="S11" s="622"/>
      <c r="T11" s="620"/>
      <c r="U11" s="620">
        <v>4</v>
      </c>
      <c r="V11" s="620"/>
      <c r="W11" s="620"/>
      <c r="X11" s="623"/>
      <c r="Y11" s="624">
        <v>3</v>
      </c>
      <c r="Z11" s="625">
        <v>1</v>
      </c>
      <c r="AA11" s="626"/>
      <c r="AB11" s="627"/>
      <c r="AC11" s="627"/>
      <c r="AD11" s="627"/>
      <c r="AE11" s="627">
        <v>4</v>
      </c>
      <c r="AF11" s="628"/>
      <c r="AG11" s="629">
        <v>40</v>
      </c>
      <c r="AH11" s="618">
        <v>15</v>
      </c>
      <c r="AI11" s="629">
        <v>80</v>
      </c>
      <c r="AJ11" s="247">
        <f>SUM(AK11:AM11)</f>
        <v>4</v>
      </c>
      <c r="AK11" s="630">
        <v>2</v>
      </c>
      <c r="AL11" s="617">
        <v>2</v>
      </c>
      <c r="AM11" s="631"/>
      <c r="AN11" s="629" t="s">
        <v>97</v>
      </c>
      <c r="AO11" s="617" t="s">
        <v>97</v>
      </c>
      <c r="AP11" s="631" t="s">
        <v>97</v>
      </c>
      <c r="AQ11" s="629" t="s">
        <v>97</v>
      </c>
      <c r="AR11" s="617" t="s">
        <v>97</v>
      </c>
      <c r="AS11" s="617" t="s">
        <v>97</v>
      </c>
      <c r="AT11" s="617" t="s">
        <v>97</v>
      </c>
      <c r="AU11" s="618" t="s">
        <v>97</v>
      </c>
      <c r="AV11" s="372">
        <f t="shared" si="3"/>
        <v>0</v>
      </c>
      <c r="AW11" s="632"/>
      <c r="AX11" s="620"/>
      <c r="AY11" s="620"/>
      <c r="AZ11" s="620"/>
      <c r="BA11" s="620"/>
      <c r="BB11" s="620"/>
      <c r="BC11" s="620"/>
      <c r="BD11" s="620"/>
      <c r="BE11" s="633"/>
    </row>
    <row r="12" spans="1:116" ht="36" customHeight="1">
      <c r="A12" s="2655"/>
      <c r="B12" s="2455"/>
      <c r="C12" s="2574"/>
      <c r="D12" s="234" t="s">
        <v>77</v>
      </c>
      <c r="E12" s="2627"/>
      <c r="F12" s="2630"/>
      <c r="G12" s="615">
        <f t="shared" si="1"/>
        <v>254</v>
      </c>
      <c r="H12" s="616">
        <f t="shared" si="0"/>
        <v>8</v>
      </c>
      <c r="I12" s="617">
        <v>6</v>
      </c>
      <c r="J12" s="617"/>
      <c r="K12" s="617">
        <v>2</v>
      </c>
      <c r="L12" s="618"/>
      <c r="M12" s="619">
        <f t="shared" si="2"/>
        <v>247</v>
      </c>
      <c r="N12" s="620"/>
      <c r="O12" s="620"/>
      <c r="P12" s="620"/>
      <c r="Q12" s="620"/>
      <c r="R12" s="621">
        <v>247</v>
      </c>
      <c r="S12" s="622"/>
      <c r="T12" s="620"/>
      <c r="U12" s="620"/>
      <c r="V12" s="620">
        <v>204</v>
      </c>
      <c r="W12" s="620">
        <v>43</v>
      </c>
      <c r="X12" s="623"/>
      <c r="Y12" s="624">
        <v>220</v>
      </c>
      <c r="Z12" s="625">
        <v>27</v>
      </c>
      <c r="AA12" s="626"/>
      <c r="AB12" s="627">
        <v>36</v>
      </c>
      <c r="AC12" s="627">
        <v>35</v>
      </c>
      <c r="AD12" s="627">
        <v>9</v>
      </c>
      <c r="AE12" s="627">
        <v>180</v>
      </c>
      <c r="AF12" s="628"/>
      <c r="AG12" s="629">
        <v>40</v>
      </c>
      <c r="AH12" s="618">
        <v>18</v>
      </c>
      <c r="AI12" s="629">
        <v>90</v>
      </c>
      <c r="AJ12" s="247">
        <f>SUM(AQ12:AU12)</f>
        <v>247</v>
      </c>
      <c r="AK12" s="630" t="s">
        <v>98</v>
      </c>
      <c r="AL12" s="617" t="s">
        <v>98</v>
      </c>
      <c r="AM12" s="631" t="s">
        <v>98</v>
      </c>
      <c r="AN12" s="629" t="s">
        <v>97</v>
      </c>
      <c r="AO12" s="617" t="s">
        <v>97</v>
      </c>
      <c r="AP12" s="631" t="s">
        <v>97</v>
      </c>
      <c r="AQ12" s="635">
        <v>16</v>
      </c>
      <c r="AR12" s="636">
        <v>65</v>
      </c>
      <c r="AS12" s="636">
        <v>127</v>
      </c>
      <c r="AT12" s="636">
        <v>35</v>
      </c>
      <c r="AU12" s="636">
        <v>4</v>
      </c>
      <c r="AV12" s="372">
        <f t="shared" si="3"/>
        <v>7</v>
      </c>
      <c r="AW12" s="632"/>
      <c r="AX12" s="620"/>
      <c r="AY12" s="620">
        <v>2</v>
      </c>
      <c r="AZ12" s="620">
        <v>1</v>
      </c>
      <c r="BA12" s="620"/>
      <c r="BB12" s="620"/>
      <c r="BC12" s="620">
        <v>2</v>
      </c>
      <c r="BD12" s="620">
        <v>1</v>
      </c>
      <c r="BE12" s="633">
        <v>1</v>
      </c>
    </row>
    <row r="13" spans="1:116" ht="36" customHeight="1" thickBot="1">
      <c r="A13" s="2655"/>
      <c r="B13" s="2625"/>
      <c r="C13" s="2657"/>
      <c r="D13" s="256" t="s">
        <v>78</v>
      </c>
      <c r="E13" s="2628"/>
      <c r="F13" s="2631"/>
      <c r="G13" s="637">
        <f t="shared" si="1"/>
        <v>0</v>
      </c>
      <c r="H13" s="638">
        <f t="shared" si="0"/>
        <v>0</v>
      </c>
      <c r="I13" s="1579"/>
      <c r="J13" s="1579"/>
      <c r="K13" s="1579"/>
      <c r="L13" s="1580"/>
      <c r="M13" s="641">
        <f t="shared" si="2"/>
        <v>0</v>
      </c>
      <c r="N13" s="642"/>
      <c r="O13" s="642"/>
      <c r="P13" s="642"/>
      <c r="Q13" s="642"/>
      <c r="R13" s="643"/>
      <c r="S13" s="644"/>
      <c r="T13" s="645"/>
      <c r="U13" s="645"/>
      <c r="V13" s="645"/>
      <c r="W13" s="645"/>
      <c r="X13" s="646"/>
      <c r="Y13" s="632"/>
      <c r="Z13" s="623"/>
      <c r="AA13" s="1578"/>
      <c r="AB13" s="1573"/>
      <c r="AC13" s="1573"/>
      <c r="AD13" s="1573"/>
      <c r="AE13" s="1573"/>
      <c r="AF13" s="1574"/>
      <c r="AG13" s="1581"/>
      <c r="AH13" s="1582"/>
      <c r="AI13" s="1583"/>
      <c r="AJ13" s="262">
        <f>SUM(AQ13:AU13)</f>
        <v>0</v>
      </c>
      <c r="AK13" s="650" t="s">
        <v>97</v>
      </c>
      <c r="AL13" s="639" t="s">
        <v>97</v>
      </c>
      <c r="AM13" s="651" t="s">
        <v>97</v>
      </c>
      <c r="AN13" s="649" t="s">
        <v>97</v>
      </c>
      <c r="AO13" s="639" t="s">
        <v>98</v>
      </c>
      <c r="AP13" s="651" t="s">
        <v>98</v>
      </c>
      <c r="AQ13" s="649"/>
      <c r="AR13" s="639"/>
      <c r="AS13" s="639"/>
      <c r="AT13" s="639"/>
      <c r="AU13" s="640"/>
      <c r="AV13" s="401">
        <f t="shared" si="3"/>
        <v>0</v>
      </c>
      <c r="AW13" s="652"/>
      <c r="AX13" s="653"/>
      <c r="AY13" s="653"/>
      <c r="AZ13" s="653"/>
      <c r="BA13" s="653"/>
      <c r="BB13" s="653"/>
      <c r="BC13" s="653"/>
      <c r="BD13" s="653"/>
      <c r="BE13" s="654"/>
    </row>
    <row r="14" spans="1:116" ht="36" customHeight="1">
      <c r="A14" s="2655"/>
      <c r="B14" s="2454" t="s">
        <v>224</v>
      </c>
      <c r="C14" s="2573">
        <v>26285843</v>
      </c>
      <c r="D14" s="226" t="s">
        <v>74</v>
      </c>
      <c r="E14" s="2626">
        <v>15</v>
      </c>
      <c r="F14" s="2629">
        <f>E14-SUM(M14:M18)</f>
        <v>5</v>
      </c>
      <c r="G14" s="615">
        <f t="shared" si="1"/>
        <v>4</v>
      </c>
      <c r="H14" s="655">
        <f t="shared" si="0"/>
        <v>0</v>
      </c>
      <c r="I14" s="656"/>
      <c r="J14" s="656"/>
      <c r="K14" s="656"/>
      <c r="L14" s="657"/>
      <c r="M14" s="658">
        <f t="shared" si="2"/>
        <v>4</v>
      </c>
      <c r="N14" s="659"/>
      <c r="O14" s="659"/>
      <c r="P14" s="659"/>
      <c r="Q14" s="659"/>
      <c r="R14" s="660">
        <v>4</v>
      </c>
      <c r="S14" s="624"/>
      <c r="T14" s="624"/>
      <c r="U14" s="624"/>
      <c r="V14" s="661">
        <v>4</v>
      </c>
      <c r="W14" s="661"/>
      <c r="X14" s="625"/>
      <c r="Y14" s="662">
        <v>3</v>
      </c>
      <c r="Z14" s="660">
        <v>1</v>
      </c>
      <c r="AA14" s="663"/>
      <c r="AB14" s="656">
        <v>2</v>
      </c>
      <c r="AC14" s="656">
        <v>2</v>
      </c>
      <c r="AD14" s="656"/>
      <c r="AE14" s="656">
        <v>2</v>
      </c>
      <c r="AF14" s="657">
        <v>1</v>
      </c>
      <c r="AG14" s="663">
        <v>43</v>
      </c>
      <c r="AH14" s="664">
        <v>17</v>
      </c>
      <c r="AI14" s="665">
        <v>10</v>
      </c>
      <c r="AJ14" s="233">
        <f>SUM(AN14:AP14)</f>
        <v>4</v>
      </c>
      <c r="AK14" s="665" t="s">
        <v>97</v>
      </c>
      <c r="AL14" s="656" t="s">
        <v>97</v>
      </c>
      <c r="AM14" s="664" t="s">
        <v>97</v>
      </c>
      <c r="AN14" s="663"/>
      <c r="AO14" s="656">
        <v>4</v>
      </c>
      <c r="AP14" s="664"/>
      <c r="AQ14" s="663" t="s">
        <v>97</v>
      </c>
      <c r="AR14" s="656" t="s">
        <v>97</v>
      </c>
      <c r="AS14" s="656" t="s">
        <v>97</v>
      </c>
      <c r="AT14" s="656" t="s">
        <v>97</v>
      </c>
      <c r="AU14" s="657" t="s">
        <v>97</v>
      </c>
      <c r="AV14" s="398">
        <f t="shared" si="3"/>
        <v>0</v>
      </c>
      <c r="AW14" s="624"/>
      <c r="AX14" s="661"/>
      <c r="AY14" s="661"/>
      <c r="AZ14" s="661"/>
      <c r="BA14" s="661"/>
      <c r="BB14" s="661"/>
      <c r="BC14" s="661"/>
      <c r="BD14" s="661"/>
      <c r="BE14" s="625"/>
    </row>
    <row r="15" spans="1:116" ht="36" customHeight="1">
      <c r="A15" s="2655"/>
      <c r="B15" s="2455"/>
      <c r="C15" s="2574"/>
      <c r="D15" s="234" t="s">
        <v>75</v>
      </c>
      <c r="E15" s="2627"/>
      <c r="F15" s="2630"/>
      <c r="G15" s="615">
        <f t="shared" si="1"/>
        <v>0</v>
      </c>
      <c r="H15" s="616">
        <f t="shared" si="0"/>
        <v>0</v>
      </c>
      <c r="I15" s="617"/>
      <c r="J15" s="617"/>
      <c r="K15" s="617"/>
      <c r="L15" s="618"/>
      <c r="M15" s="619">
        <f t="shared" si="2"/>
        <v>0</v>
      </c>
      <c r="N15" s="620"/>
      <c r="O15" s="620"/>
      <c r="P15" s="620"/>
      <c r="Q15" s="620"/>
      <c r="R15" s="623"/>
      <c r="S15" s="624"/>
      <c r="T15" s="624"/>
      <c r="U15" s="624"/>
      <c r="V15" s="661"/>
      <c r="W15" s="661"/>
      <c r="X15" s="625"/>
      <c r="Y15" s="666"/>
      <c r="Z15" s="625"/>
      <c r="AA15" s="626"/>
      <c r="AB15" s="627"/>
      <c r="AC15" s="627"/>
      <c r="AD15" s="627"/>
      <c r="AE15" s="627"/>
      <c r="AF15" s="628"/>
      <c r="AG15" s="629"/>
      <c r="AH15" s="631"/>
      <c r="AI15" s="630"/>
      <c r="AJ15" s="247">
        <f>SUM(AN15:AP15)</f>
        <v>0</v>
      </c>
      <c r="AK15" s="630" t="s">
        <v>98</v>
      </c>
      <c r="AL15" s="617" t="s">
        <v>98</v>
      </c>
      <c r="AM15" s="631" t="s">
        <v>98</v>
      </c>
      <c r="AN15" s="629"/>
      <c r="AO15" s="617"/>
      <c r="AP15" s="631"/>
      <c r="AQ15" s="629" t="s">
        <v>97</v>
      </c>
      <c r="AR15" s="617" t="s">
        <v>97</v>
      </c>
      <c r="AS15" s="617" t="s">
        <v>97</v>
      </c>
      <c r="AT15" s="617" t="s">
        <v>97</v>
      </c>
      <c r="AU15" s="618" t="s">
        <v>97</v>
      </c>
      <c r="AV15" s="372">
        <f t="shared" si="3"/>
        <v>0</v>
      </c>
      <c r="AW15" s="624"/>
      <c r="AX15" s="661"/>
      <c r="AY15" s="661"/>
      <c r="AZ15" s="661"/>
      <c r="BA15" s="661"/>
      <c r="BB15" s="661"/>
      <c r="BC15" s="661"/>
      <c r="BD15" s="661"/>
      <c r="BE15" s="625"/>
    </row>
    <row r="16" spans="1:116" ht="36" customHeight="1">
      <c r="A16" s="2655"/>
      <c r="B16" s="2455"/>
      <c r="C16" s="2574"/>
      <c r="D16" s="234" t="s">
        <v>76</v>
      </c>
      <c r="E16" s="2627"/>
      <c r="F16" s="2630"/>
      <c r="G16" s="615">
        <f t="shared" si="1"/>
        <v>0</v>
      </c>
      <c r="H16" s="616">
        <f t="shared" si="0"/>
        <v>0</v>
      </c>
      <c r="I16" s="617"/>
      <c r="J16" s="617"/>
      <c r="K16" s="617"/>
      <c r="L16" s="618"/>
      <c r="M16" s="619">
        <f t="shared" si="2"/>
        <v>0</v>
      </c>
      <c r="N16" s="620"/>
      <c r="O16" s="620"/>
      <c r="P16" s="620"/>
      <c r="Q16" s="620"/>
      <c r="R16" s="623"/>
      <c r="S16" s="624"/>
      <c r="T16" s="624"/>
      <c r="U16" s="624"/>
      <c r="V16" s="661"/>
      <c r="W16" s="661"/>
      <c r="X16" s="625"/>
      <c r="Y16" s="666"/>
      <c r="Z16" s="625"/>
      <c r="AA16" s="626"/>
      <c r="AB16" s="627"/>
      <c r="AC16" s="627"/>
      <c r="AD16" s="627"/>
      <c r="AE16" s="627"/>
      <c r="AF16" s="628"/>
      <c r="AG16" s="629"/>
      <c r="AH16" s="631"/>
      <c r="AI16" s="630"/>
      <c r="AJ16" s="247">
        <f>SUM(AK16:AM16)</f>
        <v>0</v>
      </c>
      <c r="AK16" s="630"/>
      <c r="AL16" s="617"/>
      <c r="AM16" s="631"/>
      <c r="AN16" s="629" t="s">
        <v>97</v>
      </c>
      <c r="AO16" s="617" t="s">
        <v>97</v>
      </c>
      <c r="AP16" s="631" t="s">
        <v>97</v>
      </c>
      <c r="AQ16" s="629" t="s">
        <v>97</v>
      </c>
      <c r="AR16" s="617" t="s">
        <v>97</v>
      </c>
      <c r="AS16" s="617" t="s">
        <v>97</v>
      </c>
      <c r="AT16" s="617" t="s">
        <v>97</v>
      </c>
      <c r="AU16" s="618" t="s">
        <v>97</v>
      </c>
      <c r="AV16" s="372">
        <f t="shared" si="3"/>
        <v>0</v>
      </c>
      <c r="AW16" s="624"/>
      <c r="AX16" s="661"/>
      <c r="AY16" s="661"/>
      <c r="AZ16" s="661"/>
      <c r="BA16" s="661"/>
      <c r="BB16" s="661"/>
      <c r="BC16" s="661"/>
      <c r="BD16" s="661"/>
      <c r="BE16" s="625"/>
    </row>
    <row r="17" spans="1:57" ht="36" customHeight="1">
      <c r="A17" s="2655"/>
      <c r="B17" s="2455"/>
      <c r="C17" s="2574"/>
      <c r="D17" s="234" t="s">
        <v>77</v>
      </c>
      <c r="E17" s="2627"/>
      <c r="F17" s="2630"/>
      <c r="G17" s="615">
        <f t="shared" si="1"/>
        <v>6</v>
      </c>
      <c r="H17" s="616">
        <f t="shared" si="0"/>
        <v>0</v>
      </c>
      <c r="I17" s="617"/>
      <c r="J17" s="617"/>
      <c r="K17" s="617"/>
      <c r="L17" s="618"/>
      <c r="M17" s="619">
        <f t="shared" si="2"/>
        <v>6</v>
      </c>
      <c r="N17" s="620"/>
      <c r="O17" s="620"/>
      <c r="P17" s="620"/>
      <c r="Q17" s="620"/>
      <c r="R17" s="623">
        <v>6</v>
      </c>
      <c r="S17" s="624"/>
      <c r="T17" s="624"/>
      <c r="U17" s="624"/>
      <c r="V17" s="661">
        <v>6</v>
      </c>
      <c r="W17" s="661"/>
      <c r="X17" s="625"/>
      <c r="Y17" s="666">
        <v>6</v>
      </c>
      <c r="Z17" s="625"/>
      <c r="AA17" s="626"/>
      <c r="AB17" s="627">
        <v>4</v>
      </c>
      <c r="AC17" s="627">
        <v>4</v>
      </c>
      <c r="AD17" s="627"/>
      <c r="AE17" s="627">
        <v>4</v>
      </c>
      <c r="AF17" s="628"/>
      <c r="AG17" s="629">
        <v>42</v>
      </c>
      <c r="AH17" s="631">
        <v>21</v>
      </c>
      <c r="AI17" s="630">
        <v>120</v>
      </c>
      <c r="AJ17" s="247">
        <f>SUM(AQ17:AU17)</f>
        <v>6</v>
      </c>
      <c r="AK17" s="630" t="s">
        <v>98</v>
      </c>
      <c r="AL17" s="617" t="s">
        <v>98</v>
      </c>
      <c r="AM17" s="631" t="s">
        <v>98</v>
      </c>
      <c r="AN17" s="629" t="s">
        <v>97</v>
      </c>
      <c r="AO17" s="617" t="s">
        <v>97</v>
      </c>
      <c r="AP17" s="631" t="s">
        <v>97</v>
      </c>
      <c r="AQ17" s="629"/>
      <c r="AR17" s="617"/>
      <c r="AS17" s="617">
        <v>4</v>
      </c>
      <c r="AT17" s="617">
        <v>2</v>
      </c>
      <c r="AU17" s="618"/>
      <c r="AV17" s="372">
        <f t="shared" si="3"/>
        <v>0</v>
      </c>
      <c r="AW17" s="624"/>
      <c r="AX17" s="661"/>
      <c r="AY17" s="661"/>
      <c r="AZ17" s="661"/>
      <c r="BA17" s="661"/>
      <c r="BB17" s="661"/>
      <c r="BC17" s="661"/>
      <c r="BD17" s="661"/>
      <c r="BE17" s="625"/>
    </row>
    <row r="18" spans="1:57" ht="36" customHeight="1" thickBot="1">
      <c r="A18" s="2655"/>
      <c r="B18" s="2625"/>
      <c r="C18" s="2575"/>
      <c r="D18" s="256" t="s">
        <v>78</v>
      </c>
      <c r="E18" s="2628"/>
      <c r="F18" s="2631"/>
      <c r="G18" s="637">
        <f t="shared" si="1"/>
        <v>0</v>
      </c>
      <c r="H18" s="638">
        <f t="shared" si="0"/>
        <v>0</v>
      </c>
      <c r="I18" s="639"/>
      <c r="J18" s="639"/>
      <c r="K18" s="639"/>
      <c r="L18" s="640"/>
      <c r="M18" s="667">
        <f t="shared" si="2"/>
        <v>0</v>
      </c>
      <c r="N18" s="645"/>
      <c r="O18" s="645"/>
      <c r="P18" s="645"/>
      <c r="Q18" s="645"/>
      <c r="R18" s="646"/>
      <c r="S18" s="632"/>
      <c r="T18" s="632"/>
      <c r="U18" s="632"/>
      <c r="V18" s="620"/>
      <c r="W18" s="620"/>
      <c r="X18" s="623"/>
      <c r="Y18" s="622"/>
      <c r="Z18" s="623"/>
      <c r="AA18" s="629"/>
      <c r="AB18" s="617"/>
      <c r="AC18" s="617"/>
      <c r="AD18" s="617"/>
      <c r="AE18" s="617"/>
      <c r="AF18" s="618"/>
      <c r="AG18" s="649"/>
      <c r="AH18" s="651"/>
      <c r="AI18" s="668"/>
      <c r="AJ18" s="266">
        <f>SUM(AQ18:AU18)</f>
        <v>0</v>
      </c>
      <c r="AK18" s="650" t="s">
        <v>97</v>
      </c>
      <c r="AL18" s="639" t="s">
        <v>97</v>
      </c>
      <c r="AM18" s="651" t="s">
        <v>97</v>
      </c>
      <c r="AN18" s="649" t="s">
        <v>97</v>
      </c>
      <c r="AO18" s="639" t="s">
        <v>98</v>
      </c>
      <c r="AP18" s="651" t="s">
        <v>98</v>
      </c>
      <c r="AQ18" s="649"/>
      <c r="AR18" s="639"/>
      <c r="AS18" s="639"/>
      <c r="AT18" s="639"/>
      <c r="AU18" s="640"/>
      <c r="AV18" s="372">
        <f t="shared" si="3"/>
        <v>0</v>
      </c>
      <c r="AW18" s="632"/>
      <c r="AX18" s="620"/>
      <c r="AY18" s="620"/>
      <c r="AZ18" s="620"/>
      <c r="BA18" s="620"/>
      <c r="BB18" s="620"/>
      <c r="BC18" s="620"/>
      <c r="BD18" s="620"/>
      <c r="BE18" s="623"/>
    </row>
    <row r="19" spans="1:57" ht="36" customHeight="1">
      <c r="A19" s="2655"/>
      <c r="B19" s="2454" t="s">
        <v>225</v>
      </c>
      <c r="C19" s="2573" t="s">
        <v>226</v>
      </c>
      <c r="D19" s="226" t="s">
        <v>74</v>
      </c>
      <c r="E19" s="2626"/>
      <c r="F19" s="2629">
        <f>E19-SUM(M19:M23)</f>
        <v>0</v>
      </c>
      <c r="G19" s="669">
        <f t="shared" si="1"/>
        <v>0</v>
      </c>
      <c r="H19" s="655">
        <f t="shared" si="0"/>
        <v>0</v>
      </c>
      <c r="I19" s="656"/>
      <c r="J19" s="656"/>
      <c r="K19" s="656"/>
      <c r="L19" s="657"/>
      <c r="M19" s="658">
        <f t="shared" si="2"/>
        <v>0</v>
      </c>
      <c r="N19" s="659"/>
      <c r="O19" s="659"/>
      <c r="P19" s="659"/>
      <c r="Q19" s="659"/>
      <c r="R19" s="660"/>
      <c r="S19" s="670"/>
      <c r="T19" s="670"/>
      <c r="U19" s="670"/>
      <c r="V19" s="659"/>
      <c r="W19" s="659"/>
      <c r="X19" s="660"/>
      <c r="Y19" s="662"/>
      <c r="Z19" s="660"/>
      <c r="AA19" s="663"/>
      <c r="AB19" s="656"/>
      <c r="AC19" s="656"/>
      <c r="AD19" s="656"/>
      <c r="AE19" s="656"/>
      <c r="AF19" s="657"/>
      <c r="AG19" s="663"/>
      <c r="AH19" s="664"/>
      <c r="AI19" s="665"/>
      <c r="AJ19" s="233">
        <f>SUM(AN19:AP19)</f>
        <v>0</v>
      </c>
      <c r="AK19" s="665" t="s">
        <v>97</v>
      </c>
      <c r="AL19" s="656" t="s">
        <v>97</v>
      </c>
      <c r="AM19" s="664" t="s">
        <v>97</v>
      </c>
      <c r="AN19" s="663"/>
      <c r="AO19" s="656"/>
      <c r="AP19" s="664"/>
      <c r="AQ19" s="663" t="s">
        <v>97</v>
      </c>
      <c r="AR19" s="656" t="s">
        <v>97</v>
      </c>
      <c r="AS19" s="656" t="s">
        <v>97</v>
      </c>
      <c r="AT19" s="656" t="s">
        <v>97</v>
      </c>
      <c r="AU19" s="657" t="s">
        <v>97</v>
      </c>
      <c r="AV19" s="372">
        <f t="shared" si="3"/>
        <v>0</v>
      </c>
      <c r="AW19" s="670"/>
      <c r="AX19" s="659"/>
      <c r="AY19" s="659"/>
      <c r="AZ19" s="659"/>
      <c r="BA19" s="659"/>
      <c r="BB19" s="659"/>
      <c r="BC19" s="659"/>
      <c r="BD19" s="659"/>
      <c r="BE19" s="660"/>
    </row>
    <row r="20" spans="1:57" ht="36" customHeight="1">
      <c r="A20" s="2655"/>
      <c r="B20" s="2455"/>
      <c r="C20" s="2574"/>
      <c r="D20" s="234" t="s">
        <v>75</v>
      </c>
      <c r="E20" s="2627"/>
      <c r="F20" s="2630"/>
      <c r="G20" s="615">
        <f t="shared" si="1"/>
        <v>0</v>
      </c>
      <c r="H20" s="616">
        <f t="shared" si="0"/>
        <v>0</v>
      </c>
      <c r="I20" s="617"/>
      <c r="J20" s="617"/>
      <c r="K20" s="617"/>
      <c r="L20" s="618"/>
      <c r="M20" s="619">
        <f t="shared" si="2"/>
        <v>0</v>
      </c>
      <c r="N20" s="620"/>
      <c r="O20" s="620"/>
      <c r="P20" s="620"/>
      <c r="Q20" s="620"/>
      <c r="R20" s="623"/>
      <c r="S20" s="624"/>
      <c r="T20" s="624"/>
      <c r="U20" s="624"/>
      <c r="V20" s="661"/>
      <c r="W20" s="661"/>
      <c r="X20" s="625"/>
      <c r="Y20" s="666"/>
      <c r="Z20" s="625"/>
      <c r="AA20" s="626"/>
      <c r="AB20" s="627"/>
      <c r="AC20" s="627"/>
      <c r="AD20" s="627"/>
      <c r="AE20" s="627"/>
      <c r="AF20" s="628"/>
      <c r="AG20" s="629"/>
      <c r="AH20" s="631"/>
      <c r="AI20" s="630"/>
      <c r="AJ20" s="247">
        <f>SUM(AN20:AP20)</f>
        <v>0</v>
      </c>
      <c r="AK20" s="630" t="s">
        <v>98</v>
      </c>
      <c r="AL20" s="617" t="s">
        <v>98</v>
      </c>
      <c r="AM20" s="631" t="s">
        <v>98</v>
      </c>
      <c r="AN20" s="629"/>
      <c r="AO20" s="617"/>
      <c r="AP20" s="631"/>
      <c r="AQ20" s="629" t="s">
        <v>97</v>
      </c>
      <c r="AR20" s="617" t="s">
        <v>97</v>
      </c>
      <c r="AS20" s="617" t="s">
        <v>97</v>
      </c>
      <c r="AT20" s="617" t="s">
        <v>97</v>
      </c>
      <c r="AU20" s="618" t="s">
        <v>97</v>
      </c>
      <c r="AV20" s="372">
        <f t="shared" si="3"/>
        <v>0</v>
      </c>
      <c r="AW20" s="624"/>
      <c r="AX20" s="661"/>
      <c r="AY20" s="661"/>
      <c r="AZ20" s="661"/>
      <c r="BA20" s="661"/>
      <c r="BB20" s="661"/>
      <c r="BC20" s="661"/>
      <c r="BD20" s="661"/>
      <c r="BE20" s="625"/>
    </row>
    <row r="21" spans="1:57" ht="36" customHeight="1">
      <c r="A21" s="2655"/>
      <c r="B21" s="2455"/>
      <c r="C21" s="2574"/>
      <c r="D21" s="234" t="s">
        <v>76</v>
      </c>
      <c r="E21" s="2627"/>
      <c r="F21" s="2630"/>
      <c r="G21" s="615">
        <f t="shared" si="1"/>
        <v>0</v>
      </c>
      <c r="H21" s="616">
        <f t="shared" si="0"/>
        <v>0</v>
      </c>
      <c r="I21" s="617"/>
      <c r="J21" s="617"/>
      <c r="K21" s="617"/>
      <c r="L21" s="618"/>
      <c r="M21" s="619">
        <f t="shared" si="2"/>
        <v>0</v>
      </c>
      <c r="N21" s="620"/>
      <c r="O21" s="620"/>
      <c r="P21" s="620"/>
      <c r="Q21" s="620"/>
      <c r="R21" s="623"/>
      <c r="S21" s="624"/>
      <c r="T21" s="624"/>
      <c r="U21" s="624"/>
      <c r="V21" s="661"/>
      <c r="W21" s="661"/>
      <c r="X21" s="625"/>
      <c r="Y21" s="666"/>
      <c r="Z21" s="625"/>
      <c r="AA21" s="626"/>
      <c r="AB21" s="627"/>
      <c r="AC21" s="627"/>
      <c r="AD21" s="627"/>
      <c r="AE21" s="627"/>
      <c r="AF21" s="628"/>
      <c r="AG21" s="629"/>
      <c r="AH21" s="631"/>
      <c r="AI21" s="630"/>
      <c r="AJ21" s="247">
        <f>SUM(AK21:AM21)</f>
        <v>0</v>
      </c>
      <c r="AK21" s="630"/>
      <c r="AL21" s="617"/>
      <c r="AM21" s="631"/>
      <c r="AN21" s="629" t="s">
        <v>97</v>
      </c>
      <c r="AO21" s="617" t="s">
        <v>97</v>
      </c>
      <c r="AP21" s="631" t="s">
        <v>97</v>
      </c>
      <c r="AQ21" s="629" t="s">
        <v>97</v>
      </c>
      <c r="AR21" s="617" t="s">
        <v>97</v>
      </c>
      <c r="AS21" s="617" t="s">
        <v>97</v>
      </c>
      <c r="AT21" s="617" t="s">
        <v>97</v>
      </c>
      <c r="AU21" s="618" t="s">
        <v>97</v>
      </c>
      <c r="AV21" s="372">
        <f t="shared" si="3"/>
        <v>0</v>
      </c>
      <c r="AW21" s="624"/>
      <c r="AX21" s="661"/>
      <c r="AY21" s="661"/>
      <c r="AZ21" s="661"/>
      <c r="BA21" s="661"/>
      <c r="BB21" s="661"/>
      <c r="BC21" s="661"/>
      <c r="BD21" s="661"/>
      <c r="BE21" s="625"/>
    </row>
    <row r="22" spans="1:57" ht="36" customHeight="1">
      <c r="A22" s="2655"/>
      <c r="B22" s="2455"/>
      <c r="C22" s="2574"/>
      <c r="D22" s="234" t="s">
        <v>77</v>
      </c>
      <c r="E22" s="2627"/>
      <c r="F22" s="2630"/>
      <c r="G22" s="615">
        <f t="shared" si="1"/>
        <v>0</v>
      </c>
      <c r="H22" s="616">
        <f t="shared" si="0"/>
        <v>0</v>
      </c>
      <c r="I22" s="617"/>
      <c r="J22" s="617"/>
      <c r="K22" s="617"/>
      <c r="L22" s="618"/>
      <c r="M22" s="619">
        <f t="shared" si="2"/>
        <v>0</v>
      </c>
      <c r="N22" s="620"/>
      <c r="O22" s="620"/>
      <c r="P22" s="620"/>
      <c r="Q22" s="620"/>
      <c r="R22" s="623"/>
      <c r="S22" s="624"/>
      <c r="T22" s="624"/>
      <c r="U22" s="624"/>
      <c r="V22" s="661"/>
      <c r="W22" s="661"/>
      <c r="X22" s="625"/>
      <c r="Y22" s="666"/>
      <c r="Z22" s="625"/>
      <c r="AA22" s="626"/>
      <c r="AB22" s="627"/>
      <c r="AC22" s="627"/>
      <c r="AD22" s="627"/>
      <c r="AE22" s="627"/>
      <c r="AF22" s="628"/>
      <c r="AG22" s="629"/>
      <c r="AH22" s="631"/>
      <c r="AI22" s="630"/>
      <c r="AJ22" s="247">
        <f>SUM(AQ22:AU22)</f>
        <v>0</v>
      </c>
      <c r="AK22" s="630" t="s">
        <v>98</v>
      </c>
      <c r="AL22" s="617" t="s">
        <v>98</v>
      </c>
      <c r="AM22" s="631" t="s">
        <v>98</v>
      </c>
      <c r="AN22" s="629" t="s">
        <v>97</v>
      </c>
      <c r="AO22" s="617" t="s">
        <v>97</v>
      </c>
      <c r="AP22" s="631" t="s">
        <v>97</v>
      </c>
      <c r="AQ22" s="629"/>
      <c r="AR22" s="617"/>
      <c r="AS22" s="617"/>
      <c r="AT22" s="617"/>
      <c r="AU22" s="618"/>
      <c r="AV22" s="372">
        <f t="shared" si="3"/>
        <v>0</v>
      </c>
      <c r="AW22" s="624"/>
      <c r="AX22" s="661"/>
      <c r="AY22" s="661"/>
      <c r="AZ22" s="661"/>
      <c r="BA22" s="661"/>
      <c r="BB22" s="661"/>
      <c r="BC22" s="661"/>
      <c r="BD22" s="661"/>
      <c r="BE22" s="625"/>
    </row>
    <row r="23" spans="1:57" ht="36" customHeight="1" thickBot="1">
      <c r="A23" s="2655"/>
      <c r="B23" s="2625"/>
      <c r="C23" s="2575"/>
      <c r="D23" s="267" t="s">
        <v>78</v>
      </c>
      <c r="E23" s="2628"/>
      <c r="F23" s="2631"/>
      <c r="G23" s="637">
        <f t="shared" si="1"/>
        <v>0</v>
      </c>
      <c r="H23" s="638">
        <f t="shared" si="0"/>
        <v>0</v>
      </c>
      <c r="I23" s="639"/>
      <c r="J23" s="639"/>
      <c r="K23" s="639"/>
      <c r="L23" s="640"/>
      <c r="M23" s="667">
        <f t="shared" si="2"/>
        <v>0</v>
      </c>
      <c r="N23" s="645"/>
      <c r="O23" s="645"/>
      <c r="P23" s="645"/>
      <c r="Q23" s="645"/>
      <c r="R23" s="646"/>
      <c r="S23" s="671"/>
      <c r="T23" s="671"/>
      <c r="U23" s="671"/>
      <c r="V23" s="645"/>
      <c r="W23" s="645"/>
      <c r="X23" s="646"/>
      <c r="Y23" s="644"/>
      <c r="Z23" s="646"/>
      <c r="AA23" s="649"/>
      <c r="AB23" s="639"/>
      <c r="AC23" s="639"/>
      <c r="AD23" s="639"/>
      <c r="AE23" s="639"/>
      <c r="AF23" s="640"/>
      <c r="AG23" s="649"/>
      <c r="AH23" s="651"/>
      <c r="AI23" s="650"/>
      <c r="AJ23" s="262">
        <f>SUM(AQ23:AU23)</f>
        <v>0</v>
      </c>
      <c r="AK23" s="650" t="s">
        <v>97</v>
      </c>
      <c r="AL23" s="639" t="s">
        <v>97</v>
      </c>
      <c r="AM23" s="651" t="s">
        <v>97</v>
      </c>
      <c r="AN23" s="649" t="s">
        <v>97</v>
      </c>
      <c r="AO23" s="639" t="s">
        <v>98</v>
      </c>
      <c r="AP23" s="651" t="s">
        <v>98</v>
      </c>
      <c r="AQ23" s="649"/>
      <c r="AR23" s="639"/>
      <c r="AS23" s="639"/>
      <c r="AT23" s="639"/>
      <c r="AU23" s="640"/>
      <c r="AV23" s="372">
        <f t="shared" si="3"/>
        <v>0</v>
      </c>
      <c r="AW23" s="671"/>
      <c r="AX23" s="645"/>
      <c r="AY23" s="645"/>
      <c r="AZ23" s="645"/>
      <c r="BA23" s="645"/>
      <c r="BB23" s="645"/>
      <c r="BC23" s="645"/>
      <c r="BD23" s="645"/>
      <c r="BE23" s="646"/>
    </row>
    <row r="24" spans="1:57" ht="36" customHeight="1">
      <c r="A24" s="2655"/>
      <c r="B24" s="2454" t="s">
        <v>227</v>
      </c>
      <c r="C24" s="2573" t="s">
        <v>228</v>
      </c>
      <c r="D24" s="226" t="s">
        <v>74</v>
      </c>
      <c r="E24" s="2626">
        <v>28</v>
      </c>
      <c r="F24" s="2629">
        <f>E24-SUM(M24:M28)</f>
        <v>5</v>
      </c>
      <c r="G24" s="615">
        <f t="shared" si="1"/>
        <v>2</v>
      </c>
      <c r="H24" s="655">
        <f t="shared" si="0"/>
        <v>0</v>
      </c>
      <c r="I24" s="656"/>
      <c r="J24" s="656"/>
      <c r="K24" s="656"/>
      <c r="L24" s="657"/>
      <c r="M24" s="658">
        <f t="shared" si="2"/>
        <v>1</v>
      </c>
      <c r="N24" s="659"/>
      <c r="O24" s="659"/>
      <c r="P24" s="659"/>
      <c r="Q24" s="659"/>
      <c r="R24" s="660">
        <v>1</v>
      </c>
      <c r="S24" s="670">
        <v>1</v>
      </c>
      <c r="T24" s="670"/>
      <c r="U24" s="670"/>
      <c r="V24" s="659"/>
      <c r="W24" s="659"/>
      <c r="X24" s="660"/>
      <c r="Y24" s="662">
        <v>1</v>
      </c>
      <c r="Z24" s="660"/>
      <c r="AA24" s="663"/>
      <c r="AB24" s="656"/>
      <c r="AC24" s="656"/>
      <c r="AD24" s="656"/>
      <c r="AE24" s="656">
        <v>1</v>
      </c>
      <c r="AF24" s="657"/>
      <c r="AG24" s="663"/>
      <c r="AH24" s="664"/>
      <c r="AI24" s="665"/>
      <c r="AJ24" s="233">
        <f>SUM(AN24:AP24)</f>
        <v>1</v>
      </c>
      <c r="AK24" s="665" t="s">
        <v>97</v>
      </c>
      <c r="AL24" s="656" t="s">
        <v>97</v>
      </c>
      <c r="AM24" s="664" t="s">
        <v>97</v>
      </c>
      <c r="AN24" s="663"/>
      <c r="AO24" s="656">
        <v>1</v>
      </c>
      <c r="AP24" s="664"/>
      <c r="AQ24" s="663" t="s">
        <v>97</v>
      </c>
      <c r="AR24" s="656" t="s">
        <v>97</v>
      </c>
      <c r="AS24" s="656" t="s">
        <v>97</v>
      </c>
      <c r="AT24" s="656" t="s">
        <v>97</v>
      </c>
      <c r="AU24" s="657" t="s">
        <v>97</v>
      </c>
      <c r="AV24" s="372">
        <f t="shared" si="3"/>
        <v>1</v>
      </c>
      <c r="AW24" s="670"/>
      <c r="AX24" s="659"/>
      <c r="AY24" s="659"/>
      <c r="AZ24" s="659"/>
      <c r="BA24" s="659"/>
      <c r="BB24" s="659"/>
      <c r="BC24" s="659"/>
      <c r="BD24" s="659"/>
      <c r="BE24" s="660">
        <v>1</v>
      </c>
    </row>
    <row r="25" spans="1:57" ht="36" customHeight="1">
      <c r="A25" s="2655"/>
      <c r="B25" s="2455"/>
      <c r="C25" s="2574"/>
      <c r="D25" s="234" t="s">
        <v>75</v>
      </c>
      <c r="E25" s="2627"/>
      <c r="F25" s="2630"/>
      <c r="G25" s="615">
        <f t="shared" si="1"/>
        <v>0</v>
      </c>
      <c r="H25" s="616">
        <f t="shared" si="0"/>
        <v>0</v>
      </c>
      <c r="I25" s="617"/>
      <c r="J25" s="617"/>
      <c r="K25" s="617"/>
      <c r="L25" s="618"/>
      <c r="M25" s="619">
        <f t="shared" si="2"/>
        <v>0</v>
      </c>
      <c r="N25" s="620"/>
      <c r="O25" s="620"/>
      <c r="P25" s="620"/>
      <c r="Q25" s="620"/>
      <c r="R25" s="623"/>
      <c r="S25" s="624"/>
      <c r="T25" s="624"/>
      <c r="U25" s="624"/>
      <c r="V25" s="661"/>
      <c r="W25" s="661"/>
      <c r="X25" s="625"/>
      <c r="Y25" s="666"/>
      <c r="Z25" s="625"/>
      <c r="AA25" s="626"/>
      <c r="AB25" s="627"/>
      <c r="AC25" s="627"/>
      <c r="AD25" s="627"/>
      <c r="AE25" s="627"/>
      <c r="AF25" s="628"/>
      <c r="AG25" s="629"/>
      <c r="AH25" s="631"/>
      <c r="AI25" s="630"/>
      <c r="AJ25" s="247">
        <f>SUM(AN25:AP25)</f>
        <v>0</v>
      </c>
      <c r="AK25" s="630" t="s">
        <v>98</v>
      </c>
      <c r="AL25" s="617" t="s">
        <v>98</v>
      </c>
      <c r="AM25" s="631" t="s">
        <v>98</v>
      </c>
      <c r="AN25" s="629"/>
      <c r="AO25" s="617"/>
      <c r="AP25" s="631"/>
      <c r="AQ25" s="629" t="s">
        <v>97</v>
      </c>
      <c r="AR25" s="617" t="s">
        <v>97</v>
      </c>
      <c r="AS25" s="617" t="s">
        <v>97</v>
      </c>
      <c r="AT25" s="617" t="s">
        <v>97</v>
      </c>
      <c r="AU25" s="618" t="s">
        <v>97</v>
      </c>
      <c r="AV25" s="372">
        <f t="shared" si="3"/>
        <v>0</v>
      </c>
      <c r="AW25" s="624"/>
      <c r="AX25" s="661"/>
      <c r="AY25" s="661"/>
      <c r="AZ25" s="661"/>
      <c r="BA25" s="661"/>
      <c r="BB25" s="661"/>
      <c r="BC25" s="661"/>
      <c r="BD25" s="661"/>
      <c r="BE25" s="625"/>
    </row>
    <row r="26" spans="1:57" ht="36" customHeight="1">
      <c r="A26" s="2655"/>
      <c r="B26" s="2455"/>
      <c r="C26" s="2574"/>
      <c r="D26" s="234" t="s">
        <v>76</v>
      </c>
      <c r="E26" s="2627"/>
      <c r="F26" s="2630"/>
      <c r="G26" s="615">
        <f t="shared" si="1"/>
        <v>0</v>
      </c>
      <c r="H26" s="616">
        <f t="shared" si="0"/>
        <v>0</v>
      </c>
      <c r="I26" s="617"/>
      <c r="J26" s="617"/>
      <c r="K26" s="617"/>
      <c r="L26" s="618"/>
      <c r="M26" s="619">
        <f t="shared" si="2"/>
        <v>0</v>
      </c>
      <c r="N26" s="620"/>
      <c r="O26" s="620"/>
      <c r="P26" s="620"/>
      <c r="Q26" s="620"/>
      <c r="R26" s="623"/>
      <c r="S26" s="624"/>
      <c r="T26" s="624"/>
      <c r="U26" s="624"/>
      <c r="V26" s="661"/>
      <c r="W26" s="661"/>
      <c r="X26" s="625"/>
      <c r="Y26" s="666"/>
      <c r="Z26" s="625"/>
      <c r="AA26" s="626"/>
      <c r="AB26" s="627"/>
      <c r="AC26" s="627"/>
      <c r="AD26" s="627"/>
      <c r="AE26" s="627"/>
      <c r="AF26" s="628"/>
      <c r="AG26" s="629"/>
      <c r="AH26" s="631"/>
      <c r="AI26" s="630"/>
      <c r="AJ26" s="247">
        <f>SUM(AK26:AM26)</f>
        <v>0</v>
      </c>
      <c r="AK26" s="630"/>
      <c r="AL26" s="617"/>
      <c r="AM26" s="631"/>
      <c r="AN26" s="629" t="s">
        <v>97</v>
      </c>
      <c r="AO26" s="617" t="s">
        <v>97</v>
      </c>
      <c r="AP26" s="631" t="s">
        <v>97</v>
      </c>
      <c r="AQ26" s="629" t="s">
        <v>97</v>
      </c>
      <c r="AR26" s="617" t="s">
        <v>97</v>
      </c>
      <c r="AS26" s="617" t="s">
        <v>97</v>
      </c>
      <c r="AT26" s="617" t="s">
        <v>97</v>
      </c>
      <c r="AU26" s="618" t="s">
        <v>97</v>
      </c>
      <c r="AV26" s="372">
        <f t="shared" si="3"/>
        <v>0</v>
      </c>
      <c r="AW26" s="624"/>
      <c r="AX26" s="661"/>
      <c r="AY26" s="661"/>
      <c r="AZ26" s="661"/>
      <c r="BA26" s="661"/>
      <c r="BB26" s="661"/>
      <c r="BC26" s="661"/>
      <c r="BD26" s="661"/>
      <c r="BE26" s="625"/>
    </row>
    <row r="27" spans="1:57" ht="36" customHeight="1">
      <c r="A27" s="2655"/>
      <c r="B27" s="2455"/>
      <c r="C27" s="2574"/>
      <c r="D27" s="234" t="s">
        <v>77</v>
      </c>
      <c r="E27" s="2627"/>
      <c r="F27" s="2630"/>
      <c r="G27" s="615">
        <f t="shared" si="1"/>
        <v>23</v>
      </c>
      <c r="H27" s="616">
        <f t="shared" si="0"/>
        <v>3</v>
      </c>
      <c r="I27" s="617">
        <v>3</v>
      </c>
      <c r="J27" s="617"/>
      <c r="K27" s="617"/>
      <c r="L27" s="618"/>
      <c r="M27" s="619">
        <f t="shared" si="2"/>
        <v>22</v>
      </c>
      <c r="N27" s="620"/>
      <c r="O27" s="620"/>
      <c r="P27" s="620"/>
      <c r="Q27" s="620"/>
      <c r="R27" s="623">
        <v>22</v>
      </c>
      <c r="S27" s="624">
        <v>2</v>
      </c>
      <c r="T27" s="624"/>
      <c r="U27" s="624"/>
      <c r="V27" s="661">
        <v>20</v>
      </c>
      <c r="W27" s="661"/>
      <c r="X27" s="625"/>
      <c r="Y27" s="666">
        <v>18</v>
      </c>
      <c r="Z27" s="625">
        <v>4</v>
      </c>
      <c r="AA27" s="626"/>
      <c r="AB27" s="627">
        <v>10</v>
      </c>
      <c r="AC27" s="627">
        <v>10</v>
      </c>
      <c r="AD27" s="627"/>
      <c r="AE27" s="627">
        <v>19</v>
      </c>
      <c r="AF27" s="628"/>
      <c r="AG27" s="629">
        <v>40</v>
      </c>
      <c r="AH27" s="631">
        <v>19</v>
      </c>
      <c r="AI27" s="630">
        <v>98</v>
      </c>
      <c r="AJ27" s="247">
        <f>SUM(AQ27:AU27)</f>
        <v>22</v>
      </c>
      <c r="AK27" s="630" t="s">
        <v>98</v>
      </c>
      <c r="AL27" s="617" t="s">
        <v>98</v>
      </c>
      <c r="AM27" s="631" t="s">
        <v>98</v>
      </c>
      <c r="AN27" s="629" t="s">
        <v>97</v>
      </c>
      <c r="AO27" s="617" t="s">
        <v>97</v>
      </c>
      <c r="AP27" s="631" t="s">
        <v>97</v>
      </c>
      <c r="AQ27" s="629">
        <v>2</v>
      </c>
      <c r="AR27" s="617">
        <v>2</v>
      </c>
      <c r="AS27" s="617">
        <v>13</v>
      </c>
      <c r="AT27" s="617">
        <v>5</v>
      </c>
      <c r="AU27" s="618"/>
      <c r="AV27" s="372">
        <f t="shared" si="3"/>
        <v>1</v>
      </c>
      <c r="AW27" s="624"/>
      <c r="AX27" s="661"/>
      <c r="AY27" s="661"/>
      <c r="AZ27" s="661"/>
      <c r="BA27" s="661"/>
      <c r="BB27" s="661"/>
      <c r="BC27" s="661"/>
      <c r="BD27" s="661"/>
      <c r="BE27" s="625">
        <v>1</v>
      </c>
    </row>
    <row r="28" spans="1:57" ht="36" customHeight="1" thickBot="1">
      <c r="A28" s="2655"/>
      <c r="B28" s="2625"/>
      <c r="C28" s="2575"/>
      <c r="D28" s="267" t="s">
        <v>78</v>
      </c>
      <c r="E28" s="2628"/>
      <c r="F28" s="2631"/>
      <c r="G28" s="637">
        <f t="shared" si="1"/>
        <v>0</v>
      </c>
      <c r="H28" s="638">
        <f t="shared" si="0"/>
        <v>0</v>
      </c>
      <c r="I28" s="639"/>
      <c r="J28" s="639"/>
      <c r="K28" s="639"/>
      <c r="L28" s="640"/>
      <c r="M28" s="667">
        <f t="shared" si="2"/>
        <v>0</v>
      </c>
      <c r="N28" s="645"/>
      <c r="O28" s="645"/>
      <c r="P28" s="645"/>
      <c r="Q28" s="645"/>
      <c r="R28" s="646"/>
      <c r="S28" s="671"/>
      <c r="T28" s="671"/>
      <c r="U28" s="671"/>
      <c r="V28" s="645"/>
      <c r="W28" s="645"/>
      <c r="X28" s="646"/>
      <c r="Y28" s="644"/>
      <c r="Z28" s="646"/>
      <c r="AA28" s="649"/>
      <c r="AB28" s="639"/>
      <c r="AC28" s="639"/>
      <c r="AD28" s="639"/>
      <c r="AE28" s="639"/>
      <c r="AF28" s="640"/>
      <c r="AG28" s="649"/>
      <c r="AH28" s="651"/>
      <c r="AI28" s="650"/>
      <c r="AJ28" s="262">
        <f>SUM(AQ28:AU28)</f>
        <v>0</v>
      </c>
      <c r="AK28" s="650" t="s">
        <v>97</v>
      </c>
      <c r="AL28" s="639" t="s">
        <v>97</v>
      </c>
      <c r="AM28" s="651" t="s">
        <v>97</v>
      </c>
      <c r="AN28" s="649" t="s">
        <v>97</v>
      </c>
      <c r="AO28" s="639" t="s">
        <v>98</v>
      </c>
      <c r="AP28" s="651" t="s">
        <v>98</v>
      </c>
      <c r="AQ28" s="649"/>
      <c r="AR28" s="639"/>
      <c r="AS28" s="639"/>
      <c r="AT28" s="639"/>
      <c r="AU28" s="640"/>
      <c r="AV28" s="372">
        <f t="shared" si="3"/>
        <v>0</v>
      </c>
      <c r="AW28" s="671"/>
      <c r="AX28" s="645"/>
      <c r="AY28" s="645"/>
      <c r="AZ28" s="645"/>
      <c r="BA28" s="645"/>
      <c r="BB28" s="645"/>
      <c r="BC28" s="645"/>
      <c r="BD28" s="645"/>
      <c r="BE28" s="646"/>
    </row>
    <row r="29" spans="1:57" ht="36" customHeight="1">
      <c r="A29" s="2655"/>
      <c r="B29" s="2454" t="s">
        <v>229</v>
      </c>
      <c r="C29" s="2573" t="s">
        <v>230</v>
      </c>
      <c r="D29" s="226" t="s">
        <v>74</v>
      </c>
      <c r="E29" s="2626">
        <v>25</v>
      </c>
      <c r="F29" s="2629">
        <f>E29-SUM(M29:M33)</f>
        <v>-3</v>
      </c>
      <c r="G29" s="669">
        <f t="shared" si="1"/>
        <v>0</v>
      </c>
      <c r="H29" s="655">
        <f t="shared" si="0"/>
        <v>0</v>
      </c>
      <c r="I29" s="656"/>
      <c r="J29" s="656"/>
      <c r="K29" s="656"/>
      <c r="L29" s="657"/>
      <c r="M29" s="672">
        <f t="shared" si="2"/>
        <v>0</v>
      </c>
      <c r="N29" s="661"/>
      <c r="O29" s="661"/>
      <c r="P29" s="661"/>
      <c r="Q29" s="661"/>
      <c r="R29" s="625"/>
      <c r="S29" s="670"/>
      <c r="T29" s="670"/>
      <c r="U29" s="670"/>
      <c r="V29" s="659"/>
      <c r="W29" s="659"/>
      <c r="X29" s="660"/>
      <c r="Y29" s="662"/>
      <c r="Z29" s="660"/>
      <c r="AA29" s="663"/>
      <c r="AB29" s="656"/>
      <c r="AC29" s="656"/>
      <c r="AD29" s="656"/>
      <c r="AE29" s="656"/>
      <c r="AF29" s="657"/>
      <c r="AG29" s="663"/>
      <c r="AH29" s="664"/>
      <c r="AI29" s="665"/>
      <c r="AJ29" s="233">
        <f>SUM(AN29:AP29)</f>
        <v>0</v>
      </c>
      <c r="AK29" s="665" t="s">
        <v>97</v>
      </c>
      <c r="AL29" s="656" t="s">
        <v>97</v>
      </c>
      <c r="AM29" s="664" t="s">
        <v>97</v>
      </c>
      <c r="AN29" s="663"/>
      <c r="AO29" s="656"/>
      <c r="AP29" s="664"/>
      <c r="AQ29" s="663" t="s">
        <v>97</v>
      </c>
      <c r="AR29" s="656" t="s">
        <v>97</v>
      </c>
      <c r="AS29" s="656" t="s">
        <v>97</v>
      </c>
      <c r="AT29" s="656" t="s">
        <v>97</v>
      </c>
      <c r="AU29" s="657" t="s">
        <v>97</v>
      </c>
      <c r="AV29" s="372">
        <f t="shared" si="3"/>
        <v>0</v>
      </c>
      <c r="AW29" s="670"/>
      <c r="AX29" s="659"/>
      <c r="AY29" s="659"/>
      <c r="AZ29" s="659"/>
      <c r="BA29" s="659"/>
      <c r="BB29" s="659"/>
      <c r="BC29" s="659"/>
      <c r="BD29" s="659"/>
      <c r="BE29" s="660"/>
    </row>
    <row r="30" spans="1:57" ht="36" customHeight="1">
      <c r="A30" s="2655"/>
      <c r="B30" s="2455"/>
      <c r="C30" s="2574"/>
      <c r="D30" s="234" t="s">
        <v>75</v>
      </c>
      <c r="E30" s="2627"/>
      <c r="F30" s="2630"/>
      <c r="G30" s="615">
        <f t="shared" si="1"/>
        <v>0</v>
      </c>
      <c r="H30" s="616">
        <f t="shared" si="0"/>
        <v>0</v>
      </c>
      <c r="I30" s="617"/>
      <c r="J30" s="617"/>
      <c r="K30" s="617"/>
      <c r="L30" s="618"/>
      <c r="M30" s="619">
        <f t="shared" si="2"/>
        <v>0</v>
      </c>
      <c r="N30" s="620"/>
      <c r="O30" s="620"/>
      <c r="P30" s="620"/>
      <c r="Q30" s="620"/>
      <c r="R30" s="623"/>
      <c r="S30" s="624"/>
      <c r="T30" s="624"/>
      <c r="U30" s="624"/>
      <c r="V30" s="661"/>
      <c r="W30" s="661"/>
      <c r="X30" s="625"/>
      <c r="Y30" s="666"/>
      <c r="Z30" s="625"/>
      <c r="AA30" s="626"/>
      <c r="AB30" s="627"/>
      <c r="AC30" s="627"/>
      <c r="AD30" s="627"/>
      <c r="AE30" s="627"/>
      <c r="AF30" s="628"/>
      <c r="AG30" s="629"/>
      <c r="AH30" s="631"/>
      <c r="AI30" s="630"/>
      <c r="AJ30" s="247">
        <f>SUM(AN30:AP30)</f>
        <v>0</v>
      </c>
      <c r="AK30" s="630" t="s">
        <v>98</v>
      </c>
      <c r="AL30" s="617" t="s">
        <v>98</v>
      </c>
      <c r="AM30" s="631" t="s">
        <v>98</v>
      </c>
      <c r="AN30" s="629"/>
      <c r="AO30" s="617"/>
      <c r="AP30" s="631"/>
      <c r="AQ30" s="629" t="s">
        <v>97</v>
      </c>
      <c r="AR30" s="617" t="s">
        <v>97</v>
      </c>
      <c r="AS30" s="617" t="s">
        <v>97</v>
      </c>
      <c r="AT30" s="617" t="s">
        <v>97</v>
      </c>
      <c r="AU30" s="618" t="s">
        <v>97</v>
      </c>
      <c r="AV30" s="372">
        <f t="shared" si="3"/>
        <v>0</v>
      </c>
      <c r="AW30" s="624"/>
      <c r="AX30" s="661"/>
      <c r="AY30" s="661"/>
      <c r="AZ30" s="661"/>
      <c r="BA30" s="661"/>
      <c r="BB30" s="661"/>
      <c r="BC30" s="661"/>
      <c r="BD30" s="661"/>
      <c r="BE30" s="625"/>
    </row>
    <row r="31" spans="1:57" ht="36" customHeight="1">
      <c r="A31" s="2655"/>
      <c r="B31" s="2455"/>
      <c r="C31" s="2574"/>
      <c r="D31" s="234" t="s">
        <v>76</v>
      </c>
      <c r="E31" s="2627"/>
      <c r="F31" s="2630"/>
      <c r="G31" s="615">
        <f t="shared" si="1"/>
        <v>0</v>
      </c>
      <c r="H31" s="616">
        <f t="shared" si="0"/>
        <v>0</v>
      </c>
      <c r="I31" s="617"/>
      <c r="J31" s="617"/>
      <c r="K31" s="617"/>
      <c r="L31" s="618"/>
      <c r="M31" s="619">
        <f t="shared" si="2"/>
        <v>0</v>
      </c>
      <c r="N31" s="620"/>
      <c r="O31" s="620"/>
      <c r="P31" s="620"/>
      <c r="Q31" s="620"/>
      <c r="R31" s="623"/>
      <c r="S31" s="624"/>
      <c r="T31" s="624"/>
      <c r="U31" s="624"/>
      <c r="V31" s="661"/>
      <c r="W31" s="661"/>
      <c r="X31" s="625"/>
      <c r="Y31" s="666"/>
      <c r="Z31" s="625"/>
      <c r="AA31" s="626"/>
      <c r="AB31" s="627"/>
      <c r="AC31" s="627"/>
      <c r="AD31" s="627"/>
      <c r="AE31" s="627"/>
      <c r="AF31" s="628"/>
      <c r="AG31" s="629"/>
      <c r="AH31" s="631"/>
      <c r="AI31" s="630"/>
      <c r="AJ31" s="247">
        <f>SUM(AK31:AM31)</f>
        <v>0</v>
      </c>
      <c r="AK31" s="630"/>
      <c r="AL31" s="617"/>
      <c r="AM31" s="631"/>
      <c r="AN31" s="629" t="s">
        <v>97</v>
      </c>
      <c r="AO31" s="617" t="s">
        <v>97</v>
      </c>
      <c r="AP31" s="631" t="s">
        <v>97</v>
      </c>
      <c r="AQ31" s="629" t="s">
        <v>97</v>
      </c>
      <c r="AR31" s="617" t="s">
        <v>97</v>
      </c>
      <c r="AS31" s="617" t="s">
        <v>97</v>
      </c>
      <c r="AT31" s="617" t="s">
        <v>97</v>
      </c>
      <c r="AU31" s="618" t="s">
        <v>97</v>
      </c>
      <c r="AV31" s="372">
        <f t="shared" si="3"/>
        <v>0</v>
      </c>
      <c r="AW31" s="624"/>
      <c r="AX31" s="661"/>
      <c r="AY31" s="661"/>
      <c r="AZ31" s="661"/>
      <c r="BA31" s="661"/>
      <c r="BB31" s="661"/>
      <c r="BC31" s="661"/>
      <c r="BD31" s="661"/>
      <c r="BE31" s="625"/>
    </row>
    <row r="32" spans="1:57" ht="36" customHeight="1">
      <c r="A32" s="2655"/>
      <c r="B32" s="2455"/>
      <c r="C32" s="2574"/>
      <c r="D32" s="234" t="s">
        <v>77</v>
      </c>
      <c r="E32" s="2627"/>
      <c r="F32" s="2630"/>
      <c r="G32" s="615">
        <f t="shared" si="1"/>
        <v>28</v>
      </c>
      <c r="H32" s="616">
        <f t="shared" si="0"/>
        <v>1</v>
      </c>
      <c r="I32" s="617">
        <v>1</v>
      </c>
      <c r="J32" s="617"/>
      <c r="K32" s="617"/>
      <c r="L32" s="618"/>
      <c r="M32" s="619">
        <f t="shared" si="2"/>
        <v>28</v>
      </c>
      <c r="N32" s="620"/>
      <c r="O32" s="620"/>
      <c r="P32" s="620"/>
      <c r="Q32" s="620"/>
      <c r="R32" s="623">
        <v>28</v>
      </c>
      <c r="S32" s="624">
        <v>2</v>
      </c>
      <c r="T32" s="624"/>
      <c r="U32" s="624"/>
      <c r="V32" s="661">
        <v>25</v>
      </c>
      <c r="W32" s="661">
        <v>1</v>
      </c>
      <c r="X32" s="625"/>
      <c r="Y32" s="666">
        <v>24</v>
      </c>
      <c r="Z32" s="625">
        <v>4</v>
      </c>
      <c r="AA32" s="626"/>
      <c r="AB32" s="627">
        <v>8</v>
      </c>
      <c r="AC32" s="627">
        <v>8</v>
      </c>
      <c r="AD32" s="627">
        <v>3</v>
      </c>
      <c r="AE32" s="627">
        <v>9</v>
      </c>
      <c r="AF32" s="628">
        <v>2</v>
      </c>
      <c r="AG32" s="629">
        <v>42</v>
      </c>
      <c r="AH32" s="631">
        <v>20</v>
      </c>
      <c r="AI32" s="630">
        <v>115</v>
      </c>
      <c r="AJ32" s="247">
        <f>SUM(AQ32:AU32)</f>
        <v>28</v>
      </c>
      <c r="AK32" s="630" t="s">
        <v>98</v>
      </c>
      <c r="AL32" s="617" t="s">
        <v>98</v>
      </c>
      <c r="AM32" s="631" t="s">
        <v>98</v>
      </c>
      <c r="AN32" s="629" t="s">
        <v>97</v>
      </c>
      <c r="AO32" s="617" t="s">
        <v>97</v>
      </c>
      <c r="AP32" s="631" t="s">
        <v>97</v>
      </c>
      <c r="AQ32" s="629">
        <v>2</v>
      </c>
      <c r="AR32" s="617"/>
      <c r="AS32" s="617">
        <v>18</v>
      </c>
      <c r="AT32" s="617">
        <v>8</v>
      </c>
      <c r="AU32" s="618"/>
      <c r="AV32" s="372">
        <f t="shared" si="3"/>
        <v>0</v>
      </c>
      <c r="AW32" s="624"/>
      <c r="AX32" s="661"/>
      <c r="AY32" s="661"/>
      <c r="AZ32" s="661"/>
      <c r="BA32" s="661"/>
      <c r="BB32" s="661"/>
      <c r="BC32" s="661"/>
      <c r="BD32" s="661"/>
      <c r="BE32" s="625"/>
    </row>
    <row r="33" spans="1:57" ht="36" customHeight="1" thickBot="1">
      <c r="A33" s="2655"/>
      <c r="B33" s="2625"/>
      <c r="C33" s="2575"/>
      <c r="D33" s="267" t="s">
        <v>78</v>
      </c>
      <c r="E33" s="2628"/>
      <c r="F33" s="2631"/>
      <c r="G33" s="637">
        <f t="shared" si="1"/>
        <v>0</v>
      </c>
      <c r="H33" s="638">
        <f t="shared" si="0"/>
        <v>0</v>
      </c>
      <c r="I33" s="639"/>
      <c r="J33" s="639"/>
      <c r="K33" s="639"/>
      <c r="L33" s="640"/>
      <c r="M33" s="667">
        <f t="shared" si="2"/>
        <v>0</v>
      </c>
      <c r="N33" s="645"/>
      <c r="O33" s="645"/>
      <c r="P33" s="645"/>
      <c r="Q33" s="645"/>
      <c r="R33" s="646"/>
      <c r="S33" s="671"/>
      <c r="T33" s="671"/>
      <c r="U33" s="671"/>
      <c r="V33" s="645"/>
      <c r="W33" s="645"/>
      <c r="X33" s="646"/>
      <c r="Y33" s="644"/>
      <c r="Z33" s="646"/>
      <c r="AA33" s="649"/>
      <c r="AB33" s="639"/>
      <c r="AC33" s="639"/>
      <c r="AD33" s="639"/>
      <c r="AE33" s="639"/>
      <c r="AF33" s="640"/>
      <c r="AG33" s="649"/>
      <c r="AH33" s="651"/>
      <c r="AI33" s="650"/>
      <c r="AJ33" s="262">
        <f>SUM(AQ33:AU33)</f>
        <v>0</v>
      </c>
      <c r="AK33" s="650" t="s">
        <v>97</v>
      </c>
      <c r="AL33" s="639" t="s">
        <v>97</v>
      </c>
      <c r="AM33" s="651" t="s">
        <v>97</v>
      </c>
      <c r="AN33" s="649" t="s">
        <v>97</v>
      </c>
      <c r="AO33" s="639" t="s">
        <v>98</v>
      </c>
      <c r="AP33" s="651" t="s">
        <v>98</v>
      </c>
      <c r="AQ33" s="649"/>
      <c r="AR33" s="639"/>
      <c r="AS33" s="639"/>
      <c r="AT33" s="639"/>
      <c r="AU33" s="640"/>
      <c r="AV33" s="372">
        <f t="shared" si="3"/>
        <v>0</v>
      </c>
      <c r="AW33" s="671"/>
      <c r="AX33" s="645"/>
      <c r="AY33" s="645"/>
      <c r="AZ33" s="645"/>
      <c r="BA33" s="645"/>
      <c r="BB33" s="645"/>
      <c r="BC33" s="645"/>
      <c r="BD33" s="645"/>
      <c r="BE33" s="646"/>
    </row>
    <row r="34" spans="1:57" ht="36" customHeight="1">
      <c r="A34" s="2655"/>
      <c r="B34" s="2454" t="s">
        <v>231</v>
      </c>
      <c r="C34" s="2573">
        <v>36205651</v>
      </c>
      <c r="D34" s="226" t="s">
        <v>74</v>
      </c>
      <c r="E34" s="2626">
        <v>60</v>
      </c>
      <c r="F34" s="2629">
        <f>E34-SUM(M34:M38)</f>
        <v>9</v>
      </c>
      <c r="G34" s="669">
        <f t="shared" si="1"/>
        <v>0</v>
      </c>
      <c r="H34" s="655">
        <f t="shared" si="0"/>
        <v>0</v>
      </c>
      <c r="I34" s="656"/>
      <c r="J34" s="656"/>
      <c r="K34" s="656"/>
      <c r="L34" s="657"/>
      <c r="M34" s="658">
        <f t="shared" si="2"/>
        <v>0</v>
      </c>
      <c r="N34" s="659"/>
      <c r="O34" s="659"/>
      <c r="P34" s="659"/>
      <c r="Q34" s="659"/>
      <c r="R34" s="660"/>
      <c r="S34" s="670"/>
      <c r="T34" s="670"/>
      <c r="U34" s="670"/>
      <c r="V34" s="659"/>
      <c r="W34" s="659"/>
      <c r="X34" s="660"/>
      <c r="Y34" s="662"/>
      <c r="Z34" s="660"/>
      <c r="AA34" s="663"/>
      <c r="AB34" s="656"/>
      <c r="AC34" s="656"/>
      <c r="AD34" s="656"/>
      <c r="AE34" s="656"/>
      <c r="AF34" s="657"/>
      <c r="AG34" s="663"/>
      <c r="AH34" s="664"/>
      <c r="AI34" s="665"/>
      <c r="AJ34" s="233">
        <f>SUM(AN34:AP34)</f>
        <v>0</v>
      </c>
      <c r="AK34" s="665" t="s">
        <v>97</v>
      </c>
      <c r="AL34" s="656" t="s">
        <v>97</v>
      </c>
      <c r="AM34" s="664" t="s">
        <v>97</v>
      </c>
      <c r="AN34" s="663"/>
      <c r="AO34" s="656"/>
      <c r="AP34" s="664"/>
      <c r="AQ34" s="663" t="s">
        <v>97</v>
      </c>
      <c r="AR34" s="656" t="s">
        <v>97</v>
      </c>
      <c r="AS34" s="656" t="s">
        <v>97</v>
      </c>
      <c r="AT34" s="656" t="s">
        <v>97</v>
      </c>
      <c r="AU34" s="657" t="s">
        <v>97</v>
      </c>
      <c r="AV34" s="372">
        <f t="shared" si="3"/>
        <v>0</v>
      </c>
      <c r="AW34" s="670"/>
      <c r="AX34" s="659"/>
      <c r="AY34" s="659"/>
      <c r="AZ34" s="659"/>
      <c r="BA34" s="659"/>
      <c r="BB34" s="659"/>
      <c r="BC34" s="659"/>
      <c r="BD34" s="659"/>
      <c r="BE34" s="660"/>
    </row>
    <row r="35" spans="1:57" ht="36" customHeight="1">
      <c r="A35" s="2655"/>
      <c r="B35" s="2455"/>
      <c r="C35" s="2574"/>
      <c r="D35" s="234" t="s">
        <v>75</v>
      </c>
      <c r="E35" s="2627"/>
      <c r="F35" s="2630"/>
      <c r="G35" s="615">
        <f t="shared" si="1"/>
        <v>0</v>
      </c>
      <c r="H35" s="616">
        <f t="shared" si="0"/>
        <v>0</v>
      </c>
      <c r="I35" s="617"/>
      <c r="J35" s="617"/>
      <c r="K35" s="617"/>
      <c r="L35" s="618"/>
      <c r="M35" s="619">
        <f t="shared" si="2"/>
        <v>0</v>
      </c>
      <c r="N35" s="620"/>
      <c r="O35" s="620"/>
      <c r="P35" s="620"/>
      <c r="Q35" s="620"/>
      <c r="R35" s="623"/>
      <c r="S35" s="624"/>
      <c r="T35" s="624"/>
      <c r="U35" s="624"/>
      <c r="V35" s="661"/>
      <c r="W35" s="661"/>
      <c r="X35" s="625"/>
      <c r="Y35" s="666"/>
      <c r="Z35" s="625"/>
      <c r="AA35" s="626"/>
      <c r="AB35" s="627"/>
      <c r="AC35" s="627"/>
      <c r="AD35" s="627"/>
      <c r="AE35" s="627"/>
      <c r="AF35" s="628"/>
      <c r="AG35" s="629"/>
      <c r="AH35" s="631"/>
      <c r="AI35" s="630"/>
      <c r="AJ35" s="247">
        <f>SUM(AN35:AP35)</f>
        <v>0</v>
      </c>
      <c r="AK35" s="630" t="s">
        <v>98</v>
      </c>
      <c r="AL35" s="617" t="s">
        <v>98</v>
      </c>
      <c r="AM35" s="631" t="s">
        <v>98</v>
      </c>
      <c r="AN35" s="629"/>
      <c r="AO35" s="617"/>
      <c r="AP35" s="631"/>
      <c r="AQ35" s="629" t="s">
        <v>97</v>
      </c>
      <c r="AR35" s="617" t="s">
        <v>97</v>
      </c>
      <c r="AS35" s="617" t="s">
        <v>97</v>
      </c>
      <c r="AT35" s="617" t="s">
        <v>97</v>
      </c>
      <c r="AU35" s="618" t="s">
        <v>97</v>
      </c>
      <c r="AV35" s="372">
        <f t="shared" si="3"/>
        <v>0</v>
      </c>
      <c r="AW35" s="624"/>
      <c r="AX35" s="661"/>
      <c r="AY35" s="661"/>
      <c r="AZ35" s="661"/>
      <c r="BA35" s="661"/>
      <c r="BB35" s="661"/>
      <c r="BC35" s="661"/>
      <c r="BD35" s="661"/>
      <c r="BE35" s="625"/>
    </row>
    <row r="36" spans="1:57" ht="36" customHeight="1">
      <c r="A36" s="2655"/>
      <c r="B36" s="2455"/>
      <c r="C36" s="2574"/>
      <c r="D36" s="234" t="s">
        <v>76</v>
      </c>
      <c r="E36" s="2627"/>
      <c r="F36" s="2630"/>
      <c r="G36" s="615">
        <f t="shared" si="1"/>
        <v>0</v>
      </c>
      <c r="H36" s="616">
        <f t="shared" si="0"/>
        <v>0</v>
      </c>
      <c r="I36" s="617"/>
      <c r="J36" s="617"/>
      <c r="K36" s="617"/>
      <c r="L36" s="618"/>
      <c r="M36" s="619">
        <f t="shared" si="2"/>
        <v>0</v>
      </c>
      <c r="N36" s="620"/>
      <c r="O36" s="620"/>
      <c r="P36" s="620"/>
      <c r="Q36" s="620"/>
      <c r="R36" s="623"/>
      <c r="S36" s="624"/>
      <c r="T36" s="624"/>
      <c r="U36" s="624"/>
      <c r="V36" s="661"/>
      <c r="W36" s="661"/>
      <c r="X36" s="625"/>
      <c r="Y36" s="666"/>
      <c r="Z36" s="625"/>
      <c r="AA36" s="626"/>
      <c r="AB36" s="627"/>
      <c r="AC36" s="627"/>
      <c r="AD36" s="627"/>
      <c r="AE36" s="627"/>
      <c r="AF36" s="628"/>
      <c r="AG36" s="629"/>
      <c r="AH36" s="631"/>
      <c r="AI36" s="630"/>
      <c r="AJ36" s="247">
        <f>SUM(AK36:AM36)</f>
        <v>0</v>
      </c>
      <c r="AK36" s="630"/>
      <c r="AL36" s="617"/>
      <c r="AM36" s="631"/>
      <c r="AN36" s="629" t="s">
        <v>97</v>
      </c>
      <c r="AO36" s="617" t="s">
        <v>97</v>
      </c>
      <c r="AP36" s="631" t="s">
        <v>97</v>
      </c>
      <c r="AQ36" s="629" t="s">
        <v>97</v>
      </c>
      <c r="AR36" s="617" t="s">
        <v>97</v>
      </c>
      <c r="AS36" s="617" t="s">
        <v>97</v>
      </c>
      <c r="AT36" s="617" t="s">
        <v>97</v>
      </c>
      <c r="AU36" s="618" t="s">
        <v>97</v>
      </c>
      <c r="AV36" s="372">
        <f t="shared" si="3"/>
        <v>0</v>
      </c>
      <c r="AW36" s="624"/>
      <c r="AX36" s="661"/>
      <c r="AY36" s="661"/>
      <c r="AZ36" s="661"/>
      <c r="BA36" s="661"/>
      <c r="BB36" s="661"/>
      <c r="BC36" s="661"/>
      <c r="BD36" s="661"/>
      <c r="BE36" s="625"/>
    </row>
    <row r="37" spans="1:57" ht="36" customHeight="1">
      <c r="A37" s="2655"/>
      <c r="B37" s="2455"/>
      <c r="C37" s="2574"/>
      <c r="D37" s="234" t="s">
        <v>77</v>
      </c>
      <c r="E37" s="2627"/>
      <c r="F37" s="2630"/>
      <c r="G37" s="615">
        <f t="shared" si="1"/>
        <v>54</v>
      </c>
      <c r="H37" s="616">
        <f t="shared" si="0"/>
        <v>3</v>
      </c>
      <c r="I37" s="617">
        <v>3</v>
      </c>
      <c r="J37" s="617"/>
      <c r="K37" s="617"/>
      <c r="L37" s="618"/>
      <c r="M37" s="619">
        <f t="shared" si="2"/>
        <v>51</v>
      </c>
      <c r="N37" s="620"/>
      <c r="O37" s="620"/>
      <c r="P37" s="620"/>
      <c r="Q37" s="620"/>
      <c r="R37" s="623">
        <v>51</v>
      </c>
      <c r="S37" s="624"/>
      <c r="T37" s="624"/>
      <c r="U37" s="624"/>
      <c r="V37" s="661">
        <v>12</v>
      </c>
      <c r="W37" s="661">
        <v>39</v>
      </c>
      <c r="X37" s="625"/>
      <c r="Y37" s="666">
        <v>46</v>
      </c>
      <c r="Z37" s="625">
        <v>5</v>
      </c>
      <c r="AA37" s="626"/>
      <c r="AB37" s="627">
        <v>13</v>
      </c>
      <c r="AC37" s="627">
        <v>12</v>
      </c>
      <c r="AD37" s="627"/>
      <c r="AE37" s="627">
        <v>12</v>
      </c>
      <c r="AF37" s="628">
        <v>1</v>
      </c>
      <c r="AG37" s="629">
        <v>45</v>
      </c>
      <c r="AH37" s="631">
        <v>17</v>
      </c>
      <c r="AI37" s="630">
        <v>132</v>
      </c>
      <c r="AJ37" s="247">
        <f>SUM(AQ37:AU37)</f>
        <v>51</v>
      </c>
      <c r="AK37" s="630" t="s">
        <v>98</v>
      </c>
      <c r="AL37" s="617" t="s">
        <v>98</v>
      </c>
      <c r="AM37" s="631" t="s">
        <v>98</v>
      </c>
      <c r="AN37" s="629" t="s">
        <v>97</v>
      </c>
      <c r="AO37" s="617" t="s">
        <v>97</v>
      </c>
      <c r="AP37" s="631" t="s">
        <v>97</v>
      </c>
      <c r="AQ37" s="629">
        <v>5</v>
      </c>
      <c r="AR37" s="617">
        <v>15</v>
      </c>
      <c r="AS37" s="617">
        <v>23</v>
      </c>
      <c r="AT37" s="617">
        <v>6</v>
      </c>
      <c r="AU37" s="618">
        <v>2</v>
      </c>
      <c r="AV37" s="372">
        <f t="shared" si="3"/>
        <v>3</v>
      </c>
      <c r="AW37" s="624"/>
      <c r="AX37" s="661"/>
      <c r="AY37" s="661"/>
      <c r="AZ37" s="661"/>
      <c r="BA37" s="661"/>
      <c r="BB37" s="661"/>
      <c r="BC37" s="661"/>
      <c r="BD37" s="661"/>
      <c r="BE37" s="625">
        <v>3</v>
      </c>
    </row>
    <row r="38" spans="1:57" ht="36" customHeight="1" thickBot="1">
      <c r="A38" s="2655"/>
      <c r="B38" s="2625"/>
      <c r="C38" s="2575"/>
      <c r="D38" s="267" t="s">
        <v>78</v>
      </c>
      <c r="E38" s="2628"/>
      <c r="F38" s="2631"/>
      <c r="G38" s="637">
        <f t="shared" si="1"/>
        <v>0</v>
      </c>
      <c r="H38" s="638">
        <f t="shared" si="0"/>
        <v>0</v>
      </c>
      <c r="I38" s="639"/>
      <c r="J38" s="639"/>
      <c r="K38" s="639"/>
      <c r="L38" s="640"/>
      <c r="M38" s="667">
        <f t="shared" si="2"/>
        <v>0</v>
      </c>
      <c r="N38" s="645"/>
      <c r="O38" s="645"/>
      <c r="P38" s="645"/>
      <c r="Q38" s="645"/>
      <c r="R38" s="646"/>
      <c r="S38" s="671"/>
      <c r="T38" s="671"/>
      <c r="U38" s="671"/>
      <c r="V38" s="645"/>
      <c r="W38" s="645"/>
      <c r="X38" s="646"/>
      <c r="Y38" s="644"/>
      <c r="Z38" s="646"/>
      <c r="AA38" s="649"/>
      <c r="AB38" s="639"/>
      <c r="AC38" s="639"/>
      <c r="AD38" s="639"/>
      <c r="AE38" s="639"/>
      <c r="AF38" s="640"/>
      <c r="AG38" s="649"/>
      <c r="AH38" s="651"/>
      <c r="AI38" s="650"/>
      <c r="AJ38" s="262">
        <f>SUM(AQ38:AU38)</f>
        <v>0</v>
      </c>
      <c r="AK38" s="650" t="s">
        <v>97</v>
      </c>
      <c r="AL38" s="639" t="s">
        <v>97</v>
      </c>
      <c r="AM38" s="651" t="s">
        <v>97</v>
      </c>
      <c r="AN38" s="649" t="s">
        <v>97</v>
      </c>
      <c r="AO38" s="639" t="s">
        <v>98</v>
      </c>
      <c r="AP38" s="651" t="s">
        <v>98</v>
      </c>
      <c r="AQ38" s="649"/>
      <c r="AR38" s="639"/>
      <c r="AS38" s="639"/>
      <c r="AT38" s="639"/>
      <c r="AU38" s="640"/>
      <c r="AV38" s="372">
        <f t="shared" si="3"/>
        <v>0</v>
      </c>
      <c r="AW38" s="671"/>
      <c r="AX38" s="645"/>
      <c r="AY38" s="645"/>
      <c r="AZ38" s="645"/>
      <c r="BA38" s="645"/>
      <c r="BB38" s="645"/>
      <c r="BC38" s="645"/>
      <c r="BD38" s="645"/>
      <c r="BE38" s="646"/>
    </row>
    <row r="39" spans="1:57" ht="36" customHeight="1">
      <c r="A39" s="2655"/>
      <c r="B39" s="2454" t="s">
        <v>232</v>
      </c>
      <c r="C39" s="2573" t="s">
        <v>233</v>
      </c>
      <c r="D39" s="226" t="s">
        <v>74</v>
      </c>
      <c r="E39" s="2626">
        <v>20</v>
      </c>
      <c r="F39" s="2629">
        <f>E39-SUM(M39:M43)</f>
        <v>1</v>
      </c>
      <c r="G39" s="615">
        <f t="shared" si="1"/>
        <v>1</v>
      </c>
      <c r="H39" s="655">
        <f t="shared" si="0"/>
        <v>0</v>
      </c>
      <c r="I39" s="656"/>
      <c r="J39" s="656"/>
      <c r="K39" s="656"/>
      <c r="L39" s="657"/>
      <c r="M39" s="658">
        <f t="shared" si="2"/>
        <v>1</v>
      </c>
      <c r="N39" s="659"/>
      <c r="O39" s="659"/>
      <c r="P39" s="659"/>
      <c r="Q39" s="659"/>
      <c r="R39" s="660">
        <v>1</v>
      </c>
      <c r="S39" s="670"/>
      <c r="T39" s="670"/>
      <c r="U39" s="670"/>
      <c r="V39" s="659">
        <v>1</v>
      </c>
      <c r="W39" s="659"/>
      <c r="X39" s="660"/>
      <c r="Y39" s="662">
        <v>1</v>
      </c>
      <c r="Z39" s="660"/>
      <c r="AA39" s="663"/>
      <c r="AB39" s="656">
        <v>1</v>
      </c>
      <c r="AC39" s="656">
        <v>1</v>
      </c>
      <c r="AD39" s="656"/>
      <c r="AE39" s="656">
        <v>1</v>
      </c>
      <c r="AF39" s="657">
        <v>1</v>
      </c>
      <c r="AG39" s="663">
        <v>42</v>
      </c>
      <c r="AH39" s="664">
        <v>22</v>
      </c>
      <c r="AI39" s="665">
        <v>16</v>
      </c>
      <c r="AJ39" s="233">
        <f>SUM(AN39:AP39)</f>
        <v>1</v>
      </c>
      <c r="AK39" s="665" t="s">
        <v>97</v>
      </c>
      <c r="AL39" s="656" t="s">
        <v>97</v>
      </c>
      <c r="AM39" s="664" t="s">
        <v>97</v>
      </c>
      <c r="AN39" s="663"/>
      <c r="AO39" s="656">
        <v>1</v>
      </c>
      <c r="AP39" s="664"/>
      <c r="AQ39" s="663" t="s">
        <v>97</v>
      </c>
      <c r="AR39" s="656" t="s">
        <v>97</v>
      </c>
      <c r="AS39" s="656" t="s">
        <v>97</v>
      </c>
      <c r="AT39" s="656" t="s">
        <v>97</v>
      </c>
      <c r="AU39" s="657" t="s">
        <v>97</v>
      </c>
      <c r="AV39" s="372">
        <f t="shared" si="3"/>
        <v>0</v>
      </c>
      <c r="AW39" s="670"/>
      <c r="AX39" s="659"/>
      <c r="AY39" s="659"/>
      <c r="AZ39" s="659"/>
      <c r="BA39" s="659"/>
      <c r="BB39" s="659"/>
      <c r="BC39" s="659"/>
      <c r="BD39" s="659"/>
      <c r="BE39" s="660"/>
    </row>
    <row r="40" spans="1:57" ht="36" customHeight="1">
      <c r="A40" s="2655"/>
      <c r="B40" s="2455"/>
      <c r="C40" s="2574"/>
      <c r="D40" s="234" t="s">
        <v>75</v>
      </c>
      <c r="E40" s="2627"/>
      <c r="F40" s="2630"/>
      <c r="G40" s="615">
        <f t="shared" si="1"/>
        <v>0</v>
      </c>
      <c r="H40" s="616">
        <f t="shared" si="0"/>
        <v>0</v>
      </c>
      <c r="I40" s="617"/>
      <c r="J40" s="617"/>
      <c r="K40" s="617"/>
      <c r="L40" s="618"/>
      <c r="M40" s="619">
        <f t="shared" si="2"/>
        <v>0</v>
      </c>
      <c r="N40" s="620"/>
      <c r="O40" s="620"/>
      <c r="P40" s="620"/>
      <c r="Q40" s="620"/>
      <c r="R40" s="623"/>
      <c r="S40" s="624"/>
      <c r="T40" s="624"/>
      <c r="U40" s="624"/>
      <c r="V40" s="661"/>
      <c r="W40" s="661"/>
      <c r="X40" s="625"/>
      <c r="Y40" s="666"/>
      <c r="Z40" s="625"/>
      <c r="AA40" s="626"/>
      <c r="AB40" s="627"/>
      <c r="AC40" s="627"/>
      <c r="AD40" s="627"/>
      <c r="AE40" s="627"/>
      <c r="AF40" s="628"/>
      <c r="AG40" s="629"/>
      <c r="AH40" s="631"/>
      <c r="AI40" s="630"/>
      <c r="AJ40" s="247">
        <f>SUM(AN40:AP40)</f>
        <v>0</v>
      </c>
      <c r="AK40" s="630" t="s">
        <v>98</v>
      </c>
      <c r="AL40" s="617" t="s">
        <v>98</v>
      </c>
      <c r="AM40" s="631" t="s">
        <v>98</v>
      </c>
      <c r="AN40" s="629"/>
      <c r="AO40" s="617"/>
      <c r="AP40" s="631"/>
      <c r="AQ40" s="629" t="s">
        <v>97</v>
      </c>
      <c r="AR40" s="617" t="s">
        <v>97</v>
      </c>
      <c r="AS40" s="617" t="s">
        <v>97</v>
      </c>
      <c r="AT40" s="617" t="s">
        <v>97</v>
      </c>
      <c r="AU40" s="618" t="s">
        <v>97</v>
      </c>
      <c r="AV40" s="372">
        <f t="shared" si="3"/>
        <v>0</v>
      </c>
      <c r="AW40" s="624"/>
      <c r="AX40" s="661"/>
      <c r="AY40" s="661"/>
      <c r="AZ40" s="661"/>
      <c r="BA40" s="661"/>
      <c r="BB40" s="661"/>
      <c r="BC40" s="661"/>
      <c r="BD40" s="661"/>
      <c r="BE40" s="625"/>
    </row>
    <row r="41" spans="1:57" ht="36" customHeight="1">
      <c r="A41" s="2655"/>
      <c r="B41" s="2455"/>
      <c r="C41" s="2574"/>
      <c r="D41" s="234" t="s">
        <v>76</v>
      </c>
      <c r="E41" s="2627"/>
      <c r="F41" s="2630"/>
      <c r="G41" s="615">
        <f t="shared" si="1"/>
        <v>0</v>
      </c>
      <c r="H41" s="616">
        <f t="shared" si="0"/>
        <v>0</v>
      </c>
      <c r="I41" s="617"/>
      <c r="J41" s="617"/>
      <c r="K41" s="617"/>
      <c r="L41" s="618"/>
      <c r="M41" s="619">
        <f t="shared" si="2"/>
        <v>0</v>
      </c>
      <c r="N41" s="620"/>
      <c r="O41" s="620"/>
      <c r="P41" s="620"/>
      <c r="Q41" s="620"/>
      <c r="R41" s="623"/>
      <c r="S41" s="624"/>
      <c r="T41" s="624"/>
      <c r="U41" s="624"/>
      <c r="V41" s="661"/>
      <c r="W41" s="661"/>
      <c r="X41" s="625"/>
      <c r="Y41" s="666"/>
      <c r="Z41" s="625"/>
      <c r="AA41" s="626"/>
      <c r="AB41" s="627"/>
      <c r="AC41" s="627"/>
      <c r="AD41" s="627"/>
      <c r="AE41" s="627"/>
      <c r="AF41" s="628"/>
      <c r="AG41" s="629"/>
      <c r="AH41" s="631"/>
      <c r="AI41" s="630"/>
      <c r="AJ41" s="247">
        <f>SUM(AK41:AM41)</f>
        <v>0</v>
      </c>
      <c r="AK41" s="630"/>
      <c r="AL41" s="617"/>
      <c r="AM41" s="631"/>
      <c r="AN41" s="629" t="s">
        <v>97</v>
      </c>
      <c r="AO41" s="617" t="s">
        <v>97</v>
      </c>
      <c r="AP41" s="631" t="s">
        <v>97</v>
      </c>
      <c r="AQ41" s="629" t="s">
        <v>97</v>
      </c>
      <c r="AR41" s="617" t="s">
        <v>97</v>
      </c>
      <c r="AS41" s="617" t="s">
        <v>97</v>
      </c>
      <c r="AT41" s="617" t="s">
        <v>97</v>
      </c>
      <c r="AU41" s="618" t="s">
        <v>97</v>
      </c>
      <c r="AV41" s="372">
        <f t="shared" si="3"/>
        <v>0</v>
      </c>
      <c r="AW41" s="624"/>
      <c r="AX41" s="661"/>
      <c r="AY41" s="661"/>
      <c r="AZ41" s="661"/>
      <c r="BA41" s="661"/>
      <c r="BB41" s="661"/>
      <c r="BC41" s="661"/>
      <c r="BD41" s="661"/>
      <c r="BE41" s="625"/>
    </row>
    <row r="42" spans="1:57" ht="36" customHeight="1">
      <c r="A42" s="2655"/>
      <c r="B42" s="2455"/>
      <c r="C42" s="2574"/>
      <c r="D42" s="234" t="s">
        <v>77</v>
      </c>
      <c r="E42" s="2627"/>
      <c r="F42" s="2630"/>
      <c r="G42" s="615">
        <f t="shared" si="1"/>
        <v>18</v>
      </c>
      <c r="H42" s="616">
        <f t="shared" si="0"/>
        <v>0</v>
      </c>
      <c r="I42" s="617"/>
      <c r="J42" s="617"/>
      <c r="K42" s="617"/>
      <c r="L42" s="618"/>
      <c r="M42" s="619">
        <f t="shared" si="2"/>
        <v>18</v>
      </c>
      <c r="N42" s="620"/>
      <c r="O42" s="620"/>
      <c r="P42" s="620"/>
      <c r="Q42" s="620"/>
      <c r="R42" s="623">
        <v>18</v>
      </c>
      <c r="S42" s="624">
        <v>15</v>
      </c>
      <c r="T42" s="624"/>
      <c r="U42" s="624"/>
      <c r="V42" s="661">
        <v>1</v>
      </c>
      <c r="W42" s="661">
        <v>2</v>
      </c>
      <c r="X42" s="625"/>
      <c r="Y42" s="666">
        <v>17</v>
      </c>
      <c r="Z42" s="625">
        <v>1</v>
      </c>
      <c r="AA42" s="626"/>
      <c r="AB42" s="627">
        <v>2</v>
      </c>
      <c r="AC42" s="627">
        <v>1</v>
      </c>
      <c r="AD42" s="627"/>
      <c r="AE42" s="627">
        <v>3</v>
      </c>
      <c r="AF42" s="628"/>
      <c r="AG42" s="629">
        <v>41</v>
      </c>
      <c r="AH42" s="631">
        <v>20</v>
      </c>
      <c r="AI42" s="630">
        <v>112</v>
      </c>
      <c r="AJ42" s="247">
        <f>SUM(AQ42:AU42)</f>
        <v>18</v>
      </c>
      <c r="AK42" s="630" t="s">
        <v>98</v>
      </c>
      <c r="AL42" s="617" t="s">
        <v>98</v>
      </c>
      <c r="AM42" s="631" t="s">
        <v>98</v>
      </c>
      <c r="AN42" s="629" t="s">
        <v>97</v>
      </c>
      <c r="AO42" s="617" t="s">
        <v>97</v>
      </c>
      <c r="AP42" s="631" t="s">
        <v>97</v>
      </c>
      <c r="AQ42" s="629"/>
      <c r="AR42" s="617"/>
      <c r="AS42" s="617">
        <v>9</v>
      </c>
      <c r="AT42" s="617">
        <v>9</v>
      </c>
      <c r="AU42" s="618"/>
      <c r="AV42" s="372">
        <f t="shared" si="3"/>
        <v>0</v>
      </c>
      <c r="AW42" s="624"/>
      <c r="AX42" s="661"/>
      <c r="AY42" s="661"/>
      <c r="AZ42" s="661"/>
      <c r="BA42" s="661"/>
      <c r="BB42" s="661"/>
      <c r="BC42" s="661"/>
      <c r="BD42" s="661"/>
      <c r="BE42" s="625"/>
    </row>
    <row r="43" spans="1:57" ht="36" customHeight="1" thickBot="1">
      <c r="A43" s="2655"/>
      <c r="B43" s="2625"/>
      <c r="C43" s="2575"/>
      <c r="D43" s="267" t="s">
        <v>78</v>
      </c>
      <c r="E43" s="2628"/>
      <c r="F43" s="2631"/>
      <c r="G43" s="637">
        <f t="shared" si="1"/>
        <v>0</v>
      </c>
      <c r="H43" s="638">
        <f t="shared" si="0"/>
        <v>0</v>
      </c>
      <c r="I43" s="639"/>
      <c r="J43" s="639"/>
      <c r="K43" s="639"/>
      <c r="L43" s="640"/>
      <c r="M43" s="667">
        <f t="shared" si="2"/>
        <v>0</v>
      </c>
      <c r="N43" s="645"/>
      <c r="O43" s="645"/>
      <c r="P43" s="645"/>
      <c r="Q43" s="645"/>
      <c r="R43" s="646"/>
      <c r="S43" s="671"/>
      <c r="T43" s="671"/>
      <c r="U43" s="671"/>
      <c r="V43" s="645"/>
      <c r="W43" s="645"/>
      <c r="X43" s="646"/>
      <c r="Y43" s="644"/>
      <c r="Z43" s="646"/>
      <c r="AA43" s="649"/>
      <c r="AB43" s="639"/>
      <c r="AC43" s="639"/>
      <c r="AD43" s="639"/>
      <c r="AE43" s="639"/>
      <c r="AF43" s="640"/>
      <c r="AG43" s="649"/>
      <c r="AH43" s="651"/>
      <c r="AI43" s="650"/>
      <c r="AJ43" s="262">
        <f>SUM(AQ43:AU43)</f>
        <v>0</v>
      </c>
      <c r="AK43" s="650" t="s">
        <v>97</v>
      </c>
      <c r="AL43" s="639" t="s">
        <v>97</v>
      </c>
      <c r="AM43" s="651" t="s">
        <v>97</v>
      </c>
      <c r="AN43" s="649" t="s">
        <v>97</v>
      </c>
      <c r="AO43" s="639" t="s">
        <v>98</v>
      </c>
      <c r="AP43" s="651" t="s">
        <v>98</v>
      </c>
      <c r="AQ43" s="649"/>
      <c r="AR43" s="639"/>
      <c r="AS43" s="639"/>
      <c r="AT43" s="639"/>
      <c r="AU43" s="640"/>
      <c r="AV43" s="372">
        <f t="shared" si="3"/>
        <v>0</v>
      </c>
      <c r="AW43" s="671"/>
      <c r="AX43" s="645"/>
      <c r="AY43" s="645"/>
      <c r="AZ43" s="645"/>
      <c r="BA43" s="645"/>
      <c r="BB43" s="645"/>
      <c r="BC43" s="645"/>
      <c r="BD43" s="645"/>
      <c r="BE43" s="646"/>
    </row>
    <row r="44" spans="1:57" ht="36" customHeight="1">
      <c r="A44" s="2655"/>
      <c r="B44" s="2454" t="s">
        <v>234</v>
      </c>
      <c r="C44" s="2573" t="s">
        <v>235</v>
      </c>
      <c r="D44" s="226" t="s">
        <v>74</v>
      </c>
      <c r="E44" s="2626">
        <v>40</v>
      </c>
      <c r="F44" s="2629">
        <f>E44-SUM(M44:M48)</f>
        <v>7</v>
      </c>
      <c r="G44" s="669">
        <f t="shared" si="1"/>
        <v>0</v>
      </c>
      <c r="H44" s="655">
        <f t="shared" si="0"/>
        <v>0</v>
      </c>
      <c r="I44" s="656"/>
      <c r="J44" s="656"/>
      <c r="K44" s="656"/>
      <c r="L44" s="657"/>
      <c r="M44" s="658">
        <f t="shared" si="2"/>
        <v>0</v>
      </c>
      <c r="N44" s="659"/>
      <c r="O44" s="659"/>
      <c r="P44" s="659"/>
      <c r="Q44" s="659"/>
      <c r="R44" s="660"/>
      <c r="S44" s="670"/>
      <c r="T44" s="670"/>
      <c r="U44" s="670"/>
      <c r="V44" s="659"/>
      <c r="W44" s="659"/>
      <c r="X44" s="660"/>
      <c r="Y44" s="662"/>
      <c r="Z44" s="660"/>
      <c r="AA44" s="663"/>
      <c r="AB44" s="656"/>
      <c r="AC44" s="656"/>
      <c r="AD44" s="656"/>
      <c r="AE44" s="656"/>
      <c r="AF44" s="657"/>
      <c r="AG44" s="663"/>
      <c r="AH44" s="664"/>
      <c r="AI44" s="665"/>
      <c r="AJ44" s="233">
        <f>SUM(AN44:AP44)</f>
        <v>0</v>
      </c>
      <c r="AK44" s="665" t="s">
        <v>97</v>
      </c>
      <c r="AL44" s="656" t="s">
        <v>97</v>
      </c>
      <c r="AM44" s="664" t="s">
        <v>97</v>
      </c>
      <c r="AN44" s="663"/>
      <c r="AO44" s="656"/>
      <c r="AP44" s="664"/>
      <c r="AQ44" s="663" t="s">
        <v>97</v>
      </c>
      <c r="AR44" s="656" t="s">
        <v>97</v>
      </c>
      <c r="AS44" s="656" t="s">
        <v>97</v>
      </c>
      <c r="AT44" s="656" t="s">
        <v>97</v>
      </c>
      <c r="AU44" s="657" t="s">
        <v>97</v>
      </c>
      <c r="AV44" s="372">
        <f t="shared" si="3"/>
        <v>0</v>
      </c>
      <c r="AW44" s="670"/>
      <c r="AX44" s="659"/>
      <c r="AY44" s="659"/>
      <c r="AZ44" s="659"/>
      <c r="BA44" s="659"/>
      <c r="BB44" s="659"/>
      <c r="BC44" s="659"/>
      <c r="BD44" s="659"/>
      <c r="BE44" s="660"/>
    </row>
    <row r="45" spans="1:57" ht="36" customHeight="1">
      <c r="A45" s="2655"/>
      <c r="B45" s="2455"/>
      <c r="C45" s="2574"/>
      <c r="D45" s="234" t="s">
        <v>75</v>
      </c>
      <c r="E45" s="2627"/>
      <c r="F45" s="2630"/>
      <c r="G45" s="615">
        <f t="shared" si="1"/>
        <v>0</v>
      </c>
      <c r="H45" s="616">
        <f t="shared" si="0"/>
        <v>0</v>
      </c>
      <c r="I45" s="617"/>
      <c r="J45" s="617"/>
      <c r="K45" s="617"/>
      <c r="L45" s="618"/>
      <c r="M45" s="619">
        <f t="shared" si="2"/>
        <v>0</v>
      </c>
      <c r="N45" s="620"/>
      <c r="O45" s="620"/>
      <c r="P45" s="620"/>
      <c r="Q45" s="620"/>
      <c r="R45" s="623"/>
      <c r="S45" s="624"/>
      <c r="T45" s="624"/>
      <c r="U45" s="624"/>
      <c r="V45" s="661"/>
      <c r="W45" s="661"/>
      <c r="X45" s="625"/>
      <c r="Y45" s="666"/>
      <c r="Z45" s="625"/>
      <c r="AA45" s="626"/>
      <c r="AB45" s="627"/>
      <c r="AC45" s="627"/>
      <c r="AD45" s="627"/>
      <c r="AE45" s="627"/>
      <c r="AF45" s="628"/>
      <c r="AG45" s="629"/>
      <c r="AH45" s="631"/>
      <c r="AI45" s="630"/>
      <c r="AJ45" s="247">
        <f>SUM(AN45:AP45)</f>
        <v>0</v>
      </c>
      <c r="AK45" s="630" t="s">
        <v>98</v>
      </c>
      <c r="AL45" s="617" t="s">
        <v>98</v>
      </c>
      <c r="AM45" s="631" t="s">
        <v>98</v>
      </c>
      <c r="AN45" s="629"/>
      <c r="AO45" s="617"/>
      <c r="AP45" s="631"/>
      <c r="AQ45" s="629" t="s">
        <v>97</v>
      </c>
      <c r="AR45" s="617" t="s">
        <v>97</v>
      </c>
      <c r="AS45" s="617" t="s">
        <v>97</v>
      </c>
      <c r="AT45" s="617" t="s">
        <v>97</v>
      </c>
      <c r="AU45" s="618" t="s">
        <v>97</v>
      </c>
      <c r="AV45" s="372">
        <f t="shared" si="3"/>
        <v>0</v>
      </c>
      <c r="AW45" s="624"/>
      <c r="AX45" s="661"/>
      <c r="AY45" s="661"/>
      <c r="AZ45" s="661"/>
      <c r="BA45" s="661"/>
      <c r="BB45" s="661"/>
      <c r="BC45" s="661"/>
      <c r="BD45" s="661"/>
      <c r="BE45" s="625"/>
    </row>
    <row r="46" spans="1:57" ht="36" customHeight="1">
      <c r="A46" s="2655"/>
      <c r="B46" s="2455"/>
      <c r="C46" s="2574"/>
      <c r="D46" s="234" t="s">
        <v>76</v>
      </c>
      <c r="E46" s="2627"/>
      <c r="F46" s="2630"/>
      <c r="G46" s="615">
        <f t="shared" si="1"/>
        <v>0</v>
      </c>
      <c r="H46" s="616">
        <f t="shared" si="0"/>
        <v>0</v>
      </c>
      <c r="I46" s="617"/>
      <c r="J46" s="617"/>
      <c r="K46" s="617"/>
      <c r="L46" s="618"/>
      <c r="M46" s="619">
        <f t="shared" si="2"/>
        <v>0</v>
      </c>
      <c r="N46" s="620"/>
      <c r="O46" s="620"/>
      <c r="P46" s="620"/>
      <c r="Q46" s="620"/>
      <c r="R46" s="623"/>
      <c r="S46" s="624"/>
      <c r="T46" s="624"/>
      <c r="U46" s="624"/>
      <c r="V46" s="661"/>
      <c r="W46" s="661"/>
      <c r="X46" s="625"/>
      <c r="Y46" s="666"/>
      <c r="Z46" s="625"/>
      <c r="AA46" s="626"/>
      <c r="AB46" s="627"/>
      <c r="AC46" s="627"/>
      <c r="AD46" s="627"/>
      <c r="AE46" s="627"/>
      <c r="AF46" s="628"/>
      <c r="AG46" s="629"/>
      <c r="AH46" s="631"/>
      <c r="AI46" s="630"/>
      <c r="AJ46" s="247">
        <f>SUM(AK46:AM46)</f>
        <v>0</v>
      </c>
      <c r="AK46" s="630"/>
      <c r="AL46" s="617"/>
      <c r="AM46" s="631"/>
      <c r="AN46" s="629" t="s">
        <v>97</v>
      </c>
      <c r="AO46" s="617" t="s">
        <v>97</v>
      </c>
      <c r="AP46" s="631" t="s">
        <v>97</v>
      </c>
      <c r="AQ46" s="629" t="s">
        <v>97</v>
      </c>
      <c r="AR46" s="617" t="s">
        <v>97</v>
      </c>
      <c r="AS46" s="617" t="s">
        <v>97</v>
      </c>
      <c r="AT46" s="617" t="s">
        <v>97</v>
      </c>
      <c r="AU46" s="618" t="s">
        <v>97</v>
      </c>
      <c r="AV46" s="372">
        <f t="shared" si="3"/>
        <v>0</v>
      </c>
      <c r="AW46" s="624"/>
      <c r="AX46" s="661"/>
      <c r="AY46" s="661"/>
      <c r="AZ46" s="661"/>
      <c r="BA46" s="661"/>
      <c r="BB46" s="661"/>
      <c r="BC46" s="661"/>
      <c r="BD46" s="661"/>
      <c r="BE46" s="625"/>
    </row>
    <row r="47" spans="1:57" ht="36" customHeight="1">
      <c r="A47" s="2655"/>
      <c r="B47" s="2455"/>
      <c r="C47" s="2574"/>
      <c r="D47" s="234" t="s">
        <v>77</v>
      </c>
      <c r="E47" s="2627"/>
      <c r="F47" s="2630"/>
      <c r="G47" s="615">
        <f t="shared" si="1"/>
        <v>35</v>
      </c>
      <c r="H47" s="616">
        <f t="shared" si="0"/>
        <v>0</v>
      </c>
      <c r="I47" s="617"/>
      <c r="J47" s="617"/>
      <c r="K47" s="617"/>
      <c r="L47" s="618"/>
      <c r="M47" s="619">
        <f t="shared" si="2"/>
        <v>33</v>
      </c>
      <c r="N47" s="620"/>
      <c r="O47" s="620"/>
      <c r="P47" s="620"/>
      <c r="Q47" s="620"/>
      <c r="R47" s="623">
        <v>33</v>
      </c>
      <c r="S47" s="624">
        <v>1</v>
      </c>
      <c r="T47" s="624"/>
      <c r="U47" s="624"/>
      <c r="V47" s="661">
        <v>32</v>
      </c>
      <c r="W47" s="661"/>
      <c r="X47" s="625"/>
      <c r="Y47" s="666">
        <v>30</v>
      </c>
      <c r="Z47" s="625">
        <v>3</v>
      </c>
      <c r="AA47" s="626"/>
      <c r="AB47" s="627">
        <v>8</v>
      </c>
      <c r="AC47" s="627">
        <v>6</v>
      </c>
      <c r="AD47" s="627"/>
      <c r="AE47" s="627">
        <v>18</v>
      </c>
      <c r="AF47" s="628">
        <v>1</v>
      </c>
      <c r="AG47" s="629">
        <v>38</v>
      </c>
      <c r="AH47" s="631">
        <v>15</v>
      </c>
      <c r="AI47" s="630">
        <v>95</v>
      </c>
      <c r="AJ47" s="247">
        <f>SUM(AQ47:AU47)</f>
        <v>33</v>
      </c>
      <c r="AK47" s="630" t="s">
        <v>98</v>
      </c>
      <c r="AL47" s="617" t="s">
        <v>98</v>
      </c>
      <c r="AM47" s="631" t="s">
        <v>98</v>
      </c>
      <c r="AN47" s="629" t="s">
        <v>97</v>
      </c>
      <c r="AO47" s="617" t="s">
        <v>97</v>
      </c>
      <c r="AP47" s="631" t="s">
        <v>97</v>
      </c>
      <c r="AQ47" s="629"/>
      <c r="AR47" s="617">
        <v>1</v>
      </c>
      <c r="AS47" s="617">
        <v>32</v>
      </c>
      <c r="AT47" s="617"/>
      <c r="AU47" s="618"/>
      <c r="AV47" s="372">
        <f t="shared" si="3"/>
        <v>2</v>
      </c>
      <c r="AW47" s="624"/>
      <c r="AX47" s="661"/>
      <c r="AY47" s="661"/>
      <c r="AZ47" s="661"/>
      <c r="BA47" s="661"/>
      <c r="BB47" s="661"/>
      <c r="BC47" s="661"/>
      <c r="BD47" s="661">
        <v>2</v>
      </c>
      <c r="BE47" s="625"/>
    </row>
    <row r="48" spans="1:57" ht="36" customHeight="1" thickBot="1">
      <c r="A48" s="2655"/>
      <c r="B48" s="2625"/>
      <c r="C48" s="2575"/>
      <c r="D48" s="267" t="s">
        <v>78</v>
      </c>
      <c r="E48" s="2628"/>
      <c r="F48" s="2631"/>
      <c r="G48" s="637">
        <f t="shared" si="1"/>
        <v>0</v>
      </c>
      <c r="H48" s="638">
        <f t="shared" si="0"/>
        <v>0</v>
      </c>
      <c r="I48" s="639"/>
      <c r="J48" s="639"/>
      <c r="K48" s="639"/>
      <c r="L48" s="640"/>
      <c r="M48" s="667">
        <f t="shared" si="2"/>
        <v>0</v>
      </c>
      <c r="N48" s="645"/>
      <c r="O48" s="645"/>
      <c r="P48" s="645"/>
      <c r="Q48" s="645"/>
      <c r="R48" s="646"/>
      <c r="S48" s="671"/>
      <c r="T48" s="671"/>
      <c r="U48" s="671"/>
      <c r="V48" s="645"/>
      <c r="W48" s="645"/>
      <c r="X48" s="646"/>
      <c r="Y48" s="644"/>
      <c r="Z48" s="646"/>
      <c r="AA48" s="649"/>
      <c r="AB48" s="639"/>
      <c r="AC48" s="639"/>
      <c r="AD48" s="639"/>
      <c r="AE48" s="639"/>
      <c r="AF48" s="640"/>
      <c r="AG48" s="649"/>
      <c r="AH48" s="651"/>
      <c r="AI48" s="650"/>
      <c r="AJ48" s="262">
        <f>SUM(AQ48:AU48)</f>
        <v>0</v>
      </c>
      <c r="AK48" s="650" t="s">
        <v>97</v>
      </c>
      <c r="AL48" s="639" t="s">
        <v>97</v>
      </c>
      <c r="AM48" s="651" t="s">
        <v>97</v>
      </c>
      <c r="AN48" s="649" t="s">
        <v>97</v>
      </c>
      <c r="AO48" s="639" t="s">
        <v>98</v>
      </c>
      <c r="AP48" s="651" t="s">
        <v>98</v>
      </c>
      <c r="AQ48" s="649"/>
      <c r="AR48" s="639"/>
      <c r="AS48" s="639"/>
      <c r="AT48" s="639"/>
      <c r="AU48" s="640"/>
      <c r="AV48" s="372">
        <f t="shared" si="3"/>
        <v>0</v>
      </c>
      <c r="AW48" s="671"/>
      <c r="AX48" s="645"/>
      <c r="AY48" s="645"/>
      <c r="AZ48" s="645"/>
      <c r="BA48" s="645"/>
      <c r="BB48" s="645"/>
      <c r="BC48" s="645"/>
      <c r="BD48" s="645"/>
      <c r="BE48" s="646"/>
    </row>
    <row r="49" spans="1:57" ht="36" customHeight="1">
      <c r="A49" s="2655"/>
      <c r="B49" s="2454" t="s">
        <v>236</v>
      </c>
      <c r="C49" s="2573">
        <v>1983080</v>
      </c>
      <c r="D49" s="226" t="s">
        <v>74</v>
      </c>
      <c r="E49" s="2626">
        <v>7</v>
      </c>
      <c r="F49" s="2629">
        <f>E49-SUM(M49:M53)</f>
        <v>1</v>
      </c>
      <c r="G49" s="615">
        <f t="shared" si="1"/>
        <v>1</v>
      </c>
      <c r="H49" s="655">
        <f t="shared" si="0"/>
        <v>0</v>
      </c>
      <c r="I49" s="656"/>
      <c r="J49" s="656"/>
      <c r="K49" s="656"/>
      <c r="L49" s="657"/>
      <c r="M49" s="658">
        <f t="shared" si="2"/>
        <v>1</v>
      </c>
      <c r="N49" s="659"/>
      <c r="O49" s="659"/>
      <c r="P49" s="659"/>
      <c r="Q49" s="659"/>
      <c r="R49" s="660">
        <v>1</v>
      </c>
      <c r="S49" s="670"/>
      <c r="T49" s="670"/>
      <c r="U49" s="670"/>
      <c r="V49" s="659">
        <v>1</v>
      </c>
      <c r="W49" s="659"/>
      <c r="X49" s="660"/>
      <c r="Y49" s="662">
        <v>1</v>
      </c>
      <c r="Z49" s="660"/>
      <c r="AA49" s="663"/>
      <c r="AB49" s="656"/>
      <c r="AC49" s="656"/>
      <c r="AD49" s="656"/>
      <c r="AE49" s="656">
        <v>1</v>
      </c>
      <c r="AF49" s="657"/>
      <c r="AG49" s="663">
        <v>57</v>
      </c>
      <c r="AH49" s="664">
        <v>34</v>
      </c>
      <c r="AI49" s="665">
        <v>8</v>
      </c>
      <c r="AJ49" s="233">
        <f>SUM(AN49:AP49)</f>
        <v>1</v>
      </c>
      <c r="AK49" s="665" t="s">
        <v>97</v>
      </c>
      <c r="AL49" s="656" t="s">
        <v>97</v>
      </c>
      <c r="AM49" s="664" t="s">
        <v>97</v>
      </c>
      <c r="AN49" s="663"/>
      <c r="AO49" s="656">
        <v>1</v>
      </c>
      <c r="AP49" s="664"/>
      <c r="AQ49" s="663" t="s">
        <v>97</v>
      </c>
      <c r="AR49" s="656" t="s">
        <v>97</v>
      </c>
      <c r="AS49" s="656" t="s">
        <v>97</v>
      </c>
      <c r="AT49" s="656" t="s">
        <v>97</v>
      </c>
      <c r="AU49" s="657" t="s">
        <v>97</v>
      </c>
      <c r="AV49" s="372">
        <f t="shared" si="3"/>
        <v>0</v>
      </c>
      <c r="AW49" s="670"/>
      <c r="AX49" s="659"/>
      <c r="AY49" s="659"/>
      <c r="AZ49" s="659"/>
      <c r="BA49" s="659"/>
      <c r="BB49" s="659"/>
      <c r="BC49" s="659"/>
      <c r="BD49" s="659"/>
      <c r="BE49" s="660"/>
    </row>
    <row r="50" spans="1:57" ht="36" customHeight="1">
      <c r="A50" s="2655"/>
      <c r="B50" s="2455"/>
      <c r="C50" s="2574"/>
      <c r="D50" s="234" t="s">
        <v>75</v>
      </c>
      <c r="E50" s="2627"/>
      <c r="F50" s="2630"/>
      <c r="G50" s="615">
        <f t="shared" si="1"/>
        <v>0</v>
      </c>
      <c r="H50" s="616">
        <f t="shared" si="0"/>
        <v>0</v>
      </c>
      <c r="I50" s="617"/>
      <c r="J50" s="617"/>
      <c r="K50" s="617"/>
      <c r="L50" s="618"/>
      <c r="M50" s="619">
        <f t="shared" si="2"/>
        <v>0</v>
      </c>
      <c r="N50" s="620"/>
      <c r="O50" s="620"/>
      <c r="P50" s="620"/>
      <c r="Q50" s="620"/>
      <c r="R50" s="623"/>
      <c r="S50" s="624"/>
      <c r="T50" s="624"/>
      <c r="U50" s="624"/>
      <c r="V50" s="661"/>
      <c r="W50" s="661"/>
      <c r="X50" s="625"/>
      <c r="Y50" s="666"/>
      <c r="Z50" s="625"/>
      <c r="AA50" s="626"/>
      <c r="AB50" s="627"/>
      <c r="AC50" s="627"/>
      <c r="AD50" s="627"/>
      <c r="AE50" s="627"/>
      <c r="AF50" s="628"/>
      <c r="AG50" s="629"/>
      <c r="AH50" s="631"/>
      <c r="AI50" s="630"/>
      <c r="AJ50" s="247">
        <f>SUM(AN50:AP50)</f>
        <v>0</v>
      </c>
      <c r="AK50" s="630" t="s">
        <v>98</v>
      </c>
      <c r="AL50" s="617" t="s">
        <v>98</v>
      </c>
      <c r="AM50" s="631" t="s">
        <v>98</v>
      </c>
      <c r="AN50" s="629"/>
      <c r="AO50" s="617"/>
      <c r="AP50" s="631"/>
      <c r="AQ50" s="629" t="s">
        <v>97</v>
      </c>
      <c r="AR50" s="617" t="s">
        <v>97</v>
      </c>
      <c r="AS50" s="617" t="s">
        <v>97</v>
      </c>
      <c r="AT50" s="617" t="s">
        <v>97</v>
      </c>
      <c r="AU50" s="618" t="s">
        <v>97</v>
      </c>
      <c r="AV50" s="372">
        <f t="shared" si="3"/>
        <v>0</v>
      </c>
      <c r="AW50" s="624"/>
      <c r="AX50" s="661"/>
      <c r="AY50" s="661"/>
      <c r="AZ50" s="661"/>
      <c r="BA50" s="661"/>
      <c r="BB50" s="661"/>
      <c r="BC50" s="661"/>
      <c r="BD50" s="661"/>
      <c r="BE50" s="625"/>
    </row>
    <row r="51" spans="1:57" ht="36" customHeight="1">
      <c r="A51" s="2655"/>
      <c r="B51" s="2455"/>
      <c r="C51" s="2574"/>
      <c r="D51" s="234" t="s">
        <v>76</v>
      </c>
      <c r="E51" s="2627"/>
      <c r="F51" s="2630"/>
      <c r="G51" s="615">
        <f t="shared" si="1"/>
        <v>0</v>
      </c>
      <c r="H51" s="616">
        <f t="shared" si="0"/>
        <v>0</v>
      </c>
      <c r="I51" s="617"/>
      <c r="J51" s="617"/>
      <c r="K51" s="617"/>
      <c r="L51" s="618"/>
      <c r="M51" s="619">
        <f t="shared" si="2"/>
        <v>0</v>
      </c>
      <c r="N51" s="620"/>
      <c r="O51" s="620"/>
      <c r="P51" s="620"/>
      <c r="Q51" s="620"/>
      <c r="R51" s="623"/>
      <c r="S51" s="624"/>
      <c r="T51" s="624"/>
      <c r="U51" s="624"/>
      <c r="V51" s="661"/>
      <c r="W51" s="661"/>
      <c r="X51" s="625"/>
      <c r="Y51" s="666"/>
      <c r="Z51" s="625"/>
      <c r="AA51" s="626"/>
      <c r="AB51" s="627"/>
      <c r="AC51" s="627"/>
      <c r="AD51" s="627"/>
      <c r="AE51" s="627"/>
      <c r="AF51" s="628"/>
      <c r="AG51" s="629"/>
      <c r="AH51" s="631"/>
      <c r="AI51" s="630"/>
      <c r="AJ51" s="247">
        <f>SUM(AK51:AM51)</f>
        <v>0</v>
      </c>
      <c r="AK51" s="630"/>
      <c r="AL51" s="617"/>
      <c r="AM51" s="631"/>
      <c r="AN51" s="629" t="s">
        <v>97</v>
      </c>
      <c r="AO51" s="617" t="s">
        <v>97</v>
      </c>
      <c r="AP51" s="631" t="s">
        <v>97</v>
      </c>
      <c r="AQ51" s="629" t="s">
        <v>97</v>
      </c>
      <c r="AR51" s="617" t="s">
        <v>97</v>
      </c>
      <c r="AS51" s="617" t="s">
        <v>97</v>
      </c>
      <c r="AT51" s="617" t="s">
        <v>97</v>
      </c>
      <c r="AU51" s="618" t="s">
        <v>97</v>
      </c>
      <c r="AV51" s="372">
        <f t="shared" si="3"/>
        <v>0</v>
      </c>
      <c r="AW51" s="624"/>
      <c r="AX51" s="661"/>
      <c r="AY51" s="661"/>
      <c r="AZ51" s="661"/>
      <c r="BA51" s="661"/>
      <c r="BB51" s="661"/>
      <c r="BC51" s="661"/>
      <c r="BD51" s="661"/>
      <c r="BE51" s="625"/>
    </row>
    <row r="52" spans="1:57" ht="36" customHeight="1">
      <c r="A52" s="2655"/>
      <c r="B52" s="2455"/>
      <c r="C52" s="2574"/>
      <c r="D52" s="234" t="s">
        <v>77</v>
      </c>
      <c r="E52" s="2627"/>
      <c r="F52" s="2630"/>
      <c r="G52" s="615">
        <f t="shared" si="1"/>
        <v>5</v>
      </c>
      <c r="H52" s="616">
        <f t="shared" si="0"/>
        <v>0</v>
      </c>
      <c r="I52" s="617"/>
      <c r="J52" s="617"/>
      <c r="K52" s="617"/>
      <c r="L52" s="618"/>
      <c r="M52" s="619">
        <f t="shared" si="2"/>
        <v>5</v>
      </c>
      <c r="N52" s="620"/>
      <c r="O52" s="620"/>
      <c r="P52" s="620"/>
      <c r="Q52" s="620"/>
      <c r="R52" s="623">
        <v>5</v>
      </c>
      <c r="S52" s="624">
        <v>2</v>
      </c>
      <c r="T52" s="624"/>
      <c r="U52" s="624"/>
      <c r="V52" s="661">
        <v>3</v>
      </c>
      <c r="W52" s="661"/>
      <c r="X52" s="625"/>
      <c r="Y52" s="666">
        <v>5</v>
      </c>
      <c r="Z52" s="625"/>
      <c r="AA52" s="626"/>
      <c r="AB52" s="627"/>
      <c r="AC52" s="627"/>
      <c r="AD52" s="627">
        <v>1</v>
      </c>
      <c r="AE52" s="627">
        <v>5</v>
      </c>
      <c r="AF52" s="628">
        <v>1</v>
      </c>
      <c r="AG52" s="629">
        <v>38</v>
      </c>
      <c r="AH52" s="631">
        <v>15</v>
      </c>
      <c r="AI52" s="630">
        <v>52</v>
      </c>
      <c r="AJ52" s="247">
        <f>SUM(AQ52:AU52)</f>
        <v>5</v>
      </c>
      <c r="AK52" s="630" t="s">
        <v>98</v>
      </c>
      <c r="AL52" s="617" t="s">
        <v>98</v>
      </c>
      <c r="AM52" s="631" t="s">
        <v>98</v>
      </c>
      <c r="AN52" s="629" t="s">
        <v>97</v>
      </c>
      <c r="AO52" s="617" t="s">
        <v>97</v>
      </c>
      <c r="AP52" s="631" t="s">
        <v>97</v>
      </c>
      <c r="AQ52" s="629">
        <v>3</v>
      </c>
      <c r="AR52" s="617">
        <v>2</v>
      </c>
      <c r="AS52" s="617"/>
      <c r="AT52" s="617"/>
      <c r="AU52" s="618"/>
      <c r="AV52" s="372">
        <f t="shared" si="3"/>
        <v>0</v>
      </c>
      <c r="AW52" s="624"/>
      <c r="AX52" s="661"/>
      <c r="AY52" s="661"/>
      <c r="AZ52" s="661"/>
      <c r="BA52" s="661"/>
      <c r="BB52" s="661"/>
      <c r="BC52" s="661"/>
      <c r="BD52" s="661"/>
      <c r="BE52" s="625"/>
    </row>
    <row r="53" spans="1:57" ht="36" customHeight="1" thickBot="1">
      <c r="A53" s="2655"/>
      <c r="B53" s="2625"/>
      <c r="C53" s="2575"/>
      <c r="D53" s="267" t="s">
        <v>78</v>
      </c>
      <c r="E53" s="2628"/>
      <c r="F53" s="2631"/>
      <c r="G53" s="637">
        <f t="shared" si="1"/>
        <v>0</v>
      </c>
      <c r="H53" s="638">
        <f t="shared" si="0"/>
        <v>0</v>
      </c>
      <c r="I53" s="639"/>
      <c r="J53" s="639"/>
      <c r="K53" s="639"/>
      <c r="L53" s="640"/>
      <c r="M53" s="667">
        <f t="shared" si="2"/>
        <v>0</v>
      </c>
      <c r="N53" s="645"/>
      <c r="O53" s="645"/>
      <c r="P53" s="645"/>
      <c r="Q53" s="645"/>
      <c r="R53" s="646"/>
      <c r="S53" s="671"/>
      <c r="T53" s="671"/>
      <c r="U53" s="671"/>
      <c r="V53" s="645"/>
      <c r="W53" s="645"/>
      <c r="X53" s="646"/>
      <c r="Y53" s="644"/>
      <c r="Z53" s="646"/>
      <c r="AA53" s="649"/>
      <c r="AB53" s="639"/>
      <c r="AC53" s="639"/>
      <c r="AD53" s="639"/>
      <c r="AE53" s="639"/>
      <c r="AF53" s="640"/>
      <c r="AG53" s="649"/>
      <c r="AH53" s="651"/>
      <c r="AI53" s="668"/>
      <c r="AJ53" s="266">
        <f>SUM(AQ53:AU53)</f>
        <v>0</v>
      </c>
      <c r="AK53" s="650" t="s">
        <v>97</v>
      </c>
      <c r="AL53" s="639" t="s">
        <v>97</v>
      </c>
      <c r="AM53" s="651" t="s">
        <v>97</v>
      </c>
      <c r="AN53" s="649" t="s">
        <v>97</v>
      </c>
      <c r="AO53" s="639" t="s">
        <v>98</v>
      </c>
      <c r="AP53" s="651" t="s">
        <v>98</v>
      </c>
      <c r="AQ53" s="649"/>
      <c r="AR53" s="639"/>
      <c r="AS53" s="639"/>
      <c r="AT53" s="639"/>
      <c r="AU53" s="640"/>
      <c r="AV53" s="372">
        <f t="shared" si="3"/>
        <v>0</v>
      </c>
      <c r="AW53" s="671"/>
      <c r="AX53" s="645"/>
      <c r="AY53" s="645"/>
      <c r="AZ53" s="645"/>
      <c r="BA53" s="645"/>
      <c r="BB53" s="645"/>
      <c r="BC53" s="645"/>
      <c r="BD53" s="645"/>
      <c r="BE53" s="646"/>
    </row>
    <row r="54" spans="1:57" ht="36" customHeight="1">
      <c r="A54" s="2655"/>
      <c r="B54" s="2454" t="s">
        <v>237</v>
      </c>
      <c r="C54" s="2573">
        <v>35814729</v>
      </c>
      <c r="D54" s="226" t="s">
        <v>74</v>
      </c>
      <c r="E54" s="2626">
        <v>11</v>
      </c>
      <c r="F54" s="2629">
        <f>E54-SUM(M54:M58)</f>
        <v>2</v>
      </c>
      <c r="G54" s="669">
        <f t="shared" si="1"/>
        <v>0</v>
      </c>
      <c r="H54" s="655">
        <f t="shared" si="0"/>
        <v>0</v>
      </c>
      <c r="I54" s="656"/>
      <c r="J54" s="656"/>
      <c r="K54" s="656"/>
      <c r="L54" s="657"/>
      <c r="M54" s="658">
        <f t="shared" si="2"/>
        <v>0</v>
      </c>
      <c r="N54" s="659"/>
      <c r="O54" s="659"/>
      <c r="P54" s="659"/>
      <c r="Q54" s="659"/>
      <c r="R54" s="660"/>
      <c r="S54" s="670"/>
      <c r="T54" s="670"/>
      <c r="U54" s="670"/>
      <c r="V54" s="659"/>
      <c r="W54" s="659"/>
      <c r="X54" s="660"/>
      <c r="Y54" s="662"/>
      <c r="Z54" s="660"/>
      <c r="AA54" s="663"/>
      <c r="AB54" s="656"/>
      <c r="AC54" s="656"/>
      <c r="AD54" s="656"/>
      <c r="AE54" s="656"/>
      <c r="AF54" s="657"/>
      <c r="AG54" s="663"/>
      <c r="AH54" s="657"/>
      <c r="AI54" s="673"/>
      <c r="AJ54" s="269">
        <f>SUM(AN54:AP54)</f>
        <v>0</v>
      </c>
      <c r="AK54" s="665" t="s">
        <v>97</v>
      </c>
      <c r="AL54" s="656" t="s">
        <v>97</v>
      </c>
      <c r="AM54" s="664" t="s">
        <v>97</v>
      </c>
      <c r="AN54" s="663"/>
      <c r="AO54" s="656"/>
      <c r="AP54" s="664"/>
      <c r="AQ54" s="663" t="s">
        <v>97</v>
      </c>
      <c r="AR54" s="656" t="s">
        <v>97</v>
      </c>
      <c r="AS54" s="656" t="s">
        <v>97</v>
      </c>
      <c r="AT54" s="656" t="s">
        <v>97</v>
      </c>
      <c r="AU54" s="657" t="s">
        <v>97</v>
      </c>
      <c r="AV54" s="372">
        <f t="shared" si="3"/>
        <v>0</v>
      </c>
      <c r="AW54" s="670"/>
      <c r="AX54" s="659"/>
      <c r="AY54" s="659"/>
      <c r="AZ54" s="659"/>
      <c r="BA54" s="659"/>
      <c r="BB54" s="659"/>
      <c r="BC54" s="659"/>
      <c r="BD54" s="659"/>
      <c r="BE54" s="660"/>
    </row>
    <row r="55" spans="1:57" ht="36" customHeight="1">
      <c r="A55" s="2655"/>
      <c r="B55" s="2455"/>
      <c r="C55" s="2574"/>
      <c r="D55" s="234" t="s">
        <v>75</v>
      </c>
      <c r="E55" s="2627"/>
      <c r="F55" s="2630"/>
      <c r="G55" s="615">
        <f t="shared" si="1"/>
        <v>0</v>
      </c>
      <c r="H55" s="616">
        <f t="shared" si="0"/>
        <v>0</v>
      </c>
      <c r="I55" s="617"/>
      <c r="J55" s="617"/>
      <c r="K55" s="617"/>
      <c r="L55" s="618"/>
      <c r="M55" s="619">
        <f t="shared" si="2"/>
        <v>0</v>
      </c>
      <c r="N55" s="620"/>
      <c r="O55" s="620"/>
      <c r="P55" s="620"/>
      <c r="Q55" s="620"/>
      <c r="R55" s="623"/>
      <c r="S55" s="624"/>
      <c r="T55" s="624"/>
      <c r="U55" s="624"/>
      <c r="V55" s="661"/>
      <c r="W55" s="661"/>
      <c r="X55" s="625"/>
      <c r="Y55" s="666"/>
      <c r="Z55" s="625"/>
      <c r="AA55" s="626"/>
      <c r="AB55" s="627"/>
      <c r="AC55" s="627"/>
      <c r="AD55" s="627"/>
      <c r="AE55" s="627"/>
      <c r="AF55" s="628"/>
      <c r="AG55" s="629"/>
      <c r="AH55" s="618"/>
      <c r="AI55" s="674"/>
      <c r="AJ55" s="271">
        <f>SUM(AN55:AP55)</f>
        <v>0</v>
      </c>
      <c r="AK55" s="630" t="s">
        <v>98</v>
      </c>
      <c r="AL55" s="617" t="s">
        <v>98</v>
      </c>
      <c r="AM55" s="631" t="s">
        <v>98</v>
      </c>
      <c r="AN55" s="629"/>
      <c r="AO55" s="617"/>
      <c r="AP55" s="631"/>
      <c r="AQ55" s="629" t="s">
        <v>97</v>
      </c>
      <c r="AR55" s="617" t="s">
        <v>97</v>
      </c>
      <c r="AS55" s="617" t="s">
        <v>97</v>
      </c>
      <c r="AT55" s="617" t="s">
        <v>97</v>
      </c>
      <c r="AU55" s="618" t="s">
        <v>97</v>
      </c>
      <c r="AV55" s="372">
        <f t="shared" si="3"/>
        <v>0</v>
      </c>
      <c r="AW55" s="624"/>
      <c r="AX55" s="661"/>
      <c r="AY55" s="661"/>
      <c r="AZ55" s="661"/>
      <c r="BA55" s="661"/>
      <c r="BB55" s="661"/>
      <c r="BC55" s="661"/>
      <c r="BD55" s="661"/>
      <c r="BE55" s="625"/>
    </row>
    <row r="56" spans="1:57" ht="36" customHeight="1">
      <c r="A56" s="2655"/>
      <c r="B56" s="2455"/>
      <c r="C56" s="2574"/>
      <c r="D56" s="234" t="s">
        <v>76</v>
      </c>
      <c r="E56" s="2627"/>
      <c r="F56" s="2630"/>
      <c r="G56" s="615">
        <f t="shared" si="1"/>
        <v>0</v>
      </c>
      <c r="H56" s="616">
        <f t="shared" si="0"/>
        <v>0</v>
      </c>
      <c r="I56" s="617"/>
      <c r="J56" s="617"/>
      <c r="K56" s="617"/>
      <c r="L56" s="618"/>
      <c r="M56" s="619">
        <f t="shared" si="2"/>
        <v>0</v>
      </c>
      <c r="N56" s="620"/>
      <c r="O56" s="620"/>
      <c r="P56" s="620"/>
      <c r="Q56" s="620"/>
      <c r="R56" s="623"/>
      <c r="S56" s="624"/>
      <c r="T56" s="624"/>
      <c r="U56" s="624"/>
      <c r="V56" s="661"/>
      <c r="W56" s="661"/>
      <c r="X56" s="625"/>
      <c r="Y56" s="666"/>
      <c r="Z56" s="625"/>
      <c r="AA56" s="626"/>
      <c r="AB56" s="627"/>
      <c r="AC56" s="627"/>
      <c r="AD56" s="627"/>
      <c r="AE56" s="627"/>
      <c r="AF56" s="628"/>
      <c r="AG56" s="629"/>
      <c r="AH56" s="618"/>
      <c r="AI56" s="674"/>
      <c r="AJ56" s="271">
        <f>SUM(AK56:AM56)</f>
        <v>0</v>
      </c>
      <c r="AK56" s="630"/>
      <c r="AL56" s="617"/>
      <c r="AM56" s="631"/>
      <c r="AN56" s="629" t="s">
        <v>97</v>
      </c>
      <c r="AO56" s="617" t="s">
        <v>97</v>
      </c>
      <c r="AP56" s="631" t="s">
        <v>97</v>
      </c>
      <c r="AQ56" s="629" t="s">
        <v>97</v>
      </c>
      <c r="AR56" s="617" t="s">
        <v>97</v>
      </c>
      <c r="AS56" s="617" t="s">
        <v>97</v>
      </c>
      <c r="AT56" s="617" t="s">
        <v>97</v>
      </c>
      <c r="AU56" s="618" t="s">
        <v>97</v>
      </c>
      <c r="AV56" s="372">
        <f t="shared" si="3"/>
        <v>0</v>
      </c>
      <c r="AW56" s="624"/>
      <c r="AX56" s="661"/>
      <c r="AY56" s="661"/>
      <c r="AZ56" s="661"/>
      <c r="BA56" s="661"/>
      <c r="BB56" s="661"/>
      <c r="BC56" s="661"/>
      <c r="BD56" s="661"/>
      <c r="BE56" s="625"/>
    </row>
    <row r="57" spans="1:57" ht="36" customHeight="1">
      <c r="A57" s="2655"/>
      <c r="B57" s="2455"/>
      <c r="C57" s="2574"/>
      <c r="D57" s="234" t="s">
        <v>77</v>
      </c>
      <c r="E57" s="2627"/>
      <c r="F57" s="2630"/>
      <c r="G57" s="615">
        <f t="shared" si="1"/>
        <v>10</v>
      </c>
      <c r="H57" s="616">
        <f t="shared" si="0"/>
        <v>0</v>
      </c>
      <c r="I57" s="617"/>
      <c r="J57" s="617"/>
      <c r="K57" s="617"/>
      <c r="L57" s="618"/>
      <c r="M57" s="619">
        <f t="shared" si="2"/>
        <v>9</v>
      </c>
      <c r="N57" s="620"/>
      <c r="O57" s="620"/>
      <c r="P57" s="620"/>
      <c r="Q57" s="620"/>
      <c r="R57" s="623">
        <v>9</v>
      </c>
      <c r="S57" s="624">
        <v>3</v>
      </c>
      <c r="T57" s="624"/>
      <c r="U57" s="624"/>
      <c r="V57" s="661"/>
      <c r="W57" s="661">
        <v>6</v>
      </c>
      <c r="X57" s="625"/>
      <c r="Y57" s="666">
        <v>9</v>
      </c>
      <c r="Z57" s="625"/>
      <c r="AA57" s="626"/>
      <c r="AB57" s="627">
        <v>2</v>
      </c>
      <c r="AC57" s="627">
        <v>2</v>
      </c>
      <c r="AD57" s="627">
        <v>1</v>
      </c>
      <c r="AE57" s="627">
        <v>3</v>
      </c>
      <c r="AF57" s="628">
        <v>1</v>
      </c>
      <c r="AG57" s="675">
        <v>42</v>
      </c>
      <c r="AH57" s="636">
        <v>23</v>
      </c>
      <c r="AI57" s="675">
        <v>73</v>
      </c>
      <c r="AJ57" s="271">
        <f>SUM(AQ57:AU57)</f>
        <v>9</v>
      </c>
      <c r="AK57" s="630" t="s">
        <v>98</v>
      </c>
      <c r="AL57" s="617" t="s">
        <v>98</v>
      </c>
      <c r="AM57" s="631" t="s">
        <v>98</v>
      </c>
      <c r="AN57" s="629" t="s">
        <v>97</v>
      </c>
      <c r="AO57" s="617" t="s">
        <v>97</v>
      </c>
      <c r="AP57" s="631" t="s">
        <v>97</v>
      </c>
      <c r="AQ57" s="629">
        <v>2</v>
      </c>
      <c r="AR57" s="617">
        <v>4</v>
      </c>
      <c r="AS57" s="617">
        <v>3</v>
      </c>
      <c r="AT57" s="617"/>
      <c r="AU57" s="618"/>
      <c r="AV57" s="372">
        <f t="shared" si="3"/>
        <v>1</v>
      </c>
      <c r="AW57" s="624"/>
      <c r="AX57" s="661"/>
      <c r="AY57" s="661"/>
      <c r="AZ57" s="661"/>
      <c r="BA57" s="661"/>
      <c r="BB57" s="661"/>
      <c r="BC57" s="661"/>
      <c r="BD57" s="661"/>
      <c r="BE57" s="625">
        <v>1</v>
      </c>
    </row>
    <row r="58" spans="1:57" ht="36" customHeight="1" thickBot="1">
      <c r="A58" s="2655"/>
      <c r="B58" s="2625"/>
      <c r="C58" s="2575"/>
      <c r="D58" s="267" t="s">
        <v>78</v>
      </c>
      <c r="E58" s="2628"/>
      <c r="F58" s="2631"/>
      <c r="G58" s="637">
        <f t="shared" si="1"/>
        <v>0</v>
      </c>
      <c r="H58" s="638">
        <f t="shared" si="0"/>
        <v>0</v>
      </c>
      <c r="I58" s="639"/>
      <c r="J58" s="639"/>
      <c r="K58" s="639"/>
      <c r="L58" s="640"/>
      <c r="M58" s="667">
        <f t="shared" si="2"/>
        <v>0</v>
      </c>
      <c r="N58" s="645"/>
      <c r="O58" s="645"/>
      <c r="P58" s="645"/>
      <c r="Q58" s="645"/>
      <c r="R58" s="646"/>
      <c r="S58" s="671"/>
      <c r="T58" s="671"/>
      <c r="U58" s="671"/>
      <c r="V58" s="645"/>
      <c r="W58" s="645"/>
      <c r="X58" s="646"/>
      <c r="Y58" s="644"/>
      <c r="Z58" s="646"/>
      <c r="AA58" s="649"/>
      <c r="AB58" s="639"/>
      <c r="AC58" s="639"/>
      <c r="AD58" s="639"/>
      <c r="AE58" s="639"/>
      <c r="AF58" s="640"/>
      <c r="AG58" s="649"/>
      <c r="AH58" s="640"/>
      <c r="AI58" s="676"/>
      <c r="AJ58" s="272">
        <f>SUM(AQ58:AU58)</f>
        <v>0</v>
      </c>
      <c r="AK58" s="650" t="s">
        <v>97</v>
      </c>
      <c r="AL58" s="639" t="s">
        <v>97</v>
      </c>
      <c r="AM58" s="651" t="s">
        <v>97</v>
      </c>
      <c r="AN58" s="649" t="s">
        <v>97</v>
      </c>
      <c r="AO58" s="639" t="s">
        <v>98</v>
      </c>
      <c r="AP58" s="651" t="s">
        <v>98</v>
      </c>
      <c r="AQ58" s="649"/>
      <c r="AR58" s="639"/>
      <c r="AS58" s="639"/>
      <c r="AT58" s="639"/>
      <c r="AU58" s="640"/>
      <c r="AV58" s="372">
        <f t="shared" si="3"/>
        <v>0</v>
      </c>
      <c r="AW58" s="671"/>
      <c r="AX58" s="645"/>
      <c r="AY58" s="645"/>
      <c r="AZ58" s="645"/>
      <c r="BA58" s="645"/>
      <c r="BB58" s="645"/>
      <c r="BC58" s="645"/>
      <c r="BD58" s="645"/>
      <c r="BE58" s="646"/>
    </row>
    <row r="59" spans="1:57" ht="36" customHeight="1">
      <c r="A59" s="2655"/>
      <c r="B59" s="2454" t="s">
        <v>238</v>
      </c>
      <c r="C59" s="2632" t="s">
        <v>239</v>
      </c>
      <c r="D59" s="226" t="s">
        <v>74</v>
      </c>
      <c r="E59" s="2626">
        <v>25</v>
      </c>
      <c r="F59" s="2629">
        <f>E59-SUM(M59:M63)</f>
        <v>0</v>
      </c>
      <c r="G59" s="669">
        <f t="shared" si="1"/>
        <v>0</v>
      </c>
      <c r="H59" s="655">
        <f t="shared" si="0"/>
        <v>0</v>
      </c>
      <c r="I59" s="656"/>
      <c r="J59" s="656"/>
      <c r="K59" s="656"/>
      <c r="L59" s="657"/>
      <c r="M59" s="658">
        <f t="shared" si="2"/>
        <v>0</v>
      </c>
      <c r="N59" s="659"/>
      <c r="O59" s="659"/>
      <c r="P59" s="659"/>
      <c r="Q59" s="659"/>
      <c r="R59" s="660"/>
      <c r="S59" s="670"/>
      <c r="T59" s="670"/>
      <c r="U59" s="670"/>
      <c r="V59" s="659"/>
      <c r="W59" s="659"/>
      <c r="X59" s="660"/>
      <c r="Y59" s="662"/>
      <c r="Z59" s="660"/>
      <c r="AA59" s="663"/>
      <c r="AB59" s="656"/>
      <c r="AC59" s="656"/>
      <c r="AD59" s="656"/>
      <c r="AE59" s="656"/>
      <c r="AF59" s="657"/>
      <c r="AG59" s="663"/>
      <c r="AH59" s="657"/>
      <c r="AI59" s="673"/>
      <c r="AJ59" s="269">
        <f>SUM(AN59:AP59)</f>
        <v>0</v>
      </c>
      <c r="AK59" s="665" t="s">
        <v>97</v>
      </c>
      <c r="AL59" s="656" t="s">
        <v>97</v>
      </c>
      <c r="AM59" s="664" t="s">
        <v>97</v>
      </c>
      <c r="AN59" s="663"/>
      <c r="AO59" s="656"/>
      <c r="AP59" s="664"/>
      <c r="AQ59" s="663" t="s">
        <v>97</v>
      </c>
      <c r="AR59" s="656" t="s">
        <v>97</v>
      </c>
      <c r="AS59" s="656" t="s">
        <v>97</v>
      </c>
      <c r="AT59" s="656" t="s">
        <v>97</v>
      </c>
      <c r="AU59" s="657" t="s">
        <v>97</v>
      </c>
      <c r="AV59" s="372">
        <f t="shared" si="3"/>
        <v>0</v>
      </c>
      <c r="AW59" s="670"/>
      <c r="AX59" s="659"/>
      <c r="AY59" s="659"/>
      <c r="AZ59" s="659"/>
      <c r="BA59" s="659"/>
      <c r="BB59" s="659"/>
      <c r="BC59" s="659"/>
      <c r="BD59" s="659"/>
      <c r="BE59" s="660"/>
    </row>
    <row r="60" spans="1:57" ht="36" customHeight="1">
      <c r="A60" s="2655"/>
      <c r="B60" s="2455"/>
      <c r="C60" s="2633"/>
      <c r="D60" s="234" t="s">
        <v>75</v>
      </c>
      <c r="E60" s="2627"/>
      <c r="F60" s="2630"/>
      <c r="G60" s="615">
        <f t="shared" si="1"/>
        <v>0</v>
      </c>
      <c r="H60" s="616">
        <f t="shared" si="0"/>
        <v>0</v>
      </c>
      <c r="I60" s="617"/>
      <c r="J60" s="617"/>
      <c r="K60" s="617"/>
      <c r="L60" s="618"/>
      <c r="M60" s="619">
        <f t="shared" si="2"/>
        <v>0</v>
      </c>
      <c r="N60" s="620"/>
      <c r="O60" s="620"/>
      <c r="P60" s="620"/>
      <c r="Q60" s="620"/>
      <c r="R60" s="623"/>
      <c r="S60" s="624"/>
      <c r="T60" s="624"/>
      <c r="U60" s="624"/>
      <c r="V60" s="661"/>
      <c r="W60" s="661"/>
      <c r="X60" s="625"/>
      <c r="Y60" s="666"/>
      <c r="Z60" s="625"/>
      <c r="AA60" s="626"/>
      <c r="AB60" s="627"/>
      <c r="AC60" s="627"/>
      <c r="AD60" s="627"/>
      <c r="AE60" s="627"/>
      <c r="AF60" s="628"/>
      <c r="AG60" s="629"/>
      <c r="AH60" s="618"/>
      <c r="AI60" s="674"/>
      <c r="AJ60" s="271">
        <f>SUM(AN60:AP60)</f>
        <v>0</v>
      </c>
      <c r="AK60" s="630" t="s">
        <v>98</v>
      </c>
      <c r="AL60" s="617" t="s">
        <v>98</v>
      </c>
      <c r="AM60" s="631" t="s">
        <v>98</v>
      </c>
      <c r="AN60" s="629"/>
      <c r="AO60" s="617"/>
      <c r="AP60" s="631"/>
      <c r="AQ60" s="629" t="s">
        <v>97</v>
      </c>
      <c r="AR60" s="617" t="s">
        <v>97</v>
      </c>
      <c r="AS60" s="617" t="s">
        <v>97</v>
      </c>
      <c r="AT60" s="617" t="s">
        <v>97</v>
      </c>
      <c r="AU60" s="618" t="s">
        <v>97</v>
      </c>
      <c r="AV60" s="372">
        <f t="shared" si="3"/>
        <v>0</v>
      </c>
      <c r="AW60" s="624"/>
      <c r="AX60" s="661"/>
      <c r="AY60" s="661"/>
      <c r="AZ60" s="661"/>
      <c r="BA60" s="661"/>
      <c r="BB60" s="661"/>
      <c r="BC60" s="661"/>
      <c r="BD60" s="661"/>
      <c r="BE60" s="625"/>
    </row>
    <row r="61" spans="1:57" ht="36" customHeight="1">
      <c r="A61" s="2655"/>
      <c r="B61" s="2455"/>
      <c r="C61" s="2633"/>
      <c r="D61" s="234" t="s">
        <v>76</v>
      </c>
      <c r="E61" s="2627"/>
      <c r="F61" s="2630"/>
      <c r="G61" s="615">
        <f t="shared" si="1"/>
        <v>0</v>
      </c>
      <c r="H61" s="616">
        <f t="shared" si="0"/>
        <v>0</v>
      </c>
      <c r="I61" s="617"/>
      <c r="J61" s="617"/>
      <c r="K61" s="617"/>
      <c r="L61" s="618"/>
      <c r="M61" s="619">
        <f t="shared" si="2"/>
        <v>0</v>
      </c>
      <c r="N61" s="620"/>
      <c r="O61" s="620"/>
      <c r="P61" s="620"/>
      <c r="Q61" s="620"/>
      <c r="R61" s="623"/>
      <c r="S61" s="624"/>
      <c r="T61" s="624"/>
      <c r="U61" s="624"/>
      <c r="V61" s="661"/>
      <c r="W61" s="661"/>
      <c r="X61" s="625"/>
      <c r="Y61" s="666"/>
      <c r="Z61" s="625"/>
      <c r="AA61" s="626"/>
      <c r="AB61" s="627"/>
      <c r="AC61" s="627"/>
      <c r="AD61" s="627"/>
      <c r="AE61" s="627"/>
      <c r="AF61" s="628"/>
      <c r="AG61" s="629"/>
      <c r="AH61" s="618"/>
      <c r="AI61" s="674"/>
      <c r="AJ61" s="271">
        <f>SUM(AK61:AM61)</f>
        <v>0</v>
      </c>
      <c r="AK61" s="630"/>
      <c r="AL61" s="617"/>
      <c r="AM61" s="631"/>
      <c r="AN61" s="629" t="s">
        <v>97</v>
      </c>
      <c r="AO61" s="617" t="s">
        <v>97</v>
      </c>
      <c r="AP61" s="631" t="s">
        <v>97</v>
      </c>
      <c r="AQ61" s="629" t="s">
        <v>97</v>
      </c>
      <c r="AR61" s="617" t="s">
        <v>97</v>
      </c>
      <c r="AS61" s="617" t="s">
        <v>97</v>
      </c>
      <c r="AT61" s="617" t="s">
        <v>97</v>
      </c>
      <c r="AU61" s="618" t="s">
        <v>97</v>
      </c>
      <c r="AV61" s="372">
        <f t="shared" si="3"/>
        <v>0</v>
      </c>
      <c r="AW61" s="624"/>
      <c r="AX61" s="661"/>
      <c r="AY61" s="661"/>
      <c r="AZ61" s="661"/>
      <c r="BA61" s="661"/>
      <c r="BB61" s="661"/>
      <c r="BC61" s="661"/>
      <c r="BD61" s="661"/>
      <c r="BE61" s="625"/>
    </row>
    <row r="62" spans="1:57" ht="36" customHeight="1">
      <c r="A62" s="2655"/>
      <c r="B62" s="2455"/>
      <c r="C62" s="2633"/>
      <c r="D62" s="234" t="s">
        <v>77</v>
      </c>
      <c r="E62" s="2627"/>
      <c r="F62" s="2630"/>
      <c r="G62" s="615">
        <f t="shared" si="1"/>
        <v>25</v>
      </c>
      <c r="H62" s="616">
        <f t="shared" si="0"/>
        <v>0</v>
      </c>
      <c r="I62" s="617"/>
      <c r="J62" s="617"/>
      <c r="K62" s="617"/>
      <c r="L62" s="618"/>
      <c r="M62" s="619">
        <f t="shared" si="2"/>
        <v>25</v>
      </c>
      <c r="N62" s="620"/>
      <c r="O62" s="620"/>
      <c r="P62" s="620"/>
      <c r="Q62" s="620"/>
      <c r="R62" s="623">
        <v>25</v>
      </c>
      <c r="S62" s="624">
        <v>12</v>
      </c>
      <c r="T62" s="624"/>
      <c r="U62" s="624"/>
      <c r="V62" s="661">
        <v>12</v>
      </c>
      <c r="W62" s="661">
        <v>1</v>
      </c>
      <c r="X62" s="625"/>
      <c r="Y62" s="666">
        <v>23</v>
      </c>
      <c r="Z62" s="625">
        <v>2</v>
      </c>
      <c r="AA62" s="626"/>
      <c r="AB62" s="627">
        <v>10</v>
      </c>
      <c r="AC62" s="627">
        <v>10</v>
      </c>
      <c r="AD62" s="627">
        <v>1</v>
      </c>
      <c r="AE62" s="627">
        <v>14</v>
      </c>
      <c r="AF62" s="628">
        <v>2</v>
      </c>
      <c r="AG62" s="1584">
        <v>40</v>
      </c>
      <c r="AH62" s="1585">
        <v>15</v>
      </c>
      <c r="AI62" s="1584">
        <v>94</v>
      </c>
      <c r="AJ62" s="271">
        <f>SUM(AQ62:AU62)</f>
        <v>25</v>
      </c>
      <c r="AK62" s="630" t="s">
        <v>98</v>
      </c>
      <c r="AL62" s="617" t="s">
        <v>98</v>
      </c>
      <c r="AM62" s="631" t="s">
        <v>98</v>
      </c>
      <c r="AN62" s="629" t="s">
        <v>97</v>
      </c>
      <c r="AO62" s="617" t="s">
        <v>97</v>
      </c>
      <c r="AP62" s="631" t="s">
        <v>97</v>
      </c>
      <c r="AQ62" s="677">
        <v>3</v>
      </c>
      <c r="AR62" s="678">
        <v>7</v>
      </c>
      <c r="AS62" s="678">
        <v>8</v>
      </c>
      <c r="AT62" s="678">
        <v>6</v>
      </c>
      <c r="AU62" s="679">
        <v>1</v>
      </c>
      <c r="AV62" s="372">
        <f t="shared" si="3"/>
        <v>0</v>
      </c>
      <c r="AW62" s="624"/>
      <c r="AX62" s="661"/>
      <c r="AY62" s="661"/>
      <c r="AZ62" s="661"/>
      <c r="BA62" s="661"/>
      <c r="BB62" s="661"/>
      <c r="BC62" s="661"/>
      <c r="BD62" s="661"/>
      <c r="BE62" s="625"/>
    </row>
    <row r="63" spans="1:57" ht="36" customHeight="1" thickBot="1">
      <c r="A63" s="2655"/>
      <c r="B63" s="2625"/>
      <c r="C63" s="2634"/>
      <c r="D63" s="267" t="s">
        <v>78</v>
      </c>
      <c r="E63" s="2628"/>
      <c r="F63" s="2631"/>
      <c r="G63" s="637">
        <f t="shared" si="1"/>
        <v>0</v>
      </c>
      <c r="H63" s="638">
        <f t="shared" si="0"/>
        <v>0</v>
      </c>
      <c r="I63" s="639"/>
      <c r="J63" s="639"/>
      <c r="K63" s="639"/>
      <c r="L63" s="640"/>
      <c r="M63" s="667">
        <f t="shared" si="2"/>
        <v>0</v>
      </c>
      <c r="N63" s="645"/>
      <c r="O63" s="645"/>
      <c r="P63" s="645"/>
      <c r="Q63" s="645"/>
      <c r="R63" s="646"/>
      <c r="S63" s="671"/>
      <c r="T63" s="671"/>
      <c r="U63" s="671"/>
      <c r="V63" s="645"/>
      <c r="W63" s="645"/>
      <c r="X63" s="646"/>
      <c r="Y63" s="644"/>
      <c r="Z63" s="646"/>
      <c r="AA63" s="649"/>
      <c r="AB63" s="639"/>
      <c r="AC63" s="639"/>
      <c r="AD63" s="639"/>
      <c r="AE63" s="639"/>
      <c r="AF63" s="640"/>
      <c r="AG63" s="649"/>
      <c r="AH63" s="640"/>
      <c r="AI63" s="676"/>
      <c r="AJ63" s="272">
        <f>SUM(AQ63:AU63)</f>
        <v>0</v>
      </c>
      <c r="AK63" s="650" t="s">
        <v>97</v>
      </c>
      <c r="AL63" s="639" t="s">
        <v>97</v>
      </c>
      <c r="AM63" s="651" t="s">
        <v>97</v>
      </c>
      <c r="AN63" s="649" t="s">
        <v>97</v>
      </c>
      <c r="AO63" s="639" t="s">
        <v>98</v>
      </c>
      <c r="AP63" s="651" t="s">
        <v>98</v>
      </c>
      <c r="AQ63" s="649"/>
      <c r="AR63" s="639"/>
      <c r="AS63" s="639"/>
      <c r="AT63" s="639"/>
      <c r="AU63" s="640"/>
      <c r="AV63" s="372">
        <f t="shared" si="3"/>
        <v>0</v>
      </c>
      <c r="AW63" s="671"/>
      <c r="AX63" s="645"/>
      <c r="AY63" s="645"/>
      <c r="AZ63" s="645"/>
      <c r="BA63" s="645"/>
      <c r="BB63" s="645"/>
      <c r="BC63" s="645"/>
      <c r="BD63" s="645"/>
      <c r="BE63" s="646"/>
    </row>
    <row r="64" spans="1:57" ht="36" customHeight="1">
      <c r="A64" s="2655"/>
      <c r="B64" s="2454" t="s">
        <v>240</v>
      </c>
      <c r="C64" s="2573" t="s">
        <v>241</v>
      </c>
      <c r="D64" s="226" t="s">
        <v>74</v>
      </c>
      <c r="E64" s="2626">
        <v>10</v>
      </c>
      <c r="F64" s="2629">
        <f>E64-SUM(M64:M68)</f>
        <v>3</v>
      </c>
      <c r="G64" s="669">
        <f t="shared" si="1"/>
        <v>0</v>
      </c>
      <c r="H64" s="655">
        <f t="shared" si="0"/>
        <v>0</v>
      </c>
      <c r="I64" s="656"/>
      <c r="J64" s="656"/>
      <c r="K64" s="656"/>
      <c r="L64" s="657"/>
      <c r="M64" s="658">
        <f t="shared" si="2"/>
        <v>0</v>
      </c>
      <c r="N64" s="659"/>
      <c r="O64" s="659"/>
      <c r="P64" s="659"/>
      <c r="Q64" s="659"/>
      <c r="R64" s="660"/>
      <c r="S64" s="670"/>
      <c r="T64" s="670"/>
      <c r="U64" s="670"/>
      <c r="V64" s="659"/>
      <c r="W64" s="659"/>
      <c r="X64" s="660"/>
      <c r="Y64" s="662"/>
      <c r="Z64" s="660"/>
      <c r="AA64" s="663"/>
      <c r="AB64" s="656"/>
      <c r="AC64" s="656"/>
      <c r="AD64" s="656"/>
      <c r="AE64" s="656"/>
      <c r="AF64" s="657"/>
      <c r="AG64" s="663"/>
      <c r="AH64" s="664"/>
      <c r="AI64" s="680"/>
      <c r="AJ64" s="274">
        <f>SUM(AN64:AP64)</f>
        <v>0</v>
      </c>
      <c r="AK64" s="665" t="s">
        <v>97</v>
      </c>
      <c r="AL64" s="656" t="s">
        <v>97</v>
      </c>
      <c r="AM64" s="664" t="s">
        <v>97</v>
      </c>
      <c r="AN64" s="663"/>
      <c r="AO64" s="656"/>
      <c r="AP64" s="664"/>
      <c r="AQ64" s="663" t="s">
        <v>97</v>
      </c>
      <c r="AR64" s="656" t="s">
        <v>97</v>
      </c>
      <c r="AS64" s="656" t="s">
        <v>97</v>
      </c>
      <c r="AT64" s="656" t="s">
        <v>97</v>
      </c>
      <c r="AU64" s="657" t="s">
        <v>97</v>
      </c>
      <c r="AV64" s="372">
        <f t="shared" si="3"/>
        <v>0</v>
      </c>
      <c r="AW64" s="670"/>
      <c r="AX64" s="659"/>
      <c r="AY64" s="659"/>
      <c r="AZ64" s="659"/>
      <c r="BA64" s="659"/>
      <c r="BB64" s="659"/>
      <c r="BC64" s="659"/>
      <c r="BD64" s="659"/>
      <c r="BE64" s="660"/>
    </row>
    <row r="65" spans="1:57" ht="36" customHeight="1">
      <c r="A65" s="2655"/>
      <c r="B65" s="2455"/>
      <c r="C65" s="2574"/>
      <c r="D65" s="234" t="s">
        <v>75</v>
      </c>
      <c r="E65" s="2627"/>
      <c r="F65" s="2630"/>
      <c r="G65" s="615">
        <f t="shared" si="1"/>
        <v>0</v>
      </c>
      <c r="H65" s="616">
        <f t="shared" si="0"/>
        <v>0</v>
      </c>
      <c r="I65" s="617"/>
      <c r="J65" s="617"/>
      <c r="K65" s="617"/>
      <c r="L65" s="618"/>
      <c r="M65" s="619">
        <f t="shared" si="2"/>
        <v>0</v>
      </c>
      <c r="N65" s="620"/>
      <c r="O65" s="620"/>
      <c r="P65" s="620"/>
      <c r="Q65" s="620"/>
      <c r="R65" s="623"/>
      <c r="S65" s="624"/>
      <c r="T65" s="624"/>
      <c r="U65" s="624"/>
      <c r="V65" s="661"/>
      <c r="W65" s="661"/>
      <c r="X65" s="625"/>
      <c r="Y65" s="666"/>
      <c r="Z65" s="625"/>
      <c r="AA65" s="626"/>
      <c r="AB65" s="627"/>
      <c r="AC65" s="627"/>
      <c r="AD65" s="627"/>
      <c r="AE65" s="627"/>
      <c r="AF65" s="628"/>
      <c r="AG65" s="629"/>
      <c r="AH65" s="631"/>
      <c r="AI65" s="630"/>
      <c r="AJ65" s="247">
        <f>SUM(AN65:AP65)</f>
        <v>0</v>
      </c>
      <c r="AK65" s="630" t="s">
        <v>98</v>
      </c>
      <c r="AL65" s="617" t="s">
        <v>98</v>
      </c>
      <c r="AM65" s="631" t="s">
        <v>98</v>
      </c>
      <c r="AN65" s="629"/>
      <c r="AO65" s="617"/>
      <c r="AP65" s="631"/>
      <c r="AQ65" s="629" t="s">
        <v>97</v>
      </c>
      <c r="AR65" s="617" t="s">
        <v>97</v>
      </c>
      <c r="AS65" s="617" t="s">
        <v>97</v>
      </c>
      <c r="AT65" s="617" t="s">
        <v>97</v>
      </c>
      <c r="AU65" s="618" t="s">
        <v>97</v>
      </c>
      <c r="AV65" s="372">
        <f t="shared" si="3"/>
        <v>0</v>
      </c>
      <c r="AW65" s="624"/>
      <c r="AX65" s="661"/>
      <c r="AY65" s="661"/>
      <c r="AZ65" s="661"/>
      <c r="BA65" s="661"/>
      <c r="BB65" s="661"/>
      <c r="BC65" s="661"/>
      <c r="BD65" s="661"/>
      <c r="BE65" s="625"/>
    </row>
    <row r="66" spans="1:57" ht="36" customHeight="1">
      <c r="A66" s="2655"/>
      <c r="B66" s="2455"/>
      <c r="C66" s="2574"/>
      <c r="D66" s="234" t="s">
        <v>76</v>
      </c>
      <c r="E66" s="2627"/>
      <c r="F66" s="2630"/>
      <c r="G66" s="615">
        <f t="shared" si="1"/>
        <v>0</v>
      </c>
      <c r="H66" s="616">
        <f t="shared" si="0"/>
        <v>0</v>
      </c>
      <c r="I66" s="617"/>
      <c r="J66" s="617"/>
      <c r="K66" s="617"/>
      <c r="L66" s="618"/>
      <c r="M66" s="619">
        <f t="shared" si="2"/>
        <v>0</v>
      </c>
      <c r="N66" s="620"/>
      <c r="O66" s="620"/>
      <c r="P66" s="620"/>
      <c r="Q66" s="620"/>
      <c r="R66" s="623"/>
      <c r="S66" s="624"/>
      <c r="T66" s="624"/>
      <c r="U66" s="624"/>
      <c r="V66" s="661"/>
      <c r="W66" s="661"/>
      <c r="X66" s="625"/>
      <c r="Y66" s="666"/>
      <c r="Z66" s="625"/>
      <c r="AA66" s="626"/>
      <c r="AB66" s="627"/>
      <c r="AC66" s="627"/>
      <c r="AD66" s="627"/>
      <c r="AE66" s="627"/>
      <c r="AF66" s="628"/>
      <c r="AG66" s="629"/>
      <c r="AH66" s="631"/>
      <c r="AI66" s="630"/>
      <c r="AJ66" s="247">
        <f>SUM(AK66:AM66)</f>
        <v>0</v>
      </c>
      <c r="AK66" s="630"/>
      <c r="AL66" s="617"/>
      <c r="AM66" s="631"/>
      <c r="AN66" s="629" t="s">
        <v>97</v>
      </c>
      <c r="AO66" s="617" t="s">
        <v>97</v>
      </c>
      <c r="AP66" s="631" t="s">
        <v>97</v>
      </c>
      <c r="AQ66" s="629" t="s">
        <v>97</v>
      </c>
      <c r="AR66" s="617" t="s">
        <v>97</v>
      </c>
      <c r="AS66" s="617" t="s">
        <v>97</v>
      </c>
      <c r="AT66" s="617" t="s">
        <v>97</v>
      </c>
      <c r="AU66" s="618" t="s">
        <v>97</v>
      </c>
      <c r="AV66" s="372">
        <f t="shared" si="3"/>
        <v>0</v>
      </c>
      <c r="AW66" s="624"/>
      <c r="AX66" s="661"/>
      <c r="AY66" s="661"/>
      <c r="AZ66" s="661"/>
      <c r="BA66" s="661"/>
      <c r="BB66" s="661"/>
      <c r="BC66" s="661"/>
      <c r="BD66" s="661"/>
      <c r="BE66" s="625"/>
    </row>
    <row r="67" spans="1:57" ht="36" customHeight="1">
      <c r="A67" s="2655"/>
      <c r="B67" s="2455"/>
      <c r="C67" s="2574"/>
      <c r="D67" s="234" t="s">
        <v>77</v>
      </c>
      <c r="E67" s="2627"/>
      <c r="F67" s="2630"/>
      <c r="G67" s="615">
        <f t="shared" si="1"/>
        <v>7</v>
      </c>
      <c r="H67" s="616">
        <f t="shared" si="0"/>
        <v>0</v>
      </c>
      <c r="I67" s="617"/>
      <c r="J67" s="617"/>
      <c r="K67" s="617"/>
      <c r="L67" s="618"/>
      <c r="M67" s="619">
        <f t="shared" si="2"/>
        <v>7</v>
      </c>
      <c r="N67" s="620"/>
      <c r="O67" s="620"/>
      <c r="P67" s="620"/>
      <c r="Q67" s="620"/>
      <c r="R67" s="623">
        <v>7</v>
      </c>
      <c r="S67" s="624">
        <v>1</v>
      </c>
      <c r="T67" s="624"/>
      <c r="U67" s="624"/>
      <c r="V67" s="661">
        <v>6</v>
      </c>
      <c r="W67" s="661"/>
      <c r="X67" s="625"/>
      <c r="Y67" s="666">
        <v>7</v>
      </c>
      <c r="Z67" s="625"/>
      <c r="AA67" s="626"/>
      <c r="AB67" s="627"/>
      <c r="AC67" s="627"/>
      <c r="AD67" s="627"/>
      <c r="AE67" s="627">
        <v>2</v>
      </c>
      <c r="AF67" s="628"/>
      <c r="AG67" s="629">
        <v>36</v>
      </c>
      <c r="AH67" s="631">
        <v>17</v>
      </c>
      <c r="AI67" s="630">
        <v>91</v>
      </c>
      <c r="AJ67" s="247">
        <f>SUM(AQ67:AU67)</f>
        <v>7</v>
      </c>
      <c r="AK67" s="630" t="s">
        <v>98</v>
      </c>
      <c r="AL67" s="617" t="s">
        <v>98</v>
      </c>
      <c r="AM67" s="631" t="s">
        <v>98</v>
      </c>
      <c r="AN67" s="629" t="s">
        <v>97</v>
      </c>
      <c r="AO67" s="617" t="s">
        <v>97</v>
      </c>
      <c r="AP67" s="631" t="s">
        <v>97</v>
      </c>
      <c r="AQ67" s="629"/>
      <c r="AR67" s="617">
        <v>1</v>
      </c>
      <c r="AS67" s="617">
        <v>6</v>
      </c>
      <c r="AT67" s="617"/>
      <c r="AU67" s="618"/>
      <c r="AV67" s="372">
        <f t="shared" si="3"/>
        <v>0</v>
      </c>
      <c r="AW67" s="624"/>
      <c r="AX67" s="661"/>
      <c r="AY67" s="661"/>
      <c r="AZ67" s="661"/>
      <c r="BA67" s="661"/>
      <c r="BB67" s="661"/>
      <c r="BC67" s="661"/>
      <c r="BD67" s="661"/>
      <c r="BE67" s="625"/>
    </row>
    <row r="68" spans="1:57" ht="36" customHeight="1" thickBot="1">
      <c r="A68" s="2655"/>
      <c r="B68" s="2625"/>
      <c r="C68" s="2575"/>
      <c r="D68" s="267" t="s">
        <v>78</v>
      </c>
      <c r="E68" s="2628"/>
      <c r="F68" s="2631"/>
      <c r="G68" s="637">
        <f t="shared" si="1"/>
        <v>0</v>
      </c>
      <c r="H68" s="638">
        <f t="shared" si="0"/>
        <v>0</v>
      </c>
      <c r="I68" s="639"/>
      <c r="J68" s="639"/>
      <c r="K68" s="639"/>
      <c r="L68" s="640"/>
      <c r="M68" s="667">
        <f t="shared" si="2"/>
        <v>0</v>
      </c>
      <c r="N68" s="645"/>
      <c r="O68" s="645"/>
      <c r="P68" s="645"/>
      <c r="Q68" s="645"/>
      <c r="R68" s="646"/>
      <c r="S68" s="671"/>
      <c r="T68" s="671"/>
      <c r="U68" s="671"/>
      <c r="V68" s="645"/>
      <c r="W68" s="645"/>
      <c r="X68" s="646"/>
      <c r="Y68" s="644"/>
      <c r="Z68" s="646"/>
      <c r="AA68" s="649"/>
      <c r="AB68" s="639"/>
      <c r="AC68" s="639"/>
      <c r="AD68" s="639"/>
      <c r="AE68" s="639"/>
      <c r="AF68" s="640"/>
      <c r="AG68" s="649"/>
      <c r="AH68" s="651"/>
      <c r="AI68" s="650"/>
      <c r="AJ68" s="262">
        <f>SUM(AQ68:AU68)</f>
        <v>0</v>
      </c>
      <c r="AK68" s="650" t="s">
        <v>97</v>
      </c>
      <c r="AL68" s="639" t="s">
        <v>97</v>
      </c>
      <c r="AM68" s="651" t="s">
        <v>97</v>
      </c>
      <c r="AN68" s="649" t="s">
        <v>97</v>
      </c>
      <c r="AO68" s="639" t="s">
        <v>98</v>
      </c>
      <c r="AP68" s="651" t="s">
        <v>98</v>
      </c>
      <c r="AQ68" s="649"/>
      <c r="AR68" s="639"/>
      <c r="AS68" s="639"/>
      <c r="AT68" s="639"/>
      <c r="AU68" s="640"/>
      <c r="AV68" s="372">
        <f t="shared" si="3"/>
        <v>0</v>
      </c>
      <c r="AW68" s="671"/>
      <c r="AX68" s="645"/>
      <c r="AY68" s="645"/>
      <c r="AZ68" s="645"/>
      <c r="BA68" s="645"/>
      <c r="BB68" s="645"/>
      <c r="BC68" s="645"/>
      <c r="BD68" s="645"/>
      <c r="BE68" s="646"/>
    </row>
    <row r="69" spans="1:57" ht="36" customHeight="1">
      <c r="A69" s="2655"/>
      <c r="B69" s="2454" t="s">
        <v>242</v>
      </c>
      <c r="C69" s="2573" t="s">
        <v>243</v>
      </c>
      <c r="D69" s="226" t="s">
        <v>74</v>
      </c>
      <c r="E69" s="2626">
        <v>14</v>
      </c>
      <c r="F69" s="2629">
        <f>E69-SUM(M69:M73)</f>
        <v>0</v>
      </c>
      <c r="G69" s="669">
        <f t="shared" si="1"/>
        <v>0</v>
      </c>
      <c r="H69" s="655">
        <f t="shared" si="0"/>
        <v>0</v>
      </c>
      <c r="I69" s="656"/>
      <c r="J69" s="656"/>
      <c r="K69" s="656"/>
      <c r="L69" s="657"/>
      <c r="M69" s="658">
        <f t="shared" si="2"/>
        <v>0</v>
      </c>
      <c r="N69" s="659"/>
      <c r="O69" s="659"/>
      <c r="P69" s="659"/>
      <c r="Q69" s="659"/>
      <c r="R69" s="660"/>
      <c r="S69" s="670"/>
      <c r="T69" s="670"/>
      <c r="U69" s="670"/>
      <c r="V69" s="659"/>
      <c r="W69" s="659"/>
      <c r="X69" s="660"/>
      <c r="Y69" s="662"/>
      <c r="Z69" s="660"/>
      <c r="AA69" s="663"/>
      <c r="AB69" s="656"/>
      <c r="AC69" s="656"/>
      <c r="AD69" s="656"/>
      <c r="AE69" s="656"/>
      <c r="AF69" s="657"/>
      <c r="AG69" s="663"/>
      <c r="AH69" s="664"/>
      <c r="AI69" s="665"/>
      <c r="AJ69" s="233">
        <f>SUM(AN69:AP69)</f>
        <v>0</v>
      </c>
      <c r="AK69" s="665" t="s">
        <v>97</v>
      </c>
      <c r="AL69" s="656" t="s">
        <v>97</v>
      </c>
      <c r="AM69" s="664" t="s">
        <v>97</v>
      </c>
      <c r="AN69" s="663"/>
      <c r="AO69" s="656"/>
      <c r="AP69" s="664"/>
      <c r="AQ69" s="663" t="s">
        <v>97</v>
      </c>
      <c r="AR69" s="656" t="s">
        <v>97</v>
      </c>
      <c r="AS69" s="656" t="s">
        <v>97</v>
      </c>
      <c r="AT69" s="656" t="s">
        <v>97</v>
      </c>
      <c r="AU69" s="657" t="s">
        <v>97</v>
      </c>
      <c r="AV69" s="372">
        <f t="shared" si="3"/>
        <v>0</v>
      </c>
      <c r="AW69" s="670"/>
      <c r="AX69" s="659"/>
      <c r="AY69" s="659"/>
      <c r="AZ69" s="659"/>
      <c r="BA69" s="659"/>
      <c r="BB69" s="659"/>
      <c r="BC69" s="659"/>
      <c r="BD69" s="659"/>
      <c r="BE69" s="660"/>
    </row>
    <row r="70" spans="1:57" ht="36" customHeight="1">
      <c r="A70" s="2655"/>
      <c r="B70" s="2455"/>
      <c r="C70" s="2574"/>
      <c r="D70" s="234" t="s">
        <v>75</v>
      </c>
      <c r="E70" s="2627"/>
      <c r="F70" s="2630"/>
      <c r="G70" s="615">
        <f t="shared" si="1"/>
        <v>0</v>
      </c>
      <c r="H70" s="616">
        <f t="shared" si="0"/>
        <v>0</v>
      </c>
      <c r="I70" s="617"/>
      <c r="J70" s="617"/>
      <c r="K70" s="617"/>
      <c r="L70" s="618"/>
      <c r="M70" s="619">
        <f t="shared" si="2"/>
        <v>0</v>
      </c>
      <c r="N70" s="620"/>
      <c r="O70" s="620"/>
      <c r="P70" s="620"/>
      <c r="Q70" s="620"/>
      <c r="R70" s="623"/>
      <c r="S70" s="624"/>
      <c r="T70" s="624"/>
      <c r="U70" s="624"/>
      <c r="V70" s="661"/>
      <c r="W70" s="661"/>
      <c r="X70" s="625"/>
      <c r="Y70" s="666"/>
      <c r="Z70" s="625"/>
      <c r="AA70" s="626"/>
      <c r="AB70" s="627"/>
      <c r="AC70" s="627"/>
      <c r="AD70" s="627"/>
      <c r="AE70" s="627"/>
      <c r="AF70" s="628"/>
      <c r="AG70" s="629"/>
      <c r="AH70" s="631"/>
      <c r="AI70" s="630"/>
      <c r="AJ70" s="247">
        <f>SUM(AN70:AP70)</f>
        <v>0</v>
      </c>
      <c r="AK70" s="630" t="s">
        <v>98</v>
      </c>
      <c r="AL70" s="617" t="s">
        <v>98</v>
      </c>
      <c r="AM70" s="631" t="s">
        <v>98</v>
      </c>
      <c r="AN70" s="629"/>
      <c r="AO70" s="617"/>
      <c r="AP70" s="631"/>
      <c r="AQ70" s="629" t="s">
        <v>97</v>
      </c>
      <c r="AR70" s="617" t="s">
        <v>97</v>
      </c>
      <c r="AS70" s="617" t="s">
        <v>97</v>
      </c>
      <c r="AT70" s="617" t="s">
        <v>97</v>
      </c>
      <c r="AU70" s="618" t="s">
        <v>97</v>
      </c>
      <c r="AV70" s="372">
        <f t="shared" si="3"/>
        <v>0</v>
      </c>
      <c r="AW70" s="624"/>
      <c r="AX70" s="661"/>
      <c r="AY70" s="661"/>
      <c r="AZ70" s="661"/>
      <c r="BA70" s="661"/>
      <c r="BB70" s="661"/>
      <c r="BC70" s="661"/>
      <c r="BD70" s="661"/>
      <c r="BE70" s="625"/>
    </row>
    <row r="71" spans="1:57" ht="36" customHeight="1">
      <c r="A71" s="2655"/>
      <c r="B71" s="2455"/>
      <c r="C71" s="2574"/>
      <c r="D71" s="234" t="s">
        <v>76</v>
      </c>
      <c r="E71" s="2627"/>
      <c r="F71" s="2630"/>
      <c r="G71" s="615">
        <f t="shared" si="1"/>
        <v>0</v>
      </c>
      <c r="H71" s="616"/>
      <c r="I71" s="617"/>
      <c r="J71" s="617"/>
      <c r="K71" s="617"/>
      <c r="L71" s="618"/>
      <c r="M71" s="619"/>
      <c r="N71" s="620"/>
      <c r="O71" s="620"/>
      <c r="P71" s="620"/>
      <c r="Q71" s="620"/>
      <c r="R71" s="623"/>
      <c r="S71" s="624"/>
      <c r="T71" s="624"/>
      <c r="U71" s="624"/>
      <c r="V71" s="661"/>
      <c r="W71" s="661"/>
      <c r="X71" s="625"/>
      <c r="Y71" s="666"/>
      <c r="Z71" s="625"/>
      <c r="AA71" s="626"/>
      <c r="AB71" s="627"/>
      <c r="AC71" s="627"/>
      <c r="AD71" s="627"/>
      <c r="AE71" s="627"/>
      <c r="AF71" s="628"/>
      <c r="AG71" s="629"/>
      <c r="AH71" s="631"/>
      <c r="AI71" s="630"/>
      <c r="AJ71" s="247">
        <f>SUM(AK71:AM71)</f>
        <v>0</v>
      </c>
      <c r="AK71" s="630"/>
      <c r="AL71" s="617"/>
      <c r="AM71" s="631"/>
      <c r="AN71" s="629" t="s">
        <v>97</v>
      </c>
      <c r="AO71" s="617" t="s">
        <v>97</v>
      </c>
      <c r="AP71" s="631" t="s">
        <v>97</v>
      </c>
      <c r="AQ71" s="629" t="s">
        <v>97</v>
      </c>
      <c r="AR71" s="617" t="s">
        <v>97</v>
      </c>
      <c r="AS71" s="617" t="s">
        <v>97</v>
      </c>
      <c r="AT71" s="617" t="s">
        <v>97</v>
      </c>
      <c r="AU71" s="618" t="s">
        <v>97</v>
      </c>
      <c r="AV71" s="372">
        <f t="shared" si="3"/>
        <v>0</v>
      </c>
      <c r="AW71" s="624"/>
      <c r="AX71" s="661"/>
      <c r="AY71" s="661"/>
      <c r="AZ71" s="661"/>
      <c r="BA71" s="661"/>
      <c r="BB71" s="661"/>
      <c r="BC71" s="661"/>
      <c r="BD71" s="661"/>
      <c r="BE71" s="625"/>
    </row>
    <row r="72" spans="1:57" ht="36" customHeight="1">
      <c r="A72" s="2655"/>
      <c r="B72" s="2455"/>
      <c r="C72" s="2574"/>
      <c r="D72" s="234" t="s">
        <v>77</v>
      </c>
      <c r="E72" s="2627"/>
      <c r="F72" s="2630"/>
      <c r="G72" s="615">
        <f t="shared" si="1"/>
        <v>14</v>
      </c>
      <c r="H72" s="616">
        <f t="shared" ref="H72:H135" si="4">SUM(I72:L72)</f>
        <v>0</v>
      </c>
      <c r="I72" s="617"/>
      <c r="J72" s="617"/>
      <c r="K72" s="617"/>
      <c r="L72" s="618"/>
      <c r="M72" s="619">
        <f t="shared" ref="M72:M108" si="5">IF(AND(SUM(N72:R72)=SUM(Y72:Z72),SUM(S72:X72)=SUM(Y72:Z72)),SUM(N72:R72),"ПЕРЕВІРТЕ ПРАВИЛЬНІСТЬ ДАНИХ")</f>
        <v>14</v>
      </c>
      <c r="N72" s="620"/>
      <c r="O72" s="620"/>
      <c r="P72" s="620"/>
      <c r="Q72" s="620"/>
      <c r="R72" s="623">
        <v>14</v>
      </c>
      <c r="S72" s="624">
        <v>1</v>
      </c>
      <c r="T72" s="624"/>
      <c r="U72" s="624"/>
      <c r="V72" s="661">
        <v>3</v>
      </c>
      <c r="W72" s="661">
        <v>10</v>
      </c>
      <c r="X72" s="625"/>
      <c r="Y72" s="666">
        <v>11</v>
      </c>
      <c r="Z72" s="625">
        <v>3</v>
      </c>
      <c r="AA72" s="626"/>
      <c r="AB72" s="627">
        <v>3</v>
      </c>
      <c r="AC72" s="627">
        <v>3</v>
      </c>
      <c r="AD72" s="627"/>
      <c r="AE72" s="627"/>
      <c r="AF72" s="628"/>
      <c r="AG72" s="629">
        <v>50</v>
      </c>
      <c r="AH72" s="631">
        <v>30</v>
      </c>
      <c r="AI72" s="630">
        <v>101</v>
      </c>
      <c r="AJ72" s="247">
        <f>SUM(AQ72:AU72)</f>
        <v>14</v>
      </c>
      <c r="AK72" s="630" t="s">
        <v>98</v>
      </c>
      <c r="AL72" s="617" t="s">
        <v>98</v>
      </c>
      <c r="AM72" s="631" t="s">
        <v>98</v>
      </c>
      <c r="AN72" s="629" t="s">
        <v>97</v>
      </c>
      <c r="AO72" s="617" t="s">
        <v>97</v>
      </c>
      <c r="AP72" s="631" t="s">
        <v>97</v>
      </c>
      <c r="AQ72" s="629"/>
      <c r="AR72" s="617">
        <v>2</v>
      </c>
      <c r="AS72" s="617">
        <v>10</v>
      </c>
      <c r="AT72" s="617"/>
      <c r="AU72" s="618">
        <v>2</v>
      </c>
      <c r="AV72" s="372">
        <f t="shared" si="3"/>
        <v>0</v>
      </c>
      <c r="AW72" s="624"/>
      <c r="AX72" s="661"/>
      <c r="AY72" s="661"/>
      <c r="AZ72" s="661"/>
      <c r="BA72" s="661"/>
      <c r="BB72" s="661"/>
      <c r="BC72" s="661"/>
      <c r="BD72" s="661"/>
      <c r="BE72" s="625"/>
    </row>
    <row r="73" spans="1:57" ht="36" customHeight="1" thickBot="1">
      <c r="A73" s="2655"/>
      <c r="B73" s="2625"/>
      <c r="C73" s="2575"/>
      <c r="D73" s="267" t="s">
        <v>78</v>
      </c>
      <c r="E73" s="2628"/>
      <c r="F73" s="2631"/>
      <c r="G73" s="637">
        <f t="shared" si="1"/>
        <v>0</v>
      </c>
      <c r="H73" s="638">
        <f t="shared" si="4"/>
        <v>0</v>
      </c>
      <c r="I73" s="639"/>
      <c r="J73" s="639"/>
      <c r="K73" s="639"/>
      <c r="L73" s="640"/>
      <c r="M73" s="667">
        <f t="shared" si="5"/>
        <v>0</v>
      </c>
      <c r="N73" s="645"/>
      <c r="O73" s="645"/>
      <c r="P73" s="645"/>
      <c r="Q73" s="645"/>
      <c r="R73" s="646"/>
      <c r="S73" s="671"/>
      <c r="T73" s="671"/>
      <c r="U73" s="671"/>
      <c r="V73" s="645"/>
      <c r="W73" s="645"/>
      <c r="X73" s="646"/>
      <c r="Y73" s="644"/>
      <c r="Z73" s="646"/>
      <c r="AA73" s="649"/>
      <c r="AB73" s="639"/>
      <c r="AC73" s="639"/>
      <c r="AD73" s="639"/>
      <c r="AE73" s="639"/>
      <c r="AF73" s="640"/>
      <c r="AG73" s="649"/>
      <c r="AH73" s="651"/>
      <c r="AI73" s="650"/>
      <c r="AJ73" s="262">
        <f>SUM(AQ73:AU73)</f>
        <v>0</v>
      </c>
      <c r="AK73" s="650" t="s">
        <v>97</v>
      </c>
      <c r="AL73" s="639" t="s">
        <v>97</v>
      </c>
      <c r="AM73" s="651" t="s">
        <v>97</v>
      </c>
      <c r="AN73" s="649" t="s">
        <v>97</v>
      </c>
      <c r="AO73" s="639" t="s">
        <v>98</v>
      </c>
      <c r="AP73" s="651" t="s">
        <v>98</v>
      </c>
      <c r="AQ73" s="649"/>
      <c r="AR73" s="639"/>
      <c r="AS73" s="639"/>
      <c r="AT73" s="639"/>
      <c r="AU73" s="640"/>
      <c r="AV73" s="372">
        <f t="shared" si="3"/>
        <v>0</v>
      </c>
      <c r="AW73" s="671"/>
      <c r="AX73" s="645"/>
      <c r="AY73" s="645"/>
      <c r="AZ73" s="645"/>
      <c r="BA73" s="645"/>
      <c r="BB73" s="645"/>
      <c r="BC73" s="645"/>
      <c r="BD73" s="645"/>
      <c r="BE73" s="646"/>
    </row>
    <row r="74" spans="1:57" ht="36" customHeight="1">
      <c r="A74" s="2655"/>
      <c r="B74" s="2454" t="s">
        <v>244</v>
      </c>
      <c r="C74" s="2573" t="s">
        <v>245</v>
      </c>
      <c r="D74" s="226" t="s">
        <v>74</v>
      </c>
      <c r="E74" s="2626">
        <v>30</v>
      </c>
      <c r="F74" s="2629">
        <f>E74-SUM(M74:M78)</f>
        <v>1</v>
      </c>
      <c r="G74" s="669">
        <f t="shared" ref="G74:G137" si="6">SUM(M74,AV74)</f>
        <v>0</v>
      </c>
      <c r="H74" s="655">
        <f t="shared" si="4"/>
        <v>0</v>
      </c>
      <c r="I74" s="656"/>
      <c r="J74" s="656"/>
      <c r="K74" s="656"/>
      <c r="L74" s="657"/>
      <c r="M74" s="658">
        <f t="shared" si="5"/>
        <v>0</v>
      </c>
      <c r="N74" s="659"/>
      <c r="O74" s="659"/>
      <c r="P74" s="659"/>
      <c r="Q74" s="659"/>
      <c r="R74" s="660"/>
      <c r="S74" s="670"/>
      <c r="T74" s="670"/>
      <c r="U74" s="670"/>
      <c r="V74" s="659"/>
      <c r="W74" s="659"/>
      <c r="X74" s="660"/>
      <c r="Y74" s="662"/>
      <c r="Z74" s="660"/>
      <c r="AA74" s="663"/>
      <c r="AB74" s="656"/>
      <c r="AC74" s="656"/>
      <c r="AD74" s="656"/>
      <c r="AE74" s="656"/>
      <c r="AF74" s="657"/>
      <c r="AG74" s="663"/>
      <c r="AH74" s="664"/>
      <c r="AI74" s="665"/>
      <c r="AJ74" s="233">
        <f>SUM(AN74:AP74)</f>
        <v>0</v>
      </c>
      <c r="AK74" s="665" t="s">
        <v>97</v>
      </c>
      <c r="AL74" s="656" t="s">
        <v>97</v>
      </c>
      <c r="AM74" s="664" t="s">
        <v>97</v>
      </c>
      <c r="AN74" s="663"/>
      <c r="AO74" s="656"/>
      <c r="AP74" s="664"/>
      <c r="AQ74" s="663" t="s">
        <v>97</v>
      </c>
      <c r="AR74" s="656" t="s">
        <v>97</v>
      </c>
      <c r="AS74" s="656" t="s">
        <v>97</v>
      </c>
      <c r="AT74" s="656" t="s">
        <v>97</v>
      </c>
      <c r="AU74" s="657" t="s">
        <v>97</v>
      </c>
      <c r="AV74" s="372">
        <f t="shared" ref="AV74:AV137" si="7">SUM(AW74:BE74)</f>
        <v>0</v>
      </c>
      <c r="AW74" s="670"/>
      <c r="AX74" s="659"/>
      <c r="AY74" s="659"/>
      <c r="AZ74" s="659"/>
      <c r="BA74" s="659"/>
      <c r="BB74" s="659"/>
      <c r="BC74" s="659"/>
      <c r="BD74" s="659"/>
      <c r="BE74" s="660"/>
    </row>
    <row r="75" spans="1:57" ht="36" customHeight="1">
      <c r="A75" s="2655"/>
      <c r="B75" s="2455"/>
      <c r="C75" s="2574"/>
      <c r="D75" s="234" t="s">
        <v>75</v>
      </c>
      <c r="E75" s="2627"/>
      <c r="F75" s="2630"/>
      <c r="G75" s="615">
        <f t="shared" si="6"/>
        <v>0</v>
      </c>
      <c r="H75" s="616">
        <f t="shared" si="4"/>
        <v>0</v>
      </c>
      <c r="I75" s="617"/>
      <c r="J75" s="617"/>
      <c r="K75" s="617"/>
      <c r="L75" s="618"/>
      <c r="M75" s="619">
        <f t="shared" si="5"/>
        <v>0</v>
      </c>
      <c r="N75" s="620"/>
      <c r="O75" s="620"/>
      <c r="P75" s="620"/>
      <c r="Q75" s="620"/>
      <c r="R75" s="623"/>
      <c r="S75" s="624"/>
      <c r="T75" s="624"/>
      <c r="U75" s="624"/>
      <c r="V75" s="661"/>
      <c r="W75" s="661"/>
      <c r="X75" s="625"/>
      <c r="Y75" s="666"/>
      <c r="Z75" s="625"/>
      <c r="AA75" s="626"/>
      <c r="AB75" s="627"/>
      <c r="AC75" s="627"/>
      <c r="AD75" s="627"/>
      <c r="AE75" s="627"/>
      <c r="AF75" s="628"/>
      <c r="AG75" s="629"/>
      <c r="AH75" s="631"/>
      <c r="AI75" s="630"/>
      <c r="AJ75" s="247">
        <f>SUM(AN75:AP75)</f>
        <v>0</v>
      </c>
      <c r="AK75" s="630" t="s">
        <v>98</v>
      </c>
      <c r="AL75" s="617" t="s">
        <v>98</v>
      </c>
      <c r="AM75" s="631" t="s">
        <v>98</v>
      </c>
      <c r="AN75" s="629"/>
      <c r="AO75" s="617"/>
      <c r="AP75" s="631"/>
      <c r="AQ75" s="629" t="s">
        <v>97</v>
      </c>
      <c r="AR75" s="617" t="s">
        <v>97</v>
      </c>
      <c r="AS75" s="617" t="s">
        <v>97</v>
      </c>
      <c r="AT75" s="617" t="s">
        <v>97</v>
      </c>
      <c r="AU75" s="618" t="s">
        <v>97</v>
      </c>
      <c r="AV75" s="372">
        <f t="shared" si="7"/>
        <v>0</v>
      </c>
      <c r="AW75" s="624"/>
      <c r="AX75" s="661"/>
      <c r="AY75" s="661"/>
      <c r="AZ75" s="661"/>
      <c r="BA75" s="661"/>
      <c r="BB75" s="661"/>
      <c r="BC75" s="661"/>
      <c r="BD75" s="661"/>
      <c r="BE75" s="625"/>
    </row>
    <row r="76" spans="1:57" ht="36" customHeight="1">
      <c r="A76" s="2655"/>
      <c r="B76" s="2455"/>
      <c r="C76" s="2574"/>
      <c r="D76" s="234" t="s">
        <v>76</v>
      </c>
      <c r="E76" s="2627"/>
      <c r="F76" s="2630"/>
      <c r="G76" s="615">
        <f t="shared" si="6"/>
        <v>0</v>
      </c>
      <c r="H76" s="616">
        <f t="shared" si="4"/>
        <v>0</v>
      </c>
      <c r="I76" s="617"/>
      <c r="J76" s="617"/>
      <c r="K76" s="617"/>
      <c r="L76" s="618"/>
      <c r="M76" s="619">
        <f t="shared" si="5"/>
        <v>0</v>
      </c>
      <c r="N76" s="620"/>
      <c r="O76" s="620"/>
      <c r="P76" s="620"/>
      <c r="Q76" s="620"/>
      <c r="R76" s="623"/>
      <c r="S76" s="624"/>
      <c r="T76" s="624"/>
      <c r="U76" s="624"/>
      <c r="V76" s="661"/>
      <c r="W76" s="661"/>
      <c r="X76" s="625"/>
      <c r="Y76" s="666"/>
      <c r="Z76" s="625"/>
      <c r="AA76" s="626"/>
      <c r="AB76" s="627"/>
      <c r="AC76" s="627"/>
      <c r="AD76" s="627"/>
      <c r="AE76" s="627"/>
      <c r="AF76" s="628"/>
      <c r="AG76" s="629"/>
      <c r="AH76" s="631"/>
      <c r="AI76" s="630"/>
      <c r="AJ76" s="247">
        <f>SUM(AK76:AM76)</f>
        <v>0</v>
      </c>
      <c r="AK76" s="630"/>
      <c r="AL76" s="617"/>
      <c r="AM76" s="631"/>
      <c r="AN76" s="629" t="s">
        <v>97</v>
      </c>
      <c r="AO76" s="617" t="s">
        <v>97</v>
      </c>
      <c r="AP76" s="631" t="s">
        <v>97</v>
      </c>
      <c r="AQ76" s="629" t="s">
        <v>97</v>
      </c>
      <c r="AR76" s="617" t="s">
        <v>97</v>
      </c>
      <c r="AS76" s="617" t="s">
        <v>97</v>
      </c>
      <c r="AT76" s="617" t="s">
        <v>97</v>
      </c>
      <c r="AU76" s="618" t="s">
        <v>97</v>
      </c>
      <c r="AV76" s="372">
        <f t="shared" si="7"/>
        <v>0</v>
      </c>
      <c r="AW76" s="624"/>
      <c r="AX76" s="661"/>
      <c r="AY76" s="661"/>
      <c r="AZ76" s="661"/>
      <c r="BA76" s="661"/>
      <c r="BB76" s="661"/>
      <c r="BC76" s="661"/>
      <c r="BD76" s="661"/>
      <c r="BE76" s="625"/>
    </row>
    <row r="77" spans="1:57" ht="36" customHeight="1">
      <c r="A77" s="2655"/>
      <c r="B77" s="2455"/>
      <c r="C77" s="2574"/>
      <c r="D77" s="234" t="s">
        <v>77</v>
      </c>
      <c r="E77" s="2627"/>
      <c r="F77" s="2630"/>
      <c r="G77" s="615">
        <f t="shared" si="6"/>
        <v>30</v>
      </c>
      <c r="H77" s="616">
        <f t="shared" si="4"/>
        <v>0</v>
      </c>
      <c r="I77" s="617"/>
      <c r="J77" s="617"/>
      <c r="K77" s="617"/>
      <c r="L77" s="618"/>
      <c r="M77" s="619">
        <f t="shared" si="5"/>
        <v>29</v>
      </c>
      <c r="N77" s="620"/>
      <c r="O77" s="620"/>
      <c r="P77" s="620"/>
      <c r="Q77" s="620"/>
      <c r="R77" s="623">
        <v>29</v>
      </c>
      <c r="S77" s="624"/>
      <c r="T77" s="624"/>
      <c r="U77" s="624"/>
      <c r="V77" s="661">
        <v>29</v>
      </c>
      <c r="W77" s="661"/>
      <c r="X77" s="625"/>
      <c r="Y77" s="666">
        <v>28</v>
      </c>
      <c r="Z77" s="625">
        <v>1</v>
      </c>
      <c r="AA77" s="626"/>
      <c r="AB77" s="627">
        <v>8</v>
      </c>
      <c r="AC77" s="627">
        <v>5</v>
      </c>
      <c r="AD77" s="627">
        <v>1</v>
      </c>
      <c r="AE77" s="627">
        <v>15</v>
      </c>
      <c r="AF77" s="628">
        <v>1</v>
      </c>
      <c r="AG77" s="629">
        <v>41</v>
      </c>
      <c r="AH77" s="631">
        <v>18</v>
      </c>
      <c r="AI77" s="630">
        <v>124</v>
      </c>
      <c r="AJ77" s="247">
        <f>SUM(AQ77:AU77)</f>
        <v>29</v>
      </c>
      <c r="AK77" s="630" t="s">
        <v>98</v>
      </c>
      <c r="AL77" s="617" t="s">
        <v>98</v>
      </c>
      <c r="AM77" s="631" t="s">
        <v>98</v>
      </c>
      <c r="AN77" s="629" t="s">
        <v>97</v>
      </c>
      <c r="AO77" s="617" t="s">
        <v>97</v>
      </c>
      <c r="AP77" s="631" t="s">
        <v>97</v>
      </c>
      <c r="AQ77" s="629"/>
      <c r="AR77" s="617">
        <v>2</v>
      </c>
      <c r="AS77" s="617">
        <v>11</v>
      </c>
      <c r="AT77" s="617">
        <v>13</v>
      </c>
      <c r="AU77" s="618">
        <v>3</v>
      </c>
      <c r="AV77" s="372">
        <f t="shared" si="7"/>
        <v>1</v>
      </c>
      <c r="AW77" s="624"/>
      <c r="AX77" s="661"/>
      <c r="AY77" s="661"/>
      <c r="AZ77" s="661"/>
      <c r="BA77" s="661">
        <v>1</v>
      </c>
      <c r="BB77" s="661"/>
      <c r="BC77" s="661"/>
      <c r="BD77" s="661"/>
      <c r="BE77" s="625"/>
    </row>
    <row r="78" spans="1:57" ht="36" customHeight="1" thickBot="1">
      <c r="A78" s="2655"/>
      <c r="B78" s="2625"/>
      <c r="C78" s="2575"/>
      <c r="D78" s="267" t="s">
        <v>78</v>
      </c>
      <c r="E78" s="2628"/>
      <c r="F78" s="2631"/>
      <c r="G78" s="637">
        <f t="shared" si="6"/>
        <v>0</v>
      </c>
      <c r="H78" s="638">
        <f t="shared" si="4"/>
        <v>0</v>
      </c>
      <c r="I78" s="639"/>
      <c r="J78" s="639"/>
      <c r="K78" s="639"/>
      <c r="L78" s="640"/>
      <c r="M78" s="667">
        <f t="shared" si="5"/>
        <v>0</v>
      </c>
      <c r="N78" s="645"/>
      <c r="O78" s="645"/>
      <c r="P78" s="645"/>
      <c r="Q78" s="645"/>
      <c r="R78" s="646"/>
      <c r="S78" s="671"/>
      <c r="T78" s="671"/>
      <c r="U78" s="671"/>
      <c r="V78" s="645"/>
      <c r="W78" s="645"/>
      <c r="X78" s="646"/>
      <c r="Y78" s="644"/>
      <c r="Z78" s="646"/>
      <c r="AA78" s="649"/>
      <c r="AB78" s="639"/>
      <c r="AC78" s="639"/>
      <c r="AD78" s="639"/>
      <c r="AE78" s="639"/>
      <c r="AF78" s="640"/>
      <c r="AG78" s="649"/>
      <c r="AH78" s="651"/>
      <c r="AI78" s="650"/>
      <c r="AJ78" s="262">
        <f>SUM(AQ78:AU78)</f>
        <v>0</v>
      </c>
      <c r="AK78" s="650" t="s">
        <v>97</v>
      </c>
      <c r="AL78" s="639" t="s">
        <v>97</v>
      </c>
      <c r="AM78" s="651" t="s">
        <v>97</v>
      </c>
      <c r="AN78" s="649" t="s">
        <v>97</v>
      </c>
      <c r="AO78" s="639" t="s">
        <v>98</v>
      </c>
      <c r="AP78" s="651" t="s">
        <v>98</v>
      </c>
      <c r="AQ78" s="649"/>
      <c r="AR78" s="639"/>
      <c r="AS78" s="639"/>
      <c r="AT78" s="639"/>
      <c r="AU78" s="640"/>
      <c r="AV78" s="372">
        <f t="shared" si="7"/>
        <v>0</v>
      </c>
      <c r="AW78" s="671"/>
      <c r="AX78" s="645"/>
      <c r="AY78" s="645"/>
      <c r="AZ78" s="645"/>
      <c r="BA78" s="645"/>
      <c r="BB78" s="645"/>
      <c r="BC78" s="645"/>
      <c r="BD78" s="645"/>
      <c r="BE78" s="646"/>
    </row>
    <row r="79" spans="1:57" ht="36" customHeight="1">
      <c r="A79" s="2655"/>
      <c r="B79" s="2454" t="s">
        <v>246</v>
      </c>
      <c r="C79" s="2573" t="s">
        <v>247</v>
      </c>
      <c r="D79" s="226" t="s">
        <v>74</v>
      </c>
      <c r="E79" s="2626">
        <v>20</v>
      </c>
      <c r="F79" s="2629">
        <f>E79-SUM(M79:M83)</f>
        <v>1</v>
      </c>
      <c r="G79" s="669">
        <f t="shared" si="6"/>
        <v>0</v>
      </c>
      <c r="H79" s="655">
        <f t="shared" si="4"/>
        <v>0</v>
      </c>
      <c r="I79" s="656"/>
      <c r="J79" s="656"/>
      <c r="K79" s="656"/>
      <c r="L79" s="657"/>
      <c r="M79" s="658">
        <f t="shared" si="5"/>
        <v>0</v>
      </c>
      <c r="N79" s="659"/>
      <c r="O79" s="659"/>
      <c r="P79" s="659"/>
      <c r="Q79" s="659"/>
      <c r="R79" s="660"/>
      <c r="S79" s="670"/>
      <c r="T79" s="670"/>
      <c r="U79" s="670"/>
      <c r="V79" s="659"/>
      <c r="W79" s="659"/>
      <c r="X79" s="660"/>
      <c r="Y79" s="662"/>
      <c r="Z79" s="660"/>
      <c r="AA79" s="663"/>
      <c r="AB79" s="656"/>
      <c r="AC79" s="656"/>
      <c r="AD79" s="656"/>
      <c r="AE79" s="656"/>
      <c r="AF79" s="657"/>
      <c r="AG79" s="663"/>
      <c r="AH79" s="664"/>
      <c r="AI79" s="665"/>
      <c r="AJ79" s="233">
        <f>SUM(AN79:AP79)</f>
        <v>0</v>
      </c>
      <c r="AK79" s="665" t="s">
        <v>97</v>
      </c>
      <c r="AL79" s="656" t="s">
        <v>97</v>
      </c>
      <c r="AM79" s="664" t="s">
        <v>97</v>
      </c>
      <c r="AN79" s="663"/>
      <c r="AO79" s="656"/>
      <c r="AP79" s="664"/>
      <c r="AQ79" s="663" t="s">
        <v>97</v>
      </c>
      <c r="AR79" s="656" t="s">
        <v>97</v>
      </c>
      <c r="AS79" s="656" t="s">
        <v>97</v>
      </c>
      <c r="AT79" s="656" t="s">
        <v>97</v>
      </c>
      <c r="AU79" s="657" t="s">
        <v>97</v>
      </c>
      <c r="AV79" s="372">
        <f t="shared" si="7"/>
        <v>0</v>
      </c>
      <c r="AW79" s="670"/>
      <c r="AX79" s="659"/>
      <c r="AY79" s="659"/>
      <c r="AZ79" s="659"/>
      <c r="BA79" s="659"/>
      <c r="BB79" s="659"/>
      <c r="BC79" s="659"/>
      <c r="BD79" s="659"/>
      <c r="BE79" s="660"/>
    </row>
    <row r="80" spans="1:57" ht="36" customHeight="1">
      <c r="A80" s="2655"/>
      <c r="B80" s="2455"/>
      <c r="C80" s="2574"/>
      <c r="D80" s="234" t="s">
        <v>75</v>
      </c>
      <c r="E80" s="2627"/>
      <c r="F80" s="2630"/>
      <c r="G80" s="615">
        <f t="shared" si="6"/>
        <v>0</v>
      </c>
      <c r="H80" s="616">
        <f t="shared" si="4"/>
        <v>0</v>
      </c>
      <c r="I80" s="617"/>
      <c r="J80" s="617"/>
      <c r="K80" s="617"/>
      <c r="L80" s="618"/>
      <c r="M80" s="619">
        <f t="shared" si="5"/>
        <v>0</v>
      </c>
      <c r="N80" s="620"/>
      <c r="O80" s="620"/>
      <c r="P80" s="620"/>
      <c r="Q80" s="620"/>
      <c r="R80" s="623"/>
      <c r="S80" s="624"/>
      <c r="T80" s="624"/>
      <c r="U80" s="624"/>
      <c r="V80" s="661"/>
      <c r="W80" s="661"/>
      <c r="X80" s="625"/>
      <c r="Y80" s="666"/>
      <c r="Z80" s="625"/>
      <c r="AA80" s="626"/>
      <c r="AB80" s="627"/>
      <c r="AC80" s="627"/>
      <c r="AD80" s="627"/>
      <c r="AE80" s="627"/>
      <c r="AF80" s="628"/>
      <c r="AG80" s="629"/>
      <c r="AH80" s="631"/>
      <c r="AI80" s="630"/>
      <c r="AJ80" s="247">
        <f>SUM(AN80:AP80)</f>
        <v>0</v>
      </c>
      <c r="AK80" s="630" t="s">
        <v>98</v>
      </c>
      <c r="AL80" s="617" t="s">
        <v>98</v>
      </c>
      <c r="AM80" s="631" t="s">
        <v>98</v>
      </c>
      <c r="AN80" s="629"/>
      <c r="AO80" s="617"/>
      <c r="AP80" s="631"/>
      <c r="AQ80" s="629" t="s">
        <v>97</v>
      </c>
      <c r="AR80" s="617" t="s">
        <v>97</v>
      </c>
      <c r="AS80" s="617" t="s">
        <v>97</v>
      </c>
      <c r="AT80" s="617" t="s">
        <v>97</v>
      </c>
      <c r="AU80" s="618" t="s">
        <v>97</v>
      </c>
      <c r="AV80" s="372">
        <f t="shared" si="7"/>
        <v>0</v>
      </c>
      <c r="AW80" s="624"/>
      <c r="AX80" s="661"/>
      <c r="AY80" s="661"/>
      <c r="AZ80" s="661"/>
      <c r="BA80" s="661"/>
      <c r="BB80" s="661"/>
      <c r="BC80" s="661"/>
      <c r="BD80" s="661"/>
      <c r="BE80" s="625"/>
    </row>
    <row r="81" spans="1:57" ht="36" customHeight="1">
      <c r="A81" s="2655"/>
      <c r="B81" s="2455"/>
      <c r="C81" s="2574"/>
      <c r="D81" s="234" t="s">
        <v>76</v>
      </c>
      <c r="E81" s="2627"/>
      <c r="F81" s="2630"/>
      <c r="G81" s="615">
        <f t="shared" si="6"/>
        <v>0</v>
      </c>
      <c r="H81" s="616">
        <f t="shared" si="4"/>
        <v>0</v>
      </c>
      <c r="I81" s="617"/>
      <c r="J81" s="617"/>
      <c r="K81" s="617"/>
      <c r="L81" s="618"/>
      <c r="M81" s="619">
        <f t="shared" si="5"/>
        <v>0</v>
      </c>
      <c r="N81" s="620"/>
      <c r="O81" s="620"/>
      <c r="P81" s="620"/>
      <c r="Q81" s="620"/>
      <c r="R81" s="623"/>
      <c r="S81" s="624"/>
      <c r="T81" s="624"/>
      <c r="U81" s="624"/>
      <c r="V81" s="661"/>
      <c r="W81" s="661"/>
      <c r="X81" s="625"/>
      <c r="Y81" s="666"/>
      <c r="Z81" s="625"/>
      <c r="AA81" s="626"/>
      <c r="AB81" s="627"/>
      <c r="AC81" s="627"/>
      <c r="AD81" s="627"/>
      <c r="AE81" s="627"/>
      <c r="AF81" s="628"/>
      <c r="AG81" s="629"/>
      <c r="AH81" s="631"/>
      <c r="AI81" s="630"/>
      <c r="AJ81" s="247">
        <f>SUM(AK81:AM81)</f>
        <v>0</v>
      </c>
      <c r="AK81" s="630"/>
      <c r="AL81" s="617"/>
      <c r="AM81" s="631"/>
      <c r="AN81" s="629" t="s">
        <v>97</v>
      </c>
      <c r="AO81" s="617" t="s">
        <v>97</v>
      </c>
      <c r="AP81" s="631" t="s">
        <v>97</v>
      </c>
      <c r="AQ81" s="629" t="s">
        <v>97</v>
      </c>
      <c r="AR81" s="617" t="s">
        <v>97</v>
      </c>
      <c r="AS81" s="617" t="s">
        <v>97</v>
      </c>
      <c r="AT81" s="617" t="s">
        <v>97</v>
      </c>
      <c r="AU81" s="618" t="s">
        <v>97</v>
      </c>
      <c r="AV81" s="372">
        <f t="shared" si="7"/>
        <v>0</v>
      </c>
      <c r="AW81" s="624"/>
      <c r="AX81" s="661"/>
      <c r="AY81" s="661"/>
      <c r="AZ81" s="661"/>
      <c r="BA81" s="661"/>
      <c r="BB81" s="661"/>
      <c r="BC81" s="661"/>
      <c r="BD81" s="661"/>
      <c r="BE81" s="625"/>
    </row>
    <row r="82" spans="1:57" ht="36" customHeight="1">
      <c r="A82" s="2655"/>
      <c r="B82" s="2455"/>
      <c r="C82" s="2574"/>
      <c r="D82" s="234" t="s">
        <v>77</v>
      </c>
      <c r="E82" s="2627"/>
      <c r="F82" s="2630"/>
      <c r="G82" s="615">
        <f t="shared" si="6"/>
        <v>20</v>
      </c>
      <c r="H82" s="616">
        <f t="shared" si="4"/>
        <v>0</v>
      </c>
      <c r="I82" s="617"/>
      <c r="J82" s="617"/>
      <c r="K82" s="617"/>
      <c r="L82" s="618"/>
      <c r="M82" s="619">
        <f t="shared" si="5"/>
        <v>19</v>
      </c>
      <c r="N82" s="620"/>
      <c r="O82" s="620"/>
      <c r="P82" s="620"/>
      <c r="Q82" s="620"/>
      <c r="R82" s="623">
        <v>19</v>
      </c>
      <c r="S82" s="624"/>
      <c r="T82" s="624"/>
      <c r="U82" s="624"/>
      <c r="V82" s="661">
        <v>19</v>
      </c>
      <c r="W82" s="661"/>
      <c r="X82" s="625"/>
      <c r="Y82" s="666">
        <v>18</v>
      </c>
      <c r="Z82" s="625">
        <v>1</v>
      </c>
      <c r="AA82" s="626"/>
      <c r="AB82" s="627"/>
      <c r="AC82" s="627"/>
      <c r="AD82" s="627"/>
      <c r="AE82" s="627">
        <v>1</v>
      </c>
      <c r="AF82" s="628"/>
      <c r="AG82" s="629">
        <v>38</v>
      </c>
      <c r="AH82" s="631">
        <v>22</v>
      </c>
      <c r="AI82" s="630">
        <v>105</v>
      </c>
      <c r="AJ82" s="247">
        <f>SUM(AQ82:AU82)</f>
        <v>19</v>
      </c>
      <c r="AK82" s="630" t="s">
        <v>98</v>
      </c>
      <c r="AL82" s="617" t="s">
        <v>98</v>
      </c>
      <c r="AM82" s="631" t="s">
        <v>98</v>
      </c>
      <c r="AN82" s="629" t="s">
        <v>97</v>
      </c>
      <c r="AO82" s="617" t="s">
        <v>97</v>
      </c>
      <c r="AP82" s="631" t="s">
        <v>97</v>
      </c>
      <c r="AQ82" s="629">
        <v>1</v>
      </c>
      <c r="AR82" s="617">
        <v>2</v>
      </c>
      <c r="AS82" s="617">
        <v>13</v>
      </c>
      <c r="AT82" s="617">
        <v>2</v>
      </c>
      <c r="AU82" s="618">
        <v>1</v>
      </c>
      <c r="AV82" s="372">
        <f t="shared" si="7"/>
        <v>1</v>
      </c>
      <c r="AW82" s="624"/>
      <c r="AX82" s="661"/>
      <c r="AY82" s="661"/>
      <c r="AZ82" s="661"/>
      <c r="BA82" s="661"/>
      <c r="BB82" s="661"/>
      <c r="BC82" s="661"/>
      <c r="BD82" s="661">
        <v>1</v>
      </c>
      <c r="BE82" s="625"/>
    </row>
    <row r="83" spans="1:57" ht="36" customHeight="1" thickBot="1">
      <c r="A83" s="2655"/>
      <c r="B83" s="2625"/>
      <c r="C83" s="2575"/>
      <c r="D83" s="267" t="s">
        <v>78</v>
      </c>
      <c r="E83" s="2628"/>
      <c r="F83" s="2631"/>
      <c r="G83" s="637">
        <f t="shared" si="6"/>
        <v>0</v>
      </c>
      <c r="H83" s="638">
        <f t="shared" si="4"/>
        <v>0</v>
      </c>
      <c r="I83" s="639"/>
      <c r="J83" s="639"/>
      <c r="K83" s="639"/>
      <c r="L83" s="640"/>
      <c r="M83" s="667">
        <f t="shared" si="5"/>
        <v>0</v>
      </c>
      <c r="N83" s="645"/>
      <c r="O83" s="645"/>
      <c r="P83" s="645"/>
      <c r="Q83" s="645"/>
      <c r="R83" s="646"/>
      <c r="S83" s="671"/>
      <c r="T83" s="671"/>
      <c r="U83" s="671"/>
      <c r="V83" s="645"/>
      <c r="W83" s="645"/>
      <c r="X83" s="646"/>
      <c r="Y83" s="644"/>
      <c r="Z83" s="646"/>
      <c r="AA83" s="649"/>
      <c r="AB83" s="639"/>
      <c r="AC83" s="639"/>
      <c r="AD83" s="639"/>
      <c r="AE83" s="639"/>
      <c r="AF83" s="640"/>
      <c r="AG83" s="649"/>
      <c r="AH83" s="651"/>
      <c r="AI83" s="650"/>
      <c r="AJ83" s="262">
        <f>SUM(AQ83:AU83)</f>
        <v>0</v>
      </c>
      <c r="AK83" s="650" t="s">
        <v>97</v>
      </c>
      <c r="AL83" s="639" t="s">
        <v>97</v>
      </c>
      <c r="AM83" s="651" t="s">
        <v>97</v>
      </c>
      <c r="AN83" s="649" t="s">
        <v>97</v>
      </c>
      <c r="AO83" s="639" t="s">
        <v>98</v>
      </c>
      <c r="AP83" s="651" t="s">
        <v>98</v>
      </c>
      <c r="AQ83" s="649"/>
      <c r="AR83" s="639"/>
      <c r="AS83" s="639"/>
      <c r="AT83" s="639"/>
      <c r="AU83" s="640"/>
      <c r="AV83" s="372">
        <f t="shared" si="7"/>
        <v>0</v>
      </c>
      <c r="AW83" s="671"/>
      <c r="AX83" s="645"/>
      <c r="AY83" s="645"/>
      <c r="AZ83" s="645"/>
      <c r="BA83" s="645"/>
      <c r="BB83" s="645"/>
      <c r="BC83" s="645"/>
      <c r="BD83" s="645"/>
      <c r="BE83" s="646"/>
    </row>
    <row r="84" spans="1:57" ht="36" customHeight="1">
      <c r="A84" s="2655"/>
      <c r="B84" s="2454" t="s">
        <v>248</v>
      </c>
      <c r="C84" s="2573" t="s">
        <v>249</v>
      </c>
      <c r="D84" s="226" t="s">
        <v>74</v>
      </c>
      <c r="E84" s="2626">
        <v>15</v>
      </c>
      <c r="F84" s="2629">
        <f>E84-SUM(M84:M88)</f>
        <v>2</v>
      </c>
      <c r="G84" s="669">
        <f t="shared" si="6"/>
        <v>0</v>
      </c>
      <c r="H84" s="655">
        <f t="shared" si="4"/>
        <v>0</v>
      </c>
      <c r="I84" s="656"/>
      <c r="J84" s="656"/>
      <c r="K84" s="656"/>
      <c r="L84" s="657"/>
      <c r="M84" s="658">
        <f t="shared" si="5"/>
        <v>0</v>
      </c>
      <c r="N84" s="659"/>
      <c r="O84" s="659"/>
      <c r="P84" s="659"/>
      <c r="Q84" s="659"/>
      <c r="R84" s="660"/>
      <c r="S84" s="670"/>
      <c r="T84" s="670"/>
      <c r="U84" s="670"/>
      <c r="V84" s="659"/>
      <c r="W84" s="659"/>
      <c r="X84" s="660"/>
      <c r="Y84" s="662"/>
      <c r="Z84" s="660"/>
      <c r="AA84" s="663"/>
      <c r="AB84" s="656"/>
      <c r="AC84" s="656"/>
      <c r="AD84" s="656"/>
      <c r="AE84" s="656"/>
      <c r="AF84" s="657"/>
      <c r="AG84" s="663"/>
      <c r="AH84" s="664"/>
      <c r="AI84" s="665"/>
      <c r="AJ84" s="233">
        <f>SUM(AN84:AP84)</f>
        <v>0</v>
      </c>
      <c r="AK84" s="665" t="s">
        <v>97</v>
      </c>
      <c r="AL84" s="656" t="s">
        <v>97</v>
      </c>
      <c r="AM84" s="664" t="s">
        <v>97</v>
      </c>
      <c r="AN84" s="663"/>
      <c r="AO84" s="656"/>
      <c r="AP84" s="664"/>
      <c r="AQ84" s="663" t="s">
        <v>97</v>
      </c>
      <c r="AR84" s="656" t="s">
        <v>97</v>
      </c>
      <c r="AS84" s="656" t="s">
        <v>97</v>
      </c>
      <c r="AT84" s="656" t="s">
        <v>97</v>
      </c>
      <c r="AU84" s="657" t="s">
        <v>97</v>
      </c>
      <c r="AV84" s="372">
        <f t="shared" si="7"/>
        <v>0</v>
      </c>
      <c r="AW84" s="670"/>
      <c r="AX84" s="659"/>
      <c r="AY84" s="659"/>
      <c r="AZ84" s="659"/>
      <c r="BA84" s="659"/>
      <c r="BB84" s="659"/>
      <c r="BC84" s="659"/>
      <c r="BD84" s="659"/>
      <c r="BE84" s="681"/>
    </row>
    <row r="85" spans="1:57" ht="36" customHeight="1">
      <c r="A85" s="2655"/>
      <c r="B85" s="2455"/>
      <c r="C85" s="2574"/>
      <c r="D85" s="234" t="s">
        <v>75</v>
      </c>
      <c r="E85" s="2627"/>
      <c r="F85" s="2630"/>
      <c r="G85" s="615">
        <f t="shared" si="6"/>
        <v>0</v>
      </c>
      <c r="H85" s="616">
        <f t="shared" si="4"/>
        <v>0</v>
      </c>
      <c r="I85" s="617"/>
      <c r="J85" s="617"/>
      <c r="K85" s="617"/>
      <c r="L85" s="618"/>
      <c r="M85" s="619">
        <f t="shared" si="5"/>
        <v>0</v>
      </c>
      <c r="N85" s="620"/>
      <c r="O85" s="620"/>
      <c r="P85" s="620"/>
      <c r="Q85" s="620"/>
      <c r="R85" s="623"/>
      <c r="S85" s="624"/>
      <c r="T85" s="624"/>
      <c r="U85" s="624"/>
      <c r="V85" s="661"/>
      <c r="W85" s="661"/>
      <c r="X85" s="625"/>
      <c r="Y85" s="666"/>
      <c r="Z85" s="625"/>
      <c r="AA85" s="626"/>
      <c r="AB85" s="627"/>
      <c r="AC85" s="627"/>
      <c r="AD85" s="627"/>
      <c r="AE85" s="627"/>
      <c r="AF85" s="628"/>
      <c r="AG85" s="629"/>
      <c r="AH85" s="631"/>
      <c r="AI85" s="630"/>
      <c r="AJ85" s="247">
        <f>SUM(AN85:AP85)</f>
        <v>0</v>
      </c>
      <c r="AK85" s="630" t="s">
        <v>98</v>
      </c>
      <c r="AL85" s="617" t="s">
        <v>98</v>
      </c>
      <c r="AM85" s="631" t="s">
        <v>98</v>
      </c>
      <c r="AN85" s="629"/>
      <c r="AO85" s="617"/>
      <c r="AP85" s="631"/>
      <c r="AQ85" s="629" t="s">
        <v>97</v>
      </c>
      <c r="AR85" s="617" t="s">
        <v>97</v>
      </c>
      <c r="AS85" s="617" t="s">
        <v>97</v>
      </c>
      <c r="AT85" s="617" t="s">
        <v>97</v>
      </c>
      <c r="AU85" s="618" t="s">
        <v>97</v>
      </c>
      <c r="AV85" s="372">
        <f t="shared" si="7"/>
        <v>0</v>
      </c>
      <c r="AW85" s="624"/>
      <c r="AX85" s="661"/>
      <c r="AY85" s="661"/>
      <c r="AZ85" s="661"/>
      <c r="BA85" s="661"/>
      <c r="BB85" s="661"/>
      <c r="BC85" s="661"/>
      <c r="BD85" s="661"/>
      <c r="BE85" s="682"/>
    </row>
    <row r="86" spans="1:57" ht="36" customHeight="1">
      <c r="A86" s="2655"/>
      <c r="B86" s="2455"/>
      <c r="C86" s="2574"/>
      <c r="D86" s="234" t="s">
        <v>76</v>
      </c>
      <c r="E86" s="2627"/>
      <c r="F86" s="2630"/>
      <c r="G86" s="615">
        <f t="shared" si="6"/>
        <v>0</v>
      </c>
      <c r="H86" s="616">
        <f t="shared" si="4"/>
        <v>0</v>
      </c>
      <c r="I86" s="617"/>
      <c r="J86" s="617"/>
      <c r="K86" s="617"/>
      <c r="L86" s="618"/>
      <c r="M86" s="619">
        <f t="shared" si="5"/>
        <v>0</v>
      </c>
      <c r="N86" s="620"/>
      <c r="O86" s="620"/>
      <c r="P86" s="620"/>
      <c r="Q86" s="620"/>
      <c r="R86" s="623"/>
      <c r="S86" s="624"/>
      <c r="T86" s="624"/>
      <c r="U86" s="624"/>
      <c r="V86" s="661"/>
      <c r="W86" s="661"/>
      <c r="X86" s="625"/>
      <c r="Y86" s="666"/>
      <c r="Z86" s="625"/>
      <c r="AA86" s="626"/>
      <c r="AB86" s="627"/>
      <c r="AC86" s="627"/>
      <c r="AD86" s="627"/>
      <c r="AE86" s="627"/>
      <c r="AF86" s="628"/>
      <c r="AG86" s="629"/>
      <c r="AH86" s="631"/>
      <c r="AI86" s="630"/>
      <c r="AJ86" s="247">
        <f>SUM(AK86:AM86)</f>
        <v>0</v>
      </c>
      <c r="AK86" s="630"/>
      <c r="AL86" s="617"/>
      <c r="AM86" s="631"/>
      <c r="AN86" s="629" t="s">
        <v>97</v>
      </c>
      <c r="AO86" s="617" t="s">
        <v>97</v>
      </c>
      <c r="AP86" s="631" t="s">
        <v>97</v>
      </c>
      <c r="AQ86" s="629" t="s">
        <v>97</v>
      </c>
      <c r="AR86" s="617" t="s">
        <v>97</v>
      </c>
      <c r="AS86" s="617" t="s">
        <v>97</v>
      </c>
      <c r="AT86" s="617" t="s">
        <v>97</v>
      </c>
      <c r="AU86" s="618" t="s">
        <v>97</v>
      </c>
      <c r="AV86" s="372">
        <f t="shared" si="7"/>
        <v>0</v>
      </c>
      <c r="AW86" s="624"/>
      <c r="AX86" s="661"/>
      <c r="AY86" s="661"/>
      <c r="AZ86" s="661"/>
      <c r="BA86" s="661"/>
      <c r="BB86" s="661"/>
      <c r="BC86" s="661"/>
      <c r="BD86" s="661"/>
      <c r="BE86" s="682"/>
    </row>
    <row r="87" spans="1:57" ht="36" customHeight="1">
      <c r="A87" s="2655"/>
      <c r="B87" s="2455"/>
      <c r="C87" s="2574"/>
      <c r="D87" s="234" t="s">
        <v>77</v>
      </c>
      <c r="E87" s="2627"/>
      <c r="F87" s="2630"/>
      <c r="G87" s="615">
        <f t="shared" si="6"/>
        <v>13</v>
      </c>
      <c r="H87" s="616">
        <f t="shared" si="4"/>
        <v>0</v>
      </c>
      <c r="I87" s="617"/>
      <c r="J87" s="617"/>
      <c r="K87" s="617"/>
      <c r="L87" s="618"/>
      <c r="M87" s="619">
        <f t="shared" si="5"/>
        <v>13</v>
      </c>
      <c r="N87" s="620"/>
      <c r="O87" s="620"/>
      <c r="P87" s="620"/>
      <c r="Q87" s="620"/>
      <c r="R87" s="623">
        <v>13</v>
      </c>
      <c r="S87" s="624"/>
      <c r="T87" s="624"/>
      <c r="U87" s="624"/>
      <c r="V87" s="661"/>
      <c r="W87" s="661">
        <v>13</v>
      </c>
      <c r="X87" s="625"/>
      <c r="Y87" s="666">
        <v>11</v>
      </c>
      <c r="Z87" s="625">
        <v>2</v>
      </c>
      <c r="AA87" s="626"/>
      <c r="AB87" s="627"/>
      <c r="AC87" s="627"/>
      <c r="AD87" s="627">
        <v>8</v>
      </c>
      <c r="AE87" s="627">
        <v>13</v>
      </c>
      <c r="AF87" s="628"/>
      <c r="AG87" s="629">
        <v>35</v>
      </c>
      <c r="AH87" s="631">
        <v>20</v>
      </c>
      <c r="AI87" s="630">
        <v>100</v>
      </c>
      <c r="AJ87" s="247">
        <f>SUM(AQ87:AU87)</f>
        <v>13</v>
      </c>
      <c r="AK87" s="630" t="s">
        <v>98</v>
      </c>
      <c r="AL87" s="617" t="s">
        <v>98</v>
      </c>
      <c r="AM87" s="631" t="s">
        <v>98</v>
      </c>
      <c r="AN87" s="629" t="s">
        <v>97</v>
      </c>
      <c r="AO87" s="617" t="s">
        <v>97</v>
      </c>
      <c r="AP87" s="631" t="s">
        <v>97</v>
      </c>
      <c r="AQ87" s="629"/>
      <c r="AR87" s="617">
        <v>3</v>
      </c>
      <c r="AS87" s="617">
        <v>6</v>
      </c>
      <c r="AT87" s="617">
        <v>4</v>
      </c>
      <c r="AU87" s="618"/>
      <c r="AV87" s="372">
        <f t="shared" si="7"/>
        <v>0</v>
      </c>
      <c r="AW87" s="624"/>
      <c r="AX87" s="661"/>
      <c r="AY87" s="661"/>
      <c r="AZ87" s="661"/>
      <c r="BA87" s="661"/>
      <c r="BB87" s="661"/>
      <c r="BC87" s="661"/>
      <c r="BD87" s="661"/>
      <c r="BE87" s="682"/>
    </row>
    <row r="88" spans="1:57" ht="36" customHeight="1" thickBot="1">
      <c r="A88" s="2655"/>
      <c r="B88" s="2625"/>
      <c r="C88" s="2575"/>
      <c r="D88" s="267" t="s">
        <v>78</v>
      </c>
      <c r="E88" s="2628"/>
      <c r="F88" s="2631"/>
      <c r="G88" s="637">
        <f t="shared" si="6"/>
        <v>0</v>
      </c>
      <c r="H88" s="638">
        <f t="shared" si="4"/>
        <v>0</v>
      </c>
      <c r="I88" s="639"/>
      <c r="J88" s="639"/>
      <c r="K88" s="639"/>
      <c r="L88" s="640"/>
      <c r="M88" s="667">
        <f t="shared" si="5"/>
        <v>0</v>
      </c>
      <c r="N88" s="645"/>
      <c r="O88" s="645"/>
      <c r="P88" s="645"/>
      <c r="Q88" s="645"/>
      <c r="R88" s="646"/>
      <c r="S88" s="671"/>
      <c r="T88" s="671"/>
      <c r="U88" s="671"/>
      <c r="V88" s="645"/>
      <c r="W88" s="645"/>
      <c r="X88" s="646"/>
      <c r="Y88" s="644"/>
      <c r="Z88" s="646"/>
      <c r="AA88" s="649"/>
      <c r="AB88" s="639"/>
      <c r="AC88" s="639"/>
      <c r="AD88" s="639"/>
      <c r="AE88" s="639"/>
      <c r="AF88" s="640"/>
      <c r="AG88" s="649"/>
      <c r="AH88" s="651"/>
      <c r="AI88" s="650"/>
      <c r="AJ88" s="262">
        <f>SUM(AQ88:AU88)</f>
        <v>0</v>
      </c>
      <c r="AK88" s="650" t="s">
        <v>97</v>
      </c>
      <c r="AL88" s="639" t="s">
        <v>97</v>
      </c>
      <c r="AM88" s="651" t="s">
        <v>97</v>
      </c>
      <c r="AN88" s="649" t="s">
        <v>97</v>
      </c>
      <c r="AO88" s="639" t="s">
        <v>98</v>
      </c>
      <c r="AP88" s="651" t="s">
        <v>98</v>
      </c>
      <c r="AQ88" s="649"/>
      <c r="AR88" s="639"/>
      <c r="AS88" s="639"/>
      <c r="AT88" s="639"/>
      <c r="AU88" s="640"/>
      <c r="AV88" s="372">
        <f t="shared" si="7"/>
        <v>0</v>
      </c>
      <c r="AW88" s="671"/>
      <c r="AX88" s="645"/>
      <c r="AY88" s="645"/>
      <c r="AZ88" s="645"/>
      <c r="BA88" s="645"/>
      <c r="BB88" s="645"/>
      <c r="BC88" s="645"/>
      <c r="BD88" s="645"/>
      <c r="BE88" s="683"/>
    </row>
    <row r="89" spans="1:57" ht="36" customHeight="1">
      <c r="A89" s="2620" t="s">
        <v>206</v>
      </c>
      <c r="B89" s="2454" t="s">
        <v>250</v>
      </c>
      <c r="C89" s="2457" t="s">
        <v>251</v>
      </c>
      <c r="D89" s="275" t="s">
        <v>74</v>
      </c>
      <c r="E89" s="2436"/>
      <c r="F89" s="2460">
        <f>E89-SUM(M89:M93)</f>
        <v>-232</v>
      </c>
      <c r="G89" s="684">
        <f t="shared" si="6"/>
        <v>82</v>
      </c>
      <c r="H89" s="685">
        <f t="shared" si="4"/>
        <v>2</v>
      </c>
      <c r="I89" s="1586">
        <v>2</v>
      </c>
      <c r="J89" s="1586"/>
      <c r="K89" s="1586"/>
      <c r="L89" s="1587"/>
      <c r="M89" s="688">
        <f t="shared" si="5"/>
        <v>80</v>
      </c>
      <c r="N89" s="689"/>
      <c r="O89" s="689"/>
      <c r="P89" s="689"/>
      <c r="Q89" s="689"/>
      <c r="R89" s="690">
        <v>80</v>
      </c>
      <c r="S89" s="691">
        <v>6</v>
      </c>
      <c r="T89" s="689"/>
      <c r="U89" s="689"/>
      <c r="V89" s="692">
        <v>72</v>
      </c>
      <c r="W89" s="689">
        <v>2</v>
      </c>
      <c r="X89" s="693"/>
      <c r="Y89" s="694">
        <v>73</v>
      </c>
      <c r="Z89" s="695">
        <v>7</v>
      </c>
      <c r="AA89" s="1588"/>
      <c r="AB89" s="1589">
        <v>16</v>
      </c>
      <c r="AC89" s="1589">
        <v>16</v>
      </c>
      <c r="AD89" s="1589">
        <v>3</v>
      </c>
      <c r="AE89" s="1589">
        <v>29</v>
      </c>
      <c r="AF89" s="1590">
        <v>7</v>
      </c>
      <c r="AG89" s="1588">
        <v>41.2</v>
      </c>
      <c r="AH89" s="1590">
        <v>18</v>
      </c>
      <c r="AI89" s="1591">
        <v>9.8000000000000007</v>
      </c>
      <c r="AJ89" s="276">
        <f>SUM(AN89:AP89)</f>
        <v>74</v>
      </c>
      <c r="AK89" s="1592" t="s">
        <v>97</v>
      </c>
      <c r="AL89" s="1593" t="s">
        <v>97</v>
      </c>
      <c r="AM89" s="1594" t="s">
        <v>97</v>
      </c>
      <c r="AN89" s="1591">
        <v>9</v>
      </c>
      <c r="AO89" s="1586">
        <v>65</v>
      </c>
      <c r="AP89" s="1595"/>
      <c r="AQ89" s="1596" t="s">
        <v>97</v>
      </c>
      <c r="AR89" s="1593" t="s">
        <v>97</v>
      </c>
      <c r="AS89" s="1593" t="s">
        <v>97</v>
      </c>
      <c r="AT89" s="1593" t="s">
        <v>97</v>
      </c>
      <c r="AU89" s="1597" t="s">
        <v>97</v>
      </c>
      <c r="AV89" s="220">
        <f t="shared" si="7"/>
        <v>2</v>
      </c>
      <c r="AW89" s="706"/>
      <c r="AX89" s="707"/>
      <c r="AY89" s="707"/>
      <c r="AZ89" s="707"/>
      <c r="BA89" s="707">
        <v>1</v>
      </c>
      <c r="BB89" s="707"/>
      <c r="BC89" s="707"/>
      <c r="BD89" s="707"/>
      <c r="BE89" s="708">
        <v>1</v>
      </c>
    </row>
    <row r="90" spans="1:57" ht="36" customHeight="1">
      <c r="A90" s="2622"/>
      <c r="B90" s="2455"/>
      <c r="C90" s="2458"/>
      <c r="D90" s="277" t="s">
        <v>75</v>
      </c>
      <c r="E90" s="2437"/>
      <c r="F90" s="2461"/>
      <c r="G90" s="709">
        <f t="shared" si="6"/>
        <v>0</v>
      </c>
      <c r="H90" s="710">
        <f t="shared" si="4"/>
        <v>0</v>
      </c>
      <c r="I90" s="1598"/>
      <c r="J90" s="1598"/>
      <c r="K90" s="1598"/>
      <c r="L90" s="1599"/>
      <c r="M90" s="713">
        <f t="shared" si="5"/>
        <v>0</v>
      </c>
      <c r="N90" s="714"/>
      <c r="O90" s="714"/>
      <c r="P90" s="714"/>
      <c r="Q90" s="714"/>
      <c r="R90" s="715"/>
      <c r="S90" s="716"/>
      <c r="T90" s="717"/>
      <c r="U90" s="717"/>
      <c r="V90" s="714"/>
      <c r="W90" s="714"/>
      <c r="X90" s="718"/>
      <c r="Y90" s="694"/>
      <c r="Z90" s="695"/>
      <c r="AA90" s="1588"/>
      <c r="AB90" s="1589"/>
      <c r="AC90" s="1589"/>
      <c r="AD90" s="1589"/>
      <c r="AE90" s="1589"/>
      <c r="AF90" s="1590"/>
      <c r="AG90" s="1600"/>
      <c r="AH90" s="1599"/>
      <c r="AI90" s="1600"/>
      <c r="AJ90" s="279">
        <f>SUM(AN90:AP90)</f>
        <v>0</v>
      </c>
      <c r="AK90" s="1601" t="s">
        <v>98</v>
      </c>
      <c r="AL90" s="1602" t="s">
        <v>98</v>
      </c>
      <c r="AM90" s="1603" t="s">
        <v>98</v>
      </c>
      <c r="AN90" s="1604"/>
      <c r="AO90" s="1602"/>
      <c r="AP90" s="1603"/>
      <c r="AQ90" s="1604" t="s">
        <v>97</v>
      </c>
      <c r="AR90" s="1602" t="s">
        <v>97</v>
      </c>
      <c r="AS90" s="1602" t="s">
        <v>97</v>
      </c>
      <c r="AT90" s="1602" t="s">
        <v>97</v>
      </c>
      <c r="AU90" s="1605" t="s">
        <v>97</v>
      </c>
      <c r="AV90" s="220">
        <f t="shared" si="7"/>
        <v>0</v>
      </c>
      <c r="AW90" s="725"/>
      <c r="AX90" s="726"/>
      <c r="AY90" s="726"/>
      <c r="AZ90" s="726"/>
      <c r="BA90" s="726"/>
      <c r="BB90" s="726"/>
      <c r="BC90" s="726"/>
      <c r="BD90" s="726"/>
      <c r="BE90" s="727"/>
    </row>
    <row r="91" spans="1:57" ht="36" customHeight="1">
      <c r="A91" s="2622"/>
      <c r="B91" s="2455"/>
      <c r="C91" s="2458"/>
      <c r="D91" s="277" t="s">
        <v>76</v>
      </c>
      <c r="E91" s="2437"/>
      <c r="F91" s="2461"/>
      <c r="G91" s="709">
        <f t="shared" si="6"/>
        <v>4</v>
      </c>
      <c r="H91" s="710">
        <f t="shared" si="4"/>
        <v>0</v>
      </c>
      <c r="I91" s="1598"/>
      <c r="J91" s="1598"/>
      <c r="K91" s="1598"/>
      <c r="L91" s="1599"/>
      <c r="M91" s="713">
        <f t="shared" si="5"/>
        <v>4</v>
      </c>
      <c r="N91" s="714"/>
      <c r="O91" s="714">
        <v>4</v>
      </c>
      <c r="P91" s="728"/>
      <c r="Q91" s="1606"/>
      <c r="R91" s="715"/>
      <c r="S91" s="716"/>
      <c r="T91" s="714"/>
      <c r="U91" s="714">
        <v>4</v>
      </c>
      <c r="V91" s="714"/>
      <c r="W91" s="714"/>
      <c r="X91" s="718"/>
      <c r="Y91" s="694">
        <v>4</v>
      </c>
      <c r="Z91" s="695"/>
      <c r="AA91" s="1588"/>
      <c r="AB91" s="1589"/>
      <c r="AC91" s="1589"/>
      <c r="AD91" s="1589"/>
      <c r="AE91" s="1589">
        <v>1</v>
      </c>
      <c r="AF91" s="1590"/>
      <c r="AG91" s="1600">
        <v>35.6</v>
      </c>
      <c r="AH91" s="1599">
        <v>13</v>
      </c>
      <c r="AI91" s="1600">
        <v>74.599999999999994</v>
      </c>
      <c r="AJ91" s="279">
        <f>SUM(AK91:AM91)</f>
        <v>4</v>
      </c>
      <c r="AK91" s="1601">
        <v>3</v>
      </c>
      <c r="AL91" s="1602">
        <v>1</v>
      </c>
      <c r="AM91" s="1603"/>
      <c r="AN91" s="1604" t="s">
        <v>97</v>
      </c>
      <c r="AO91" s="1602" t="s">
        <v>97</v>
      </c>
      <c r="AP91" s="1603" t="s">
        <v>97</v>
      </c>
      <c r="AQ91" s="1604" t="s">
        <v>97</v>
      </c>
      <c r="AR91" s="1602" t="s">
        <v>97</v>
      </c>
      <c r="AS91" s="1602" t="s">
        <v>97</v>
      </c>
      <c r="AT91" s="1602" t="s">
        <v>97</v>
      </c>
      <c r="AU91" s="1605" t="s">
        <v>97</v>
      </c>
      <c r="AV91" s="220">
        <f t="shared" si="7"/>
        <v>0</v>
      </c>
      <c r="AW91" s="725"/>
      <c r="AX91" s="726"/>
      <c r="AY91" s="726"/>
      <c r="AZ91" s="726"/>
      <c r="BA91" s="726"/>
      <c r="BB91" s="726"/>
      <c r="BC91" s="726"/>
      <c r="BD91" s="726"/>
      <c r="BE91" s="727"/>
    </row>
    <row r="92" spans="1:57" ht="36" customHeight="1">
      <c r="A92" s="2622"/>
      <c r="B92" s="2455"/>
      <c r="C92" s="2458"/>
      <c r="D92" s="277" t="s">
        <v>77</v>
      </c>
      <c r="E92" s="2437"/>
      <c r="F92" s="2461"/>
      <c r="G92" s="709">
        <f t="shared" si="6"/>
        <v>172</v>
      </c>
      <c r="H92" s="710">
        <f t="shared" si="4"/>
        <v>7</v>
      </c>
      <c r="I92" s="1598">
        <v>7</v>
      </c>
      <c r="J92" s="1598"/>
      <c r="K92" s="1598"/>
      <c r="L92" s="1599"/>
      <c r="M92" s="713">
        <f t="shared" si="5"/>
        <v>148</v>
      </c>
      <c r="N92" s="714"/>
      <c r="O92" s="714"/>
      <c r="P92" s="714"/>
      <c r="Q92" s="714"/>
      <c r="R92" s="715">
        <v>148</v>
      </c>
      <c r="S92" s="716">
        <v>11</v>
      </c>
      <c r="T92" s="714"/>
      <c r="U92" s="714"/>
      <c r="V92" s="714">
        <v>130</v>
      </c>
      <c r="W92" s="714">
        <v>7</v>
      </c>
      <c r="X92" s="718"/>
      <c r="Y92" s="694">
        <v>124</v>
      </c>
      <c r="Z92" s="695">
        <v>24</v>
      </c>
      <c r="AA92" s="1588"/>
      <c r="AB92" s="1589">
        <v>35</v>
      </c>
      <c r="AC92" s="1589">
        <v>31</v>
      </c>
      <c r="AD92" s="1589">
        <v>10</v>
      </c>
      <c r="AE92" s="1589">
        <v>47</v>
      </c>
      <c r="AF92" s="1590">
        <v>27</v>
      </c>
      <c r="AG92" s="1600">
        <v>42.2</v>
      </c>
      <c r="AH92" s="1599">
        <v>17</v>
      </c>
      <c r="AI92" s="1600">
        <v>98.5</v>
      </c>
      <c r="AJ92" s="279">
        <f>SUM(AQ92:AU92)</f>
        <v>135</v>
      </c>
      <c r="AK92" s="1601" t="s">
        <v>98</v>
      </c>
      <c r="AL92" s="1602" t="s">
        <v>98</v>
      </c>
      <c r="AM92" s="1603" t="s">
        <v>98</v>
      </c>
      <c r="AN92" s="1604" t="s">
        <v>97</v>
      </c>
      <c r="AO92" s="1602" t="s">
        <v>97</v>
      </c>
      <c r="AP92" s="1603" t="s">
        <v>97</v>
      </c>
      <c r="AQ92" s="1604">
        <v>10</v>
      </c>
      <c r="AR92" s="1602">
        <v>30</v>
      </c>
      <c r="AS92" s="1602">
        <v>64</v>
      </c>
      <c r="AT92" s="1602">
        <v>25</v>
      </c>
      <c r="AU92" s="1605">
        <v>6</v>
      </c>
      <c r="AV92" s="220">
        <f t="shared" si="7"/>
        <v>24</v>
      </c>
      <c r="AW92" s="725"/>
      <c r="AX92" s="726"/>
      <c r="AY92" s="726"/>
      <c r="AZ92" s="726"/>
      <c r="BA92" s="726">
        <v>1</v>
      </c>
      <c r="BB92" s="726"/>
      <c r="BC92" s="726">
        <v>1</v>
      </c>
      <c r="BD92" s="726">
        <v>22</v>
      </c>
      <c r="BE92" s="727"/>
    </row>
    <row r="93" spans="1:57" ht="36" customHeight="1" thickBot="1">
      <c r="A93" s="2622"/>
      <c r="B93" s="2473"/>
      <c r="C93" s="2474"/>
      <c r="D93" s="281" t="s">
        <v>78</v>
      </c>
      <c r="E93" s="2438"/>
      <c r="F93" s="2462"/>
      <c r="G93" s="730">
        <f t="shared" si="6"/>
        <v>0</v>
      </c>
      <c r="H93" s="731">
        <f t="shared" si="4"/>
        <v>0</v>
      </c>
      <c r="I93" s="1607"/>
      <c r="J93" s="1607"/>
      <c r="K93" s="1607"/>
      <c r="L93" s="1608"/>
      <c r="M93" s="734">
        <f t="shared" si="5"/>
        <v>0</v>
      </c>
      <c r="N93" s="735"/>
      <c r="O93" s="735"/>
      <c r="P93" s="735"/>
      <c r="Q93" s="735"/>
      <c r="R93" s="736"/>
      <c r="S93" s="737"/>
      <c r="T93" s="738"/>
      <c r="U93" s="738"/>
      <c r="V93" s="738"/>
      <c r="W93" s="738"/>
      <c r="X93" s="739"/>
      <c r="Y93" s="740"/>
      <c r="Z93" s="718"/>
      <c r="AA93" s="1600"/>
      <c r="AB93" s="1598"/>
      <c r="AC93" s="1598"/>
      <c r="AD93" s="1598"/>
      <c r="AE93" s="1598"/>
      <c r="AF93" s="1599"/>
      <c r="AG93" s="1609"/>
      <c r="AH93" s="1610"/>
      <c r="AI93" s="1611"/>
      <c r="AJ93" s="282">
        <f>SUM(AQ93:AU93)</f>
        <v>0</v>
      </c>
      <c r="AK93" s="1612" t="s">
        <v>97</v>
      </c>
      <c r="AL93" s="1613" t="s">
        <v>97</v>
      </c>
      <c r="AM93" s="1614" t="s">
        <v>97</v>
      </c>
      <c r="AN93" s="1615" t="s">
        <v>97</v>
      </c>
      <c r="AO93" s="1613" t="s">
        <v>98</v>
      </c>
      <c r="AP93" s="1614" t="s">
        <v>98</v>
      </c>
      <c r="AQ93" s="1611"/>
      <c r="AR93" s="1607"/>
      <c r="AS93" s="1607"/>
      <c r="AT93" s="1607"/>
      <c r="AU93" s="1608"/>
      <c r="AV93" s="220">
        <f t="shared" si="7"/>
        <v>0</v>
      </c>
      <c r="AW93" s="748"/>
      <c r="AX93" s="749"/>
      <c r="AY93" s="749"/>
      <c r="AZ93" s="749"/>
      <c r="BA93" s="749"/>
      <c r="BB93" s="749"/>
      <c r="BC93" s="749"/>
      <c r="BD93" s="749"/>
      <c r="BE93" s="750"/>
    </row>
    <row r="94" spans="1:57" ht="36" customHeight="1">
      <c r="A94" s="2622"/>
      <c r="B94" s="2454" t="s">
        <v>252</v>
      </c>
      <c r="C94" s="2457" t="s">
        <v>253</v>
      </c>
      <c r="D94" s="275" t="s">
        <v>74</v>
      </c>
      <c r="E94" s="2436"/>
      <c r="F94" s="2460">
        <f>E94-SUM(M94:M98)</f>
        <v>-31</v>
      </c>
      <c r="G94" s="684">
        <f t="shared" si="6"/>
        <v>0</v>
      </c>
      <c r="H94" s="685">
        <f t="shared" si="4"/>
        <v>0</v>
      </c>
      <c r="I94" s="1586"/>
      <c r="J94" s="1586"/>
      <c r="K94" s="1586"/>
      <c r="L94" s="1587"/>
      <c r="M94" s="688">
        <f t="shared" si="5"/>
        <v>0</v>
      </c>
      <c r="N94" s="689"/>
      <c r="O94" s="689"/>
      <c r="P94" s="689"/>
      <c r="Q94" s="689"/>
      <c r="R94" s="693"/>
      <c r="S94" s="694"/>
      <c r="T94" s="694"/>
      <c r="U94" s="694"/>
      <c r="V94" s="751"/>
      <c r="W94" s="751"/>
      <c r="X94" s="695"/>
      <c r="Y94" s="691"/>
      <c r="Z94" s="693"/>
      <c r="AA94" s="1591"/>
      <c r="AB94" s="1586"/>
      <c r="AC94" s="1586"/>
      <c r="AD94" s="1586"/>
      <c r="AE94" s="1586"/>
      <c r="AF94" s="1587"/>
      <c r="AG94" s="1591"/>
      <c r="AH94" s="1595"/>
      <c r="AI94" s="1616"/>
      <c r="AJ94" s="276">
        <f>SUM(AN94:AP94)</f>
        <v>0</v>
      </c>
      <c r="AK94" s="1592" t="s">
        <v>97</v>
      </c>
      <c r="AL94" s="1593" t="s">
        <v>97</v>
      </c>
      <c r="AM94" s="1594" t="s">
        <v>97</v>
      </c>
      <c r="AN94" s="1591"/>
      <c r="AO94" s="1586"/>
      <c r="AP94" s="1595"/>
      <c r="AQ94" s="1596" t="s">
        <v>97</v>
      </c>
      <c r="AR94" s="1593" t="s">
        <v>97</v>
      </c>
      <c r="AS94" s="1593" t="s">
        <v>97</v>
      </c>
      <c r="AT94" s="1593" t="s">
        <v>97</v>
      </c>
      <c r="AU94" s="1597" t="s">
        <v>97</v>
      </c>
      <c r="AV94" s="220">
        <f t="shared" si="7"/>
        <v>0</v>
      </c>
      <c r="AW94" s="753"/>
      <c r="AX94" s="754"/>
      <c r="AY94" s="754"/>
      <c r="AZ94" s="754"/>
      <c r="BA94" s="754"/>
      <c r="BB94" s="754"/>
      <c r="BC94" s="754"/>
      <c r="BD94" s="754"/>
      <c r="BE94" s="755"/>
    </row>
    <row r="95" spans="1:57" ht="36" customHeight="1">
      <c r="A95" s="2622"/>
      <c r="B95" s="2455"/>
      <c r="C95" s="2458"/>
      <c r="D95" s="277" t="s">
        <v>75</v>
      </c>
      <c r="E95" s="2437"/>
      <c r="F95" s="2461"/>
      <c r="G95" s="709">
        <f t="shared" si="6"/>
        <v>0</v>
      </c>
      <c r="H95" s="710">
        <f t="shared" si="4"/>
        <v>0</v>
      </c>
      <c r="I95" s="1598"/>
      <c r="J95" s="1598"/>
      <c r="K95" s="1598"/>
      <c r="L95" s="1599"/>
      <c r="M95" s="713">
        <f t="shared" si="5"/>
        <v>0</v>
      </c>
      <c r="N95" s="714"/>
      <c r="O95" s="714"/>
      <c r="P95" s="714"/>
      <c r="Q95" s="714"/>
      <c r="R95" s="718"/>
      <c r="S95" s="694"/>
      <c r="T95" s="694"/>
      <c r="U95" s="694"/>
      <c r="V95" s="751"/>
      <c r="W95" s="751"/>
      <c r="X95" s="695"/>
      <c r="Y95" s="756"/>
      <c r="Z95" s="695"/>
      <c r="AA95" s="1588"/>
      <c r="AB95" s="1589"/>
      <c r="AC95" s="1589"/>
      <c r="AD95" s="1589"/>
      <c r="AE95" s="1589"/>
      <c r="AF95" s="1590"/>
      <c r="AG95" s="1600"/>
      <c r="AH95" s="1617"/>
      <c r="AI95" s="1618"/>
      <c r="AJ95" s="279">
        <f>SUM(AN95:AP95)</f>
        <v>0</v>
      </c>
      <c r="AK95" s="1601" t="s">
        <v>98</v>
      </c>
      <c r="AL95" s="1602" t="s">
        <v>98</v>
      </c>
      <c r="AM95" s="1603" t="s">
        <v>98</v>
      </c>
      <c r="AN95" s="1604"/>
      <c r="AO95" s="1602"/>
      <c r="AP95" s="1603"/>
      <c r="AQ95" s="1604" t="s">
        <v>97</v>
      </c>
      <c r="AR95" s="1602" t="s">
        <v>97</v>
      </c>
      <c r="AS95" s="1602" t="s">
        <v>97</v>
      </c>
      <c r="AT95" s="1602" t="s">
        <v>97</v>
      </c>
      <c r="AU95" s="1605" t="s">
        <v>97</v>
      </c>
      <c r="AV95" s="220">
        <f t="shared" si="7"/>
        <v>0</v>
      </c>
      <c r="AW95" s="753"/>
      <c r="AX95" s="754"/>
      <c r="AY95" s="754"/>
      <c r="AZ95" s="754"/>
      <c r="BA95" s="754"/>
      <c r="BB95" s="754"/>
      <c r="BC95" s="754"/>
      <c r="BD95" s="754"/>
      <c r="BE95" s="755"/>
    </row>
    <row r="96" spans="1:57" ht="36" customHeight="1">
      <c r="A96" s="2622"/>
      <c r="B96" s="2455"/>
      <c r="C96" s="2458"/>
      <c r="D96" s="277" t="s">
        <v>76</v>
      </c>
      <c r="E96" s="2437"/>
      <c r="F96" s="2461"/>
      <c r="G96" s="709">
        <f t="shared" si="6"/>
        <v>0</v>
      </c>
      <c r="H96" s="710">
        <f t="shared" si="4"/>
        <v>0</v>
      </c>
      <c r="I96" s="1598"/>
      <c r="J96" s="1598"/>
      <c r="K96" s="1598"/>
      <c r="L96" s="1599"/>
      <c r="M96" s="713">
        <f t="shared" si="5"/>
        <v>0</v>
      </c>
      <c r="N96" s="714"/>
      <c r="O96" s="714"/>
      <c r="P96" s="714"/>
      <c r="Q96" s="714"/>
      <c r="R96" s="718"/>
      <c r="S96" s="694"/>
      <c r="T96" s="694"/>
      <c r="U96" s="694"/>
      <c r="V96" s="751"/>
      <c r="W96" s="751"/>
      <c r="X96" s="695"/>
      <c r="Y96" s="756"/>
      <c r="Z96" s="695"/>
      <c r="AA96" s="1588"/>
      <c r="AB96" s="1589"/>
      <c r="AC96" s="1589"/>
      <c r="AD96" s="1589"/>
      <c r="AE96" s="1589"/>
      <c r="AF96" s="1590"/>
      <c r="AG96" s="1600"/>
      <c r="AH96" s="1617"/>
      <c r="AI96" s="1618"/>
      <c r="AJ96" s="279">
        <f>SUM(AK96:AM96)</f>
        <v>0</v>
      </c>
      <c r="AK96" s="1601"/>
      <c r="AL96" s="1602"/>
      <c r="AM96" s="1603"/>
      <c r="AN96" s="1604" t="s">
        <v>97</v>
      </c>
      <c r="AO96" s="1602" t="s">
        <v>97</v>
      </c>
      <c r="AP96" s="1603" t="s">
        <v>97</v>
      </c>
      <c r="AQ96" s="1604" t="s">
        <v>97</v>
      </c>
      <c r="AR96" s="1602" t="s">
        <v>97</v>
      </c>
      <c r="AS96" s="1602" t="s">
        <v>97</v>
      </c>
      <c r="AT96" s="1602" t="s">
        <v>97</v>
      </c>
      <c r="AU96" s="1605" t="s">
        <v>97</v>
      </c>
      <c r="AV96" s="220">
        <f t="shared" si="7"/>
        <v>0</v>
      </c>
      <c r="AW96" s="753"/>
      <c r="AX96" s="754"/>
      <c r="AY96" s="754"/>
      <c r="AZ96" s="754"/>
      <c r="BA96" s="754"/>
      <c r="BB96" s="754"/>
      <c r="BC96" s="754"/>
      <c r="BD96" s="754"/>
      <c r="BE96" s="755"/>
    </row>
    <row r="97" spans="1:57" ht="36" customHeight="1">
      <c r="A97" s="2622"/>
      <c r="B97" s="2455"/>
      <c r="C97" s="2458"/>
      <c r="D97" s="277" t="s">
        <v>77</v>
      </c>
      <c r="E97" s="2437"/>
      <c r="F97" s="2461"/>
      <c r="G97" s="709">
        <f t="shared" si="6"/>
        <v>32</v>
      </c>
      <c r="H97" s="710">
        <f t="shared" si="4"/>
        <v>0</v>
      </c>
      <c r="I97" s="1598"/>
      <c r="J97" s="1598"/>
      <c r="K97" s="1598"/>
      <c r="L97" s="1599"/>
      <c r="M97" s="713">
        <f t="shared" si="5"/>
        <v>31</v>
      </c>
      <c r="N97" s="714"/>
      <c r="O97" s="714"/>
      <c r="P97" s="714"/>
      <c r="Q97" s="714"/>
      <c r="R97" s="718">
        <v>31</v>
      </c>
      <c r="S97" s="694">
        <v>1</v>
      </c>
      <c r="T97" s="694"/>
      <c r="U97" s="694"/>
      <c r="V97" s="751">
        <v>30</v>
      </c>
      <c r="W97" s="751"/>
      <c r="X97" s="695"/>
      <c r="Y97" s="756">
        <v>28</v>
      </c>
      <c r="Z97" s="695">
        <v>3</v>
      </c>
      <c r="AA97" s="1588"/>
      <c r="AB97" s="1589">
        <v>16</v>
      </c>
      <c r="AC97" s="1589">
        <v>13</v>
      </c>
      <c r="AD97" s="1589">
        <v>4</v>
      </c>
      <c r="AE97" s="1589">
        <v>19</v>
      </c>
      <c r="AF97" s="1590">
        <v>19</v>
      </c>
      <c r="AG97" s="1600">
        <v>42</v>
      </c>
      <c r="AH97" s="1617">
        <v>30</v>
      </c>
      <c r="AI97" s="1618">
        <v>100</v>
      </c>
      <c r="AJ97" s="279">
        <f>SUM(AQ97:AU97)</f>
        <v>31</v>
      </c>
      <c r="AK97" s="1601" t="s">
        <v>98</v>
      </c>
      <c r="AL97" s="1602" t="s">
        <v>98</v>
      </c>
      <c r="AM97" s="1603" t="s">
        <v>98</v>
      </c>
      <c r="AN97" s="1604" t="s">
        <v>97</v>
      </c>
      <c r="AO97" s="1602" t="s">
        <v>97</v>
      </c>
      <c r="AP97" s="1603" t="s">
        <v>97</v>
      </c>
      <c r="AQ97" s="1604"/>
      <c r="AR97" s="1602">
        <v>12</v>
      </c>
      <c r="AS97" s="1602">
        <v>14</v>
      </c>
      <c r="AT97" s="1602">
        <v>5</v>
      </c>
      <c r="AU97" s="1605"/>
      <c r="AV97" s="220">
        <f t="shared" si="7"/>
        <v>1</v>
      </c>
      <c r="AW97" s="753"/>
      <c r="AX97" s="754"/>
      <c r="AY97" s="754"/>
      <c r="AZ97" s="754"/>
      <c r="BA97" s="754">
        <v>1</v>
      </c>
      <c r="BB97" s="754"/>
      <c r="BC97" s="754"/>
      <c r="BD97" s="754"/>
      <c r="BE97" s="755"/>
    </row>
    <row r="98" spans="1:57" ht="36" customHeight="1" thickBot="1">
      <c r="A98" s="2622"/>
      <c r="B98" s="2473"/>
      <c r="C98" s="2474"/>
      <c r="D98" s="281" t="s">
        <v>78</v>
      </c>
      <c r="E98" s="2438"/>
      <c r="F98" s="2462"/>
      <c r="G98" s="730">
        <f t="shared" si="6"/>
        <v>0</v>
      </c>
      <c r="H98" s="731">
        <f t="shared" si="4"/>
        <v>0</v>
      </c>
      <c r="I98" s="1607"/>
      <c r="J98" s="1607"/>
      <c r="K98" s="1607"/>
      <c r="L98" s="1608"/>
      <c r="M98" s="759">
        <f t="shared" si="5"/>
        <v>0</v>
      </c>
      <c r="N98" s="738"/>
      <c r="O98" s="738"/>
      <c r="P98" s="738"/>
      <c r="Q98" s="738"/>
      <c r="R98" s="739"/>
      <c r="S98" s="740"/>
      <c r="T98" s="740"/>
      <c r="U98" s="740"/>
      <c r="V98" s="714"/>
      <c r="W98" s="714"/>
      <c r="X98" s="718"/>
      <c r="Y98" s="716"/>
      <c r="Z98" s="718"/>
      <c r="AA98" s="1600"/>
      <c r="AB98" s="1598"/>
      <c r="AC98" s="1598"/>
      <c r="AD98" s="1598"/>
      <c r="AE98" s="1598"/>
      <c r="AF98" s="1599"/>
      <c r="AG98" s="1611"/>
      <c r="AH98" s="1619"/>
      <c r="AI98" s="1620"/>
      <c r="AJ98" s="283">
        <f>SUM(AQ98:AU98)</f>
        <v>0</v>
      </c>
      <c r="AK98" s="1612" t="s">
        <v>97</v>
      </c>
      <c r="AL98" s="1613" t="s">
        <v>97</v>
      </c>
      <c r="AM98" s="1614" t="s">
        <v>97</v>
      </c>
      <c r="AN98" s="1615" t="s">
        <v>97</v>
      </c>
      <c r="AO98" s="1613" t="s">
        <v>98</v>
      </c>
      <c r="AP98" s="1614" t="s">
        <v>98</v>
      </c>
      <c r="AQ98" s="1611"/>
      <c r="AR98" s="1607"/>
      <c r="AS98" s="1607"/>
      <c r="AT98" s="1607"/>
      <c r="AU98" s="1608"/>
      <c r="AV98" s="220">
        <f t="shared" si="7"/>
        <v>0</v>
      </c>
      <c r="AW98" s="725"/>
      <c r="AX98" s="726"/>
      <c r="AY98" s="726"/>
      <c r="AZ98" s="726"/>
      <c r="BA98" s="726"/>
      <c r="BB98" s="726"/>
      <c r="BC98" s="726"/>
      <c r="BD98" s="726"/>
      <c r="BE98" s="727"/>
    </row>
    <row r="99" spans="1:57" ht="36" customHeight="1">
      <c r="A99" s="2622"/>
      <c r="B99" s="2454" t="s">
        <v>254</v>
      </c>
      <c r="C99" s="2457" t="s">
        <v>255</v>
      </c>
      <c r="D99" s="275" t="s">
        <v>74</v>
      </c>
      <c r="E99" s="2436"/>
      <c r="F99" s="2460">
        <f>E99-SUM(M99:M103)</f>
        <v>-41</v>
      </c>
      <c r="G99" s="684">
        <f t="shared" si="6"/>
        <v>0</v>
      </c>
      <c r="H99" s="685">
        <f t="shared" si="4"/>
        <v>0</v>
      </c>
      <c r="I99" s="1586"/>
      <c r="J99" s="1586"/>
      <c r="K99" s="1586"/>
      <c r="L99" s="1587"/>
      <c r="M99" s="688">
        <f t="shared" si="5"/>
        <v>0</v>
      </c>
      <c r="N99" s="689"/>
      <c r="O99" s="689"/>
      <c r="P99" s="689"/>
      <c r="Q99" s="689"/>
      <c r="R99" s="693"/>
      <c r="S99" s="762"/>
      <c r="T99" s="762"/>
      <c r="U99" s="762"/>
      <c r="V99" s="689"/>
      <c r="W99" s="689"/>
      <c r="X99" s="693"/>
      <c r="Y99" s="691"/>
      <c r="Z99" s="693"/>
      <c r="AA99" s="1591"/>
      <c r="AB99" s="1586"/>
      <c r="AC99" s="1586"/>
      <c r="AD99" s="1586"/>
      <c r="AE99" s="1586"/>
      <c r="AF99" s="1587"/>
      <c r="AG99" s="1591"/>
      <c r="AH99" s="1595"/>
      <c r="AI99" s="1616"/>
      <c r="AJ99" s="276">
        <f>SUM(AN99:AP99)</f>
        <v>0</v>
      </c>
      <c r="AK99" s="1592" t="s">
        <v>97</v>
      </c>
      <c r="AL99" s="1593" t="s">
        <v>97</v>
      </c>
      <c r="AM99" s="1594" t="s">
        <v>97</v>
      </c>
      <c r="AN99" s="1591"/>
      <c r="AO99" s="1586"/>
      <c r="AP99" s="1595"/>
      <c r="AQ99" s="1596" t="s">
        <v>97</v>
      </c>
      <c r="AR99" s="1593" t="s">
        <v>97</v>
      </c>
      <c r="AS99" s="1593" t="s">
        <v>97</v>
      </c>
      <c r="AT99" s="1593" t="s">
        <v>97</v>
      </c>
      <c r="AU99" s="1597" t="s">
        <v>97</v>
      </c>
      <c r="AV99" s="220">
        <f t="shared" si="7"/>
        <v>0</v>
      </c>
      <c r="AW99" s="706"/>
      <c r="AX99" s="707"/>
      <c r="AY99" s="707"/>
      <c r="AZ99" s="707"/>
      <c r="BA99" s="707"/>
      <c r="BB99" s="707"/>
      <c r="BC99" s="707"/>
      <c r="BD99" s="707"/>
      <c r="BE99" s="708"/>
    </row>
    <row r="100" spans="1:57" ht="36" customHeight="1">
      <c r="A100" s="2622"/>
      <c r="B100" s="2455"/>
      <c r="C100" s="2458"/>
      <c r="D100" s="277" t="s">
        <v>75</v>
      </c>
      <c r="E100" s="2437"/>
      <c r="F100" s="2461"/>
      <c r="G100" s="709">
        <f t="shared" si="6"/>
        <v>0</v>
      </c>
      <c r="H100" s="710">
        <f t="shared" si="4"/>
        <v>0</v>
      </c>
      <c r="I100" s="1598"/>
      <c r="J100" s="1598"/>
      <c r="K100" s="1598"/>
      <c r="L100" s="1599"/>
      <c r="M100" s="713">
        <f t="shared" si="5"/>
        <v>0</v>
      </c>
      <c r="N100" s="714"/>
      <c r="O100" s="714"/>
      <c r="P100" s="714"/>
      <c r="Q100" s="714"/>
      <c r="R100" s="718"/>
      <c r="S100" s="694"/>
      <c r="T100" s="694"/>
      <c r="U100" s="694"/>
      <c r="V100" s="751"/>
      <c r="W100" s="751"/>
      <c r="X100" s="695"/>
      <c r="Y100" s="756"/>
      <c r="Z100" s="695"/>
      <c r="AA100" s="1588"/>
      <c r="AB100" s="1589"/>
      <c r="AC100" s="1589"/>
      <c r="AD100" s="1589"/>
      <c r="AE100" s="1589"/>
      <c r="AF100" s="1590"/>
      <c r="AG100" s="1600"/>
      <c r="AH100" s="1617"/>
      <c r="AI100" s="1618"/>
      <c r="AJ100" s="279">
        <f>SUM(AN100:AP100)</f>
        <v>0</v>
      </c>
      <c r="AK100" s="1601" t="s">
        <v>98</v>
      </c>
      <c r="AL100" s="1602" t="s">
        <v>98</v>
      </c>
      <c r="AM100" s="1603" t="s">
        <v>98</v>
      </c>
      <c r="AN100" s="1604"/>
      <c r="AO100" s="1602"/>
      <c r="AP100" s="1603"/>
      <c r="AQ100" s="1604" t="s">
        <v>97</v>
      </c>
      <c r="AR100" s="1602" t="s">
        <v>97</v>
      </c>
      <c r="AS100" s="1602" t="s">
        <v>97</v>
      </c>
      <c r="AT100" s="1602" t="s">
        <v>97</v>
      </c>
      <c r="AU100" s="1605" t="s">
        <v>97</v>
      </c>
      <c r="AV100" s="220">
        <f t="shared" si="7"/>
        <v>0</v>
      </c>
      <c r="AW100" s="753"/>
      <c r="AX100" s="754"/>
      <c r="AY100" s="754"/>
      <c r="AZ100" s="754"/>
      <c r="BA100" s="754"/>
      <c r="BB100" s="754"/>
      <c r="BC100" s="754"/>
      <c r="BD100" s="754"/>
      <c r="BE100" s="755"/>
    </row>
    <row r="101" spans="1:57" ht="36" customHeight="1">
      <c r="A101" s="2622"/>
      <c r="B101" s="2455"/>
      <c r="C101" s="2458"/>
      <c r="D101" s="277" t="s">
        <v>76</v>
      </c>
      <c r="E101" s="2437"/>
      <c r="F101" s="2461"/>
      <c r="G101" s="709">
        <f t="shared" si="6"/>
        <v>0</v>
      </c>
      <c r="H101" s="710">
        <f t="shared" si="4"/>
        <v>0</v>
      </c>
      <c r="I101" s="1598"/>
      <c r="J101" s="1598"/>
      <c r="K101" s="1598"/>
      <c r="L101" s="1599"/>
      <c r="M101" s="713">
        <f t="shared" si="5"/>
        <v>0</v>
      </c>
      <c r="N101" s="714"/>
      <c r="O101" s="714"/>
      <c r="P101" s="714"/>
      <c r="Q101" s="714"/>
      <c r="R101" s="718"/>
      <c r="S101" s="694"/>
      <c r="T101" s="694"/>
      <c r="U101" s="694"/>
      <c r="V101" s="751"/>
      <c r="W101" s="751"/>
      <c r="X101" s="695"/>
      <c r="Y101" s="756"/>
      <c r="Z101" s="695"/>
      <c r="AA101" s="1588"/>
      <c r="AB101" s="1589"/>
      <c r="AC101" s="1589"/>
      <c r="AD101" s="1589"/>
      <c r="AE101" s="1589"/>
      <c r="AF101" s="1590"/>
      <c r="AG101" s="1600"/>
      <c r="AH101" s="1617"/>
      <c r="AI101" s="1618"/>
      <c r="AJ101" s="279">
        <f>SUM(AK101:AM101)</f>
        <v>0</v>
      </c>
      <c r="AK101" s="1601"/>
      <c r="AL101" s="1602"/>
      <c r="AM101" s="1603"/>
      <c r="AN101" s="1604" t="s">
        <v>97</v>
      </c>
      <c r="AO101" s="1602" t="s">
        <v>97</v>
      </c>
      <c r="AP101" s="1603" t="s">
        <v>97</v>
      </c>
      <c r="AQ101" s="1604" t="s">
        <v>97</v>
      </c>
      <c r="AR101" s="1602" t="s">
        <v>97</v>
      </c>
      <c r="AS101" s="1602" t="s">
        <v>97</v>
      </c>
      <c r="AT101" s="1602" t="s">
        <v>97</v>
      </c>
      <c r="AU101" s="1605" t="s">
        <v>97</v>
      </c>
      <c r="AV101" s="220">
        <f t="shared" si="7"/>
        <v>0</v>
      </c>
      <c r="AW101" s="753"/>
      <c r="AX101" s="754"/>
      <c r="AY101" s="754"/>
      <c r="AZ101" s="754"/>
      <c r="BA101" s="754"/>
      <c r="BB101" s="754"/>
      <c r="BC101" s="754"/>
      <c r="BD101" s="754"/>
      <c r="BE101" s="755"/>
    </row>
    <row r="102" spans="1:57" ht="36" customHeight="1">
      <c r="A102" s="2622"/>
      <c r="B102" s="2455"/>
      <c r="C102" s="2458"/>
      <c r="D102" s="277" t="s">
        <v>77</v>
      </c>
      <c r="E102" s="2437"/>
      <c r="F102" s="2461"/>
      <c r="G102" s="709">
        <f t="shared" si="6"/>
        <v>45</v>
      </c>
      <c r="H102" s="710">
        <f t="shared" si="4"/>
        <v>6</v>
      </c>
      <c r="I102" s="1598">
        <v>5</v>
      </c>
      <c r="J102" s="1598"/>
      <c r="K102" s="1598">
        <v>1</v>
      </c>
      <c r="L102" s="1599"/>
      <c r="M102" s="713">
        <f t="shared" si="5"/>
        <v>41</v>
      </c>
      <c r="N102" s="714"/>
      <c r="O102" s="714"/>
      <c r="P102" s="714"/>
      <c r="Q102" s="714"/>
      <c r="R102" s="718">
        <v>41</v>
      </c>
      <c r="S102" s="694">
        <v>5</v>
      </c>
      <c r="T102" s="694"/>
      <c r="U102" s="694"/>
      <c r="V102" s="751">
        <v>36</v>
      </c>
      <c r="W102" s="751"/>
      <c r="X102" s="695"/>
      <c r="Y102" s="756">
        <v>39</v>
      </c>
      <c r="Z102" s="695">
        <v>2</v>
      </c>
      <c r="AA102" s="1588"/>
      <c r="AB102" s="1589">
        <v>10</v>
      </c>
      <c r="AC102" s="1589">
        <v>10</v>
      </c>
      <c r="AD102" s="1589">
        <v>1</v>
      </c>
      <c r="AE102" s="1589">
        <v>15</v>
      </c>
      <c r="AF102" s="1590">
        <v>3</v>
      </c>
      <c r="AG102" s="1600">
        <v>35</v>
      </c>
      <c r="AH102" s="1617">
        <v>14</v>
      </c>
      <c r="AI102" s="1618">
        <v>73</v>
      </c>
      <c r="AJ102" s="279">
        <f>SUM(AQ102:AU102)</f>
        <v>31</v>
      </c>
      <c r="AK102" s="1601" t="s">
        <v>98</v>
      </c>
      <c r="AL102" s="1602" t="s">
        <v>98</v>
      </c>
      <c r="AM102" s="1603" t="s">
        <v>98</v>
      </c>
      <c r="AN102" s="1604" t="s">
        <v>97</v>
      </c>
      <c r="AO102" s="1602" t="s">
        <v>97</v>
      </c>
      <c r="AP102" s="1603" t="s">
        <v>97</v>
      </c>
      <c r="AQ102" s="1604">
        <v>6</v>
      </c>
      <c r="AR102" s="1602">
        <v>13</v>
      </c>
      <c r="AS102" s="1602">
        <v>12</v>
      </c>
      <c r="AT102" s="1602"/>
      <c r="AU102" s="1605"/>
      <c r="AV102" s="220">
        <f t="shared" si="7"/>
        <v>4</v>
      </c>
      <c r="AW102" s="753"/>
      <c r="AX102" s="754"/>
      <c r="AY102" s="754"/>
      <c r="AZ102" s="754"/>
      <c r="BA102" s="754"/>
      <c r="BB102" s="754"/>
      <c r="BC102" s="754"/>
      <c r="BD102" s="754"/>
      <c r="BE102" s="755">
        <v>4</v>
      </c>
    </row>
    <row r="103" spans="1:57" ht="36" customHeight="1" thickBot="1">
      <c r="A103" s="2622"/>
      <c r="B103" s="2624"/>
      <c r="C103" s="2582"/>
      <c r="D103" s="284" t="s">
        <v>78</v>
      </c>
      <c r="E103" s="2438"/>
      <c r="F103" s="2462"/>
      <c r="G103" s="730">
        <f t="shared" si="6"/>
        <v>0</v>
      </c>
      <c r="H103" s="731">
        <f t="shared" si="4"/>
        <v>0</v>
      </c>
      <c r="I103" s="1607"/>
      <c r="J103" s="1607"/>
      <c r="K103" s="1607"/>
      <c r="L103" s="1608"/>
      <c r="M103" s="759">
        <f t="shared" si="5"/>
        <v>0</v>
      </c>
      <c r="N103" s="738"/>
      <c r="O103" s="738"/>
      <c r="P103" s="738"/>
      <c r="Q103" s="738"/>
      <c r="R103" s="739"/>
      <c r="S103" s="763"/>
      <c r="T103" s="763"/>
      <c r="U103" s="763"/>
      <c r="V103" s="738"/>
      <c r="W103" s="738"/>
      <c r="X103" s="739"/>
      <c r="Y103" s="737"/>
      <c r="Z103" s="739"/>
      <c r="AA103" s="1611"/>
      <c r="AB103" s="1607"/>
      <c r="AC103" s="1607"/>
      <c r="AD103" s="1607"/>
      <c r="AE103" s="1607"/>
      <c r="AF103" s="1608"/>
      <c r="AG103" s="1611"/>
      <c r="AH103" s="1619"/>
      <c r="AI103" s="1621"/>
      <c r="AJ103" s="282">
        <f>SUM(AQ103:AU103)</f>
        <v>0</v>
      </c>
      <c r="AK103" s="1612" t="s">
        <v>97</v>
      </c>
      <c r="AL103" s="1613" t="s">
        <v>97</v>
      </c>
      <c r="AM103" s="1614" t="s">
        <v>97</v>
      </c>
      <c r="AN103" s="1615" t="s">
        <v>97</v>
      </c>
      <c r="AO103" s="1613" t="s">
        <v>98</v>
      </c>
      <c r="AP103" s="1614" t="s">
        <v>98</v>
      </c>
      <c r="AQ103" s="1611"/>
      <c r="AR103" s="1607"/>
      <c r="AS103" s="1607"/>
      <c r="AT103" s="1607"/>
      <c r="AU103" s="1608"/>
      <c r="AV103" s="220">
        <f t="shared" si="7"/>
        <v>0</v>
      </c>
      <c r="AW103" s="748"/>
      <c r="AX103" s="749"/>
      <c r="AY103" s="749"/>
      <c r="AZ103" s="749"/>
      <c r="BA103" s="749"/>
      <c r="BB103" s="749"/>
      <c r="BC103" s="749"/>
      <c r="BD103" s="749"/>
      <c r="BE103" s="750"/>
    </row>
    <row r="104" spans="1:57" ht="36" customHeight="1">
      <c r="A104" s="2622"/>
      <c r="B104" s="2454" t="s">
        <v>256</v>
      </c>
      <c r="C104" s="2457"/>
      <c r="D104" s="275" t="s">
        <v>74</v>
      </c>
      <c r="E104" s="2436"/>
      <c r="F104" s="2460">
        <f>E104-SUM(M104:M108)</f>
        <v>-21</v>
      </c>
      <c r="G104" s="684">
        <f t="shared" si="6"/>
        <v>0</v>
      </c>
      <c r="H104" s="685">
        <f t="shared" si="4"/>
        <v>0</v>
      </c>
      <c r="I104" s="1586"/>
      <c r="J104" s="1586"/>
      <c r="K104" s="1586"/>
      <c r="L104" s="1587"/>
      <c r="M104" s="688">
        <f t="shared" si="5"/>
        <v>0</v>
      </c>
      <c r="N104" s="689"/>
      <c r="O104" s="689"/>
      <c r="P104" s="689"/>
      <c r="Q104" s="689"/>
      <c r="R104" s="693"/>
      <c r="S104" s="762"/>
      <c r="T104" s="762"/>
      <c r="U104" s="762"/>
      <c r="V104" s="689"/>
      <c r="W104" s="689"/>
      <c r="X104" s="693"/>
      <c r="Y104" s="691"/>
      <c r="Z104" s="693"/>
      <c r="AA104" s="1591"/>
      <c r="AB104" s="1586"/>
      <c r="AC104" s="1586"/>
      <c r="AD104" s="1586"/>
      <c r="AE104" s="1586"/>
      <c r="AF104" s="1587"/>
      <c r="AG104" s="1591"/>
      <c r="AH104" s="1595"/>
      <c r="AI104" s="1616"/>
      <c r="AJ104" s="276">
        <f>SUM(AN104:AP104)</f>
        <v>0</v>
      </c>
      <c r="AK104" s="1592" t="s">
        <v>97</v>
      </c>
      <c r="AL104" s="1593" t="s">
        <v>97</v>
      </c>
      <c r="AM104" s="1594" t="s">
        <v>97</v>
      </c>
      <c r="AN104" s="1591"/>
      <c r="AO104" s="1586"/>
      <c r="AP104" s="1595"/>
      <c r="AQ104" s="1596" t="s">
        <v>97</v>
      </c>
      <c r="AR104" s="1593" t="s">
        <v>97</v>
      </c>
      <c r="AS104" s="1593" t="s">
        <v>97</v>
      </c>
      <c r="AT104" s="1593" t="s">
        <v>97</v>
      </c>
      <c r="AU104" s="1597" t="s">
        <v>97</v>
      </c>
      <c r="AV104" s="220">
        <f t="shared" si="7"/>
        <v>0</v>
      </c>
      <c r="AW104" s="706"/>
      <c r="AX104" s="707"/>
      <c r="AY104" s="707"/>
      <c r="AZ104" s="707"/>
      <c r="BA104" s="707"/>
      <c r="BB104" s="707"/>
      <c r="BC104" s="707"/>
      <c r="BD104" s="707"/>
      <c r="BE104" s="708"/>
    </row>
    <row r="105" spans="1:57" ht="36" customHeight="1">
      <c r="A105" s="2622"/>
      <c r="B105" s="2455"/>
      <c r="C105" s="2458"/>
      <c r="D105" s="277" t="s">
        <v>75</v>
      </c>
      <c r="E105" s="2437"/>
      <c r="F105" s="2461"/>
      <c r="G105" s="709">
        <f t="shared" si="6"/>
        <v>0</v>
      </c>
      <c r="H105" s="710">
        <f t="shared" si="4"/>
        <v>0</v>
      </c>
      <c r="I105" s="1598"/>
      <c r="J105" s="1598"/>
      <c r="K105" s="1598"/>
      <c r="L105" s="1599"/>
      <c r="M105" s="713">
        <f t="shared" si="5"/>
        <v>0</v>
      </c>
      <c r="N105" s="714"/>
      <c r="O105" s="714"/>
      <c r="P105" s="714"/>
      <c r="Q105" s="714"/>
      <c r="R105" s="718"/>
      <c r="S105" s="694"/>
      <c r="T105" s="694"/>
      <c r="U105" s="694"/>
      <c r="V105" s="751"/>
      <c r="W105" s="751"/>
      <c r="X105" s="695"/>
      <c r="Y105" s="756"/>
      <c r="Z105" s="695"/>
      <c r="AA105" s="1588"/>
      <c r="AB105" s="1589"/>
      <c r="AC105" s="1589"/>
      <c r="AD105" s="1589"/>
      <c r="AE105" s="1589"/>
      <c r="AF105" s="1590"/>
      <c r="AG105" s="1600"/>
      <c r="AH105" s="1617"/>
      <c r="AI105" s="1618"/>
      <c r="AJ105" s="279">
        <f>SUM(AN105:AP105)</f>
        <v>0</v>
      </c>
      <c r="AK105" s="1601" t="s">
        <v>98</v>
      </c>
      <c r="AL105" s="1602" t="s">
        <v>98</v>
      </c>
      <c r="AM105" s="1603" t="s">
        <v>98</v>
      </c>
      <c r="AN105" s="1604"/>
      <c r="AO105" s="1602"/>
      <c r="AP105" s="1603"/>
      <c r="AQ105" s="1604" t="s">
        <v>97</v>
      </c>
      <c r="AR105" s="1602" t="s">
        <v>97</v>
      </c>
      <c r="AS105" s="1602" t="s">
        <v>97</v>
      </c>
      <c r="AT105" s="1602" t="s">
        <v>97</v>
      </c>
      <c r="AU105" s="1605" t="s">
        <v>97</v>
      </c>
      <c r="AV105" s="220">
        <f t="shared" si="7"/>
        <v>0</v>
      </c>
      <c r="AW105" s="753"/>
      <c r="AX105" s="754"/>
      <c r="AY105" s="754"/>
      <c r="AZ105" s="754"/>
      <c r="BA105" s="754"/>
      <c r="BB105" s="754"/>
      <c r="BC105" s="754"/>
      <c r="BD105" s="754"/>
      <c r="BE105" s="755"/>
    </row>
    <row r="106" spans="1:57" ht="36" customHeight="1">
      <c r="A106" s="2622"/>
      <c r="B106" s="2455"/>
      <c r="C106" s="2458"/>
      <c r="D106" s="277" t="s">
        <v>76</v>
      </c>
      <c r="E106" s="2437"/>
      <c r="F106" s="2461"/>
      <c r="G106" s="709">
        <f t="shared" si="6"/>
        <v>0</v>
      </c>
      <c r="H106" s="710">
        <f t="shared" si="4"/>
        <v>0</v>
      </c>
      <c r="I106" s="1598"/>
      <c r="J106" s="1598"/>
      <c r="K106" s="1598"/>
      <c r="L106" s="1599"/>
      <c r="M106" s="713">
        <f t="shared" si="5"/>
        <v>0</v>
      </c>
      <c r="N106" s="714"/>
      <c r="O106" s="714"/>
      <c r="P106" s="714"/>
      <c r="Q106" s="714"/>
      <c r="R106" s="718"/>
      <c r="S106" s="694"/>
      <c r="T106" s="694"/>
      <c r="U106" s="694"/>
      <c r="V106" s="751"/>
      <c r="W106" s="751"/>
      <c r="X106" s="695"/>
      <c r="Y106" s="756"/>
      <c r="Z106" s="695"/>
      <c r="AA106" s="1588"/>
      <c r="AB106" s="1589"/>
      <c r="AC106" s="1589"/>
      <c r="AD106" s="1589"/>
      <c r="AE106" s="1589"/>
      <c r="AF106" s="1590"/>
      <c r="AG106" s="1600"/>
      <c r="AH106" s="1617"/>
      <c r="AI106" s="1618"/>
      <c r="AJ106" s="279">
        <f>SUM(AK106:AM106)</f>
        <v>0</v>
      </c>
      <c r="AK106" s="1601"/>
      <c r="AL106" s="1602"/>
      <c r="AM106" s="1603"/>
      <c r="AN106" s="1604" t="s">
        <v>97</v>
      </c>
      <c r="AO106" s="1602" t="s">
        <v>97</v>
      </c>
      <c r="AP106" s="1603" t="s">
        <v>97</v>
      </c>
      <c r="AQ106" s="1604" t="s">
        <v>97</v>
      </c>
      <c r="AR106" s="1602" t="s">
        <v>97</v>
      </c>
      <c r="AS106" s="1602" t="s">
        <v>97</v>
      </c>
      <c r="AT106" s="1602" t="s">
        <v>97</v>
      </c>
      <c r="AU106" s="1605" t="s">
        <v>97</v>
      </c>
      <c r="AV106" s="220">
        <f t="shared" si="7"/>
        <v>0</v>
      </c>
      <c r="AW106" s="753"/>
      <c r="AX106" s="754"/>
      <c r="AY106" s="754"/>
      <c r="AZ106" s="754"/>
      <c r="BA106" s="754"/>
      <c r="BB106" s="754"/>
      <c r="BC106" s="754"/>
      <c r="BD106" s="754"/>
      <c r="BE106" s="755"/>
    </row>
    <row r="107" spans="1:57" ht="36" customHeight="1">
      <c r="A107" s="2622"/>
      <c r="B107" s="2455"/>
      <c r="C107" s="2458"/>
      <c r="D107" s="277" t="s">
        <v>77</v>
      </c>
      <c r="E107" s="2437"/>
      <c r="F107" s="2461"/>
      <c r="G107" s="709">
        <f t="shared" si="6"/>
        <v>21</v>
      </c>
      <c r="H107" s="710">
        <f t="shared" si="4"/>
        <v>21</v>
      </c>
      <c r="I107" s="1598"/>
      <c r="J107" s="1598"/>
      <c r="K107" s="1598">
        <v>21</v>
      </c>
      <c r="L107" s="1599"/>
      <c r="M107" s="713">
        <f t="shared" si="5"/>
        <v>21</v>
      </c>
      <c r="N107" s="714"/>
      <c r="O107" s="714"/>
      <c r="P107" s="714"/>
      <c r="Q107" s="714"/>
      <c r="R107" s="715">
        <v>21</v>
      </c>
      <c r="S107" s="716"/>
      <c r="T107" s="714"/>
      <c r="U107" s="714"/>
      <c r="V107" s="714">
        <v>21</v>
      </c>
      <c r="W107" s="714"/>
      <c r="X107" s="718"/>
      <c r="Y107" s="694">
        <v>20</v>
      </c>
      <c r="Z107" s="695">
        <v>1</v>
      </c>
      <c r="AA107" s="1588"/>
      <c r="AB107" s="1589">
        <v>6</v>
      </c>
      <c r="AC107" s="1589">
        <v>6</v>
      </c>
      <c r="AD107" s="1589">
        <v>1</v>
      </c>
      <c r="AE107" s="1589">
        <v>17</v>
      </c>
      <c r="AF107" s="1590">
        <v>2</v>
      </c>
      <c r="AG107" s="1600">
        <v>45</v>
      </c>
      <c r="AH107" s="1599">
        <v>5</v>
      </c>
      <c r="AI107" s="1600">
        <v>98</v>
      </c>
      <c r="AJ107" s="279">
        <f>SUM(AQ107:AU107)</f>
        <v>21</v>
      </c>
      <c r="AK107" s="1601" t="s">
        <v>98</v>
      </c>
      <c r="AL107" s="1602" t="s">
        <v>98</v>
      </c>
      <c r="AM107" s="1603" t="s">
        <v>98</v>
      </c>
      <c r="AN107" s="1604" t="s">
        <v>97</v>
      </c>
      <c r="AO107" s="1602" t="s">
        <v>97</v>
      </c>
      <c r="AP107" s="1603" t="s">
        <v>97</v>
      </c>
      <c r="AQ107" s="1604"/>
      <c r="AR107" s="1602">
        <v>2</v>
      </c>
      <c r="AS107" s="1602">
        <v>17</v>
      </c>
      <c r="AT107" s="1602">
        <v>2</v>
      </c>
      <c r="AU107" s="1605"/>
      <c r="AV107" s="220">
        <f t="shared" si="7"/>
        <v>0</v>
      </c>
      <c r="AW107" s="753"/>
      <c r="AX107" s="754"/>
      <c r="AY107" s="754"/>
      <c r="AZ107" s="754"/>
      <c r="BA107" s="754"/>
      <c r="BB107" s="754"/>
      <c r="BC107" s="754"/>
      <c r="BD107" s="754"/>
      <c r="BE107" s="755"/>
    </row>
    <row r="108" spans="1:57" ht="36" customHeight="1" thickBot="1">
      <c r="A108" s="2623"/>
      <c r="B108" s="2456"/>
      <c r="C108" s="2459"/>
      <c r="D108" s="284" t="s">
        <v>78</v>
      </c>
      <c r="E108" s="2438"/>
      <c r="F108" s="2462"/>
      <c r="G108" s="730">
        <f t="shared" si="6"/>
        <v>0</v>
      </c>
      <c r="H108" s="731">
        <f t="shared" si="4"/>
        <v>0</v>
      </c>
      <c r="I108" s="1607"/>
      <c r="J108" s="1607"/>
      <c r="K108" s="1607"/>
      <c r="L108" s="1608"/>
      <c r="M108" s="759">
        <f t="shared" si="5"/>
        <v>0</v>
      </c>
      <c r="N108" s="738"/>
      <c r="O108" s="738"/>
      <c r="P108" s="738"/>
      <c r="Q108" s="738"/>
      <c r="R108" s="739"/>
      <c r="S108" s="763"/>
      <c r="T108" s="763"/>
      <c r="U108" s="763"/>
      <c r="V108" s="738"/>
      <c r="W108" s="738"/>
      <c r="X108" s="739"/>
      <c r="Y108" s="737"/>
      <c r="Z108" s="739"/>
      <c r="AA108" s="1611"/>
      <c r="AB108" s="1607"/>
      <c r="AC108" s="1607"/>
      <c r="AD108" s="1607"/>
      <c r="AE108" s="1607"/>
      <c r="AF108" s="1608"/>
      <c r="AG108" s="1611"/>
      <c r="AH108" s="1619"/>
      <c r="AI108" s="1621"/>
      <c r="AJ108" s="282">
        <f>SUM(AQ108:AU108)</f>
        <v>0</v>
      </c>
      <c r="AK108" s="1612" t="s">
        <v>97</v>
      </c>
      <c r="AL108" s="1613" t="s">
        <v>97</v>
      </c>
      <c r="AM108" s="1614" t="s">
        <v>97</v>
      </c>
      <c r="AN108" s="1615" t="s">
        <v>97</v>
      </c>
      <c r="AO108" s="1613" t="s">
        <v>98</v>
      </c>
      <c r="AP108" s="1614" t="s">
        <v>98</v>
      </c>
      <c r="AQ108" s="1611"/>
      <c r="AR108" s="1607"/>
      <c r="AS108" s="1607"/>
      <c r="AT108" s="1607"/>
      <c r="AU108" s="1608"/>
      <c r="AV108" s="220">
        <f t="shared" si="7"/>
        <v>0</v>
      </c>
      <c r="AW108" s="748"/>
      <c r="AX108" s="749"/>
      <c r="AY108" s="749"/>
      <c r="AZ108" s="749"/>
      <c r="BA108" s="749"/>
      <c r="BB108" s="749"/>
      <c r="BC108" s="749"/>
      <c r="BD108" s="749"/>
      <c r="BE108" s="750"/>
    </row>
    <row r="109" spans="1:57" ht="36" customHeight="1" thickBot="1">
      <c r="A109" s="2620" t="s">
        <v>207</v>
      </c>
      <c r="B109" s="2454" t="s">
        <v>257</v>
      </c>
      <c r="C109" s="2457" t="s">
        <v>258</v>
      </c>
      <c r="D109" s="285" t="s">
        <v>74</v>
      </c>
      <c r="E109" s="2436">
        <v>1024</v>
      </c>
      <c r="F109" s="2460">
        <f>E109-SUM(M109:M113)</f>
        <v>-83</v>
      </c>
      <c r="G109" s="1622">
        <f t="shared" si="6"/>
        <v>76</v>
      </c>
      <c r="H109" s="1623">
        <f t="shared" si="4"/>
        <v>2</v>
      </c>
      <c r="I109" s="1586"/>
      <c r="J109" s="1586">
        <v>2</v>
      </c>
      <c r="K109" s="1586"/>
      <c r="L109" s="1587"/>
      <c r="M109" s="1624">
        <f>SUM(N109:R109)</f>
        <v>64</v>
      </c>
      <c r="N109" s="1625">
        <v>64</v>
      </c>
      <c r="O109" s="1625"/>
      <c r="P109" s="1625"/>
      <c r="Q109" s="1625"/>
      <c r="R109" s="1626"/>
      <c r="S109" s="1627">
        <v>5</v>
      </c>
      <c r="T109" s="1625"/>
      <c r="U109" s="1625"/>
      <c r="V109" s="1628">
        <v>45</v>
      </c>
      <c r="W109" s="1625">
        <v>14</v>
      </c>
      <c r="X109" s="1629"/>
      <c r="Y109" s="1630">
        <v>56</v>
      </c>
      <c r="Z109" s="1631">
        <v>8</v>
      </c>
      <c r="AA109" s="1588"/>
      <c r="AB109" s="1589">
        <v>28</v>
      </c>
      <c r="AC109" s="1589">
        <v>28</v>
      </c>
      <c r="AD109" s="1589">
        <v>1</v>
      </c>
      <c r="AE109" s="1589">
        <v>36</v>
      </c>
      <c r="AF109" s="1590"/>
      <c r="AG109" s="1588">
        <v>43</v>
      </c>
      <c r="AH109" s="1590">
        <v>31</v>
      </c>
      <c r="AI109" s="1632" t="s">
        <v>259</v>
      </c>
      <c r="AJ109" s="276">
        <f>SUM(AK109:AU109)</f>
        <v>64</v>
      </c>
      <c r="AK109" s="1592" t="s">
        <v>97</v>
      </c>
      <c r="AL109" s="1593" t="s">
        <v>97</v>
      </c>
      <c r="AM109" s="1594" t="s">
        <v>97</v>
      </c>
      <c r="AN109" s="1591">
        <v>0</v>
      </c>
      <c r="AO109" s="1586">
        <v>38</v>
      </c>
      <c r="AP109" s="1595">
        <v>26</v>
      </c>
      <c r="AQ109" s="1596" t="s">
        <v>97</v>
      </c>
      <c r="AR109" s="1593" t="s">
        <v>97</v>
      </c>
      <c r="AS109" s="1593" t="s">
        <v>97</v>
      </c>
      <c r="AT109" s="1593" t="s">
        <v>97</v>
      </c>
      <c r="AU109" s="1597" t="s">
        <v>97</v>
      </c>
      <c r="AV109" s="220">
        <f t="shared" si="7"/>
        <v>12</v>
      </c>
      <c r="AW109" s="1633">
        <v>1</v>
      </c>
      <c r="AX109" s="1634">
        <v>1</v>
      </c>
      <c r="AY109" s="1634"/>
      <c r="AZ109" s="1634"/>
      <c r="BA109" s="1634"/>
      <c r="BB109" s="1634"/>
      <c r="BC109" s="1634"/>
      <c r="BD109" s="1634">
        <v>10</v>
      </c>
      <c r="BE109" s="1635"/>
    </row>
    <row r="110" spans="1:57" ht="36" customHeight="1" thickBot="1">
      <c r="A110" s="2621"/>
      <c r="B110" s="2455"/>
      <c r="C110" s="2458"/>
      <c r="D110" s="286" t="s">
        <v>75</v>
      </c>
      <c r="E110" s="2437"/>
      <c r="F110" s="2461"/>
      <c r="G110" s="1622">
        <f t="shared" si="6"/>
        <v>0</v>
      </c>
      <c r="H110" s="1636">
        <f t="shared" si="4"/>
        <v>0</v>
      </c>
      <c r="I110" s="1598"/>
      <c r="J110" s="1598"/>
      <c r="K110" s="1598"/>
      <c r="L110" s="1599"/>
      <c r="M110" s="1637">
        <f t="shared" ref="M110:M178" si="8">SUM(N110:R110)</f>
        <v>0</v>
      </c>
      <c r="N110" s="1638"/>
      <c r="O110" s="1638"/>
      <c r="P110" s="1638"/>
      <c r="Q110" s="1638"/>
      <c r="R110" s="1639"/>
      <c r="S110" s="1640"/>
      <c r="T110" s="1641"/>
      <c r="U110" s="1641"/>
      <c r="V110" s="1638"/>
      <c r="W110" s="1638"/>
      <c r="X110" s="1642"/>
      <c r="Y110" s="1630"/>
      <c r="Z110" s="1631"/>
      <c r="AA110" s="1588"/>
      <c r="AB110" s="1589"/>
      <c r="AC110" s="1589"/>
      <c r="AD110" s="1589"/>
      <c r="AE110" s="1589"/>
      <c r="AF110" s="1590"/>
      <c r="AG110" s="1600"/>
      <c r="AH110" s="1599"/>
      <c r="AI110" s="1600"/>
      <c r="AJ110" s="279">
        <f t="shared" ref="AJ110:AJ178" si="9">SUM(AK110:AU110)</f>
        <v>0</v>
      </c>
      <c r="AK110" s="1601" t="s">
        <v>98</v>
      </c>
      <c r="AL110" s="1602" t="s">
        <v>98</v>
      </c>
      <c r="AM110" s="1603" t="s">
        <v>98</v>
      </c>
      <c r="AN110" s="1604"/>
      <c r="AO110" s="1602"/>
      <c r="AP110" s="1603"/>
      <c r="AQ110" s="1604" t="s">
        <v>97</v>
      </c>
      <c r="AR110" s="1602" t="s">
        <v>97</v>
      </c>
      <c r="AS110" s="1602" t="s">
        <v>97</v>
      </c>
      <c r="AT110" s="1602" t="s">
        <v>97</v>
      </c>
      <c r="AU110" s="1605" t="s">
        <v>97</v>
      </c>
      <c r="AV110" s="220">
        <f t="shared" si="7"/>
        <v>0</v>
      </c>
      <c r="AW110" s="1643"/>
      <c r="AX110" s="1644"/>
      <c r="AY110" s="1644"/>
      <c r="AZ110" s="1644"/>
      <c r="BA110" s="1644"/>
      <c r="BB110" s="1644"/>
      <c r="BC110" s="1644"/>
      <c r="BD110" s="1644"/>
      <c r="BE110" s="1645"/>
    </row>
    <row r="111" spans="1:57" ht="36" customHeight="1" thickBot="1">
      <c r="A111" s="2621"/>
      <c r="B111" s="2455"/>
      <c r="C111" s="2458"/>
      <c r="D111" s="286" t="s">
        <v>76</v>
      </c>
      <c r="E111" s="2437"/>
      <c r="F111" s="2461"/>
      <c r="G111" s="1622">
        <f t="shared" si="6"/>
        <v>21</v>
      </c>
      <c r="H111" s="1636">
        <f t="shared" si="4"/>
        <v>8</v>
      </c>
      <c r="I111" s="1598"/>
      <c r="J111" s="1598"/>
      <c r="K111" s="1598">
        <v>8</v>
      </c>
      <c r="L111" s="1599"/>
      <c r="M111" s="1637">
        <f t="shared" si="8"/>
        <v>21</v>
      </c>
      <c r="N111" s="1638">
        <v>21</v>
      </c>
      <c r="O111" s="1638"/>
      <c r="P111" s="1646"/>
      <c r="Q111" s="1606"/>
      <c r="R111" s="1639"/>
      <c r="S111" s="1640"/>
      <c r="T111" s="1638"/>
      <c r="U111" s="1638">
        <v>21</v>
      </c>
      <c r="V111" s="1638"/>
      <c r="W111" s="1638"/>
      <c r="X111" s="1642"/>
      <c r="Y111" s="1630">
        <v>15</v>
      </c>
      <c r="Z111" s="1631">
        <v>6</v>
      </c>
      <c r="AA111" s="1588"/>
      <c r="AB111" s="1589">
        <v>10</v>
      </c>
      <c r="AC111" s="1589">
        <v>10</v>
      </c>
      <c r="AD111" s="1589"/>
      <c r="AE111" s="1589">
        <v>13</v>
      </c>
      <c r="AF111" s="1590">
        <v>3</v>
      </c>
      <c r="AG111" s="1600">
        <v>47</v>
      </c>
      <c r="AH111" s="1599">
        <v>37</v>
      </c>
      <c r="AI111" s="1600">
        <v>118.8</v>
      </c>
      <c r="AJ111" s="279">
        <f t="shared" si="9"/>
        <v>21</v>
      </c>
      <c r="AK111" s="1601">
        <v>1</v>
      </c>
      <c r="AL111" s="1602">
        <v>4</v>
      </c>
      <c r="AM111" s="1603">
        <v>16</v>
      </c>
      <c r="AN111" s="1604" t="s">
        <v>97</v>
      </c>
      <c r="AO111" s="1602" t="s">
        <v>97</v>
      </c>
      <c r="AP111" s="1603" t="s">
        <v>97</v>
      </c>
      <c r="AQ111" s="1604" t="s">
        <v>97</v>
      </c>
      <c r="AR111" s="1602" t="s">
        <v>97</v>
      </c>
      <c r="AS111" s="1602" t="s">
        <v>97</v>
      </c>
      <c r="AT111" s="1602" t="s">
        <v>97</v>
      </c>
      <c r="AU111" s="1605" t="s">
        <v>97</v>
      </c>
      <c r="AV111" s="220">
        <f t="shared" si="7"/>
        <v>0</v>
      </c>
      <c r="AW111" s="1643"/>
      <c r="AX111" s="1644"/>
      <c r="AY111" s="1644"/>
      <c r="AZ111" s="1644"/>
      <c r="BA111" s="1644"/>
      <c r="BB111" s="1644"/>
      <c r="BC111" s="1644"/>
      <c r="BD111" s="1644"/>
      <c r="BE111" s="1645"/>
    </row>
    <row r="112" spans="1:57" ht="36" customHeight="1" thickBot="1">
      <c r="A112" s="2621"/>
      <c r="B112" s="2455"/>
      <c r="C112" s="2458"/>
      <c r="D112" s="286" t="s">
        <v>77</v>
      </c>
      <c r="E112" s="2437"/>
      <c r="F112" s="2461"/>
      <c r="G112" s="1622">
        <f t="shared" si="6"/>
        <v>1048</v>
      </c>
      <c r="H112" s="1636">
        <f t="shared" si="4"/>
        <v>27</v>
      </c>
      <c r="I112" s="1598"/>
      <c r="J112" s="1598">
        <v>19</v>
      </c>
      <c r="K112" s="1598">
        <v>8</v>
      </c>
      <c r="L112" s="1599"/>
      <c r="M112" s="1637">
        <f t="shared" si="8"/>
        <v>1022</v>
      </c>
      <c r="N112" s="1638">
        <v>1022</v>
      </c>
      <c r="O112" s="1638"/>
      <c r="P112" s="1638"/>
      <c r="Q112" s="1638"/>
      <c r="R112" s="1639"/>
      <c r="S112" s="1640">
        <v>41</v>
      </c>
      <c r="T112" s="1638">
        <v>19</v>
      </c>
      <c r="U112" s="1638"/>
      <c r="V112" s="1638">
        <v>786</v>
      </c>
      <c r="W112" s="1638">
        <v>176</v>
      </c>
      <c r="X112" s="1642"/>
      <c r="Y112" s="1630">
        <v>844</v>
      </c>
      <c r="Z112" s="1631">
        <v>178</v>
      </c>
      <c r="AA112" s="1588"/>
      <c r="AB112" s="1589">
        <v>542</v>
      </c>
      <c r="AC112" s="1589">
        <v>542</v>
      </c>
      <c r="AD112" s="1589"/>
      <c r="AE112" s="1589">
        <v>501</v>
      </c>
      <c r="AF112" s="1590">
        <v>27</v>
      </c>
      <c r="AG112" s="1600">
        <v>36</v>
      </c>
      <c r="AH112" s="1599">
        <v>31</v>
      </c>
      <c r="AI112" s="1600">
        <v>90</v>
      </c>
      <c r="AJ112" s="279">
        <f t="shared" si="9"/>
        <v>995</v>
      </c>
      <c r="AK112" s="1601" t="s">
        <v>98</v>
      </c>
      <c r="AL112" s="1602" t="s">
        <v>98</v>
      </c>
      <c r="AM112" s="1603" t="s">
        <v>98</v>
      </c>
      <c r="AN112" s="1604" t="s">
        <v>97</v>
      </c>
      <c r="AO112" s="1602" t="s">
        <v>97</v>
      </c>
      <c r="AP112" s="1603" t="s">
        <v>97</v>
      </c>
      <c r="AQ112" s="1647">
        <v>61</v>
      </c>
      <c r="AR112" s="1648">
        <v>419</v>
      </c>
      <c r="AS112" s="1648">
        <v>463</v>
      </c>
      <c r="AT112" s="1648">
        <v>52</v>
      </c>
      <c r="AU112" s="1605"/>
      <c r="AV112" s="220">
        <f t="shared" si="7"/>
        <v>26</v>
      </c>
      <c r="AW112" s="1643">
        <v>1</v>
      </c>
      <c r="AX112" s="1644">
        <v>3</v>
      </c>
      <c r="AY112" s="1644">
        <v>8</v>
      </c>
      <c r="AZ112" s="1644"/>
      <c r="BA112" s="1644"/>
      <c r="BB112" s="1644"/>
      <c r="BC112" s="1644">
        <v>3</v>
      </c>
      <c r="BD112" s="1644">
        <v>11</v>
      </c>
      <c r="BE112" s="1645"/>
    </row>
    <row r="113" spans="1:57" ht="36" customHeight="1" thickBot="1">
      <c r="A113" s="2621"/>
      <c r="B113" s="2473"/>
      <c r="C113" s="2474"/>
      <c r="D113" s="287" t="s">
        <v>78</v>
      </c>
      <c r="E113" s="2438"/>
      <c r="F113" s="2462"/>
      <c r="G113" s="1622">
        <f t="shared" si="6"/>
        <v>0</v>
      </c>
      <c r="H113" s="1649">
        <f t="shared" si="4"/>
        <v>0</v>
      </c>
      <c r="I113" s="1607"/>
      <c r="J113" s="1607"/>
      <c r="K113" s="1607"/>
      <c r="L113" s="1608"/>
      <c r="M113" s="1650">
        <f t="shared" si="8"/>
        <v>0</v>
      </c>
      <c r="N113" s="1651"/>
      <c r="O113" s="1651"/>
      <c r="P113" s="1651"/>
      <c r="Q113" s="1651"/>
      <c r="R113" s="1652"/>
      <c r="S113" s="1653"/>
      <c r="T113" s="1654"/>
      <c r="U113" s="1654"/>
      <c r="V113" s="1654"/>
      <c r="W113" s="1654"/>
      <c r="X113" s="1655"/>
      <c r="Y113" s="1656"/>
      <c r="Z113" s="1642"/>
      <c r="AA113" s="1600"/>
      <c r="AB113" s="1598"/>
      <c r="AC113" s="1598"/>
      <c r="AD113" s="1598"/>
      <c r="AE113" s="1598"/>
      <c r="AF113" s="1599"/>
      <c r="AG113" s="1609"/>
      <c r="AH113" s="1610"/>
      <c r="AI113" s="1611"/>
      <c r="AJ113" s="282">
        <f t="shared" si="9"/>
        <v>0</v>
      </c>
      <c r="AK113" s="1612" t="s">
        <v>97</v>
      </c>
      <c r="AL113" s="1613" t="s">
        <v>97</v>
      </c>
      <c r="AM113" s="1614" t="s">
        <v>97</v>
      </c>
      <c r="AN113" s="1615" t="s">
        <v>97</v>
      </c>
      <c r="AO113" s="1613" t="s">
        <v>98</v>
      </c>
      <c r="AP113" s="1614" t="s">
        <v>98</v>
      </c>
      <c r="AQ113" s="1611"/>
      <c r="AR113" s="1607"/>
      <c r="AS113" s="1607"/>
      <c r="AT113" s="1607"/>
      <c r="AU113" s="1608"/>
      <c r="AV113" s="220">
        <f t="shared" si="7"/>
        <v>0</v>
      </c>
      <c r="AW113" s="1657"/>
      <c r="AX113" s="1658"/>
      <c r="AY113" s="1658"/>
      <c r="AZ113" s="1658"/>
      <c r="BA113" s="1658"/>
      <c r="BB113" s="1658"/>
      <c r="BC113" s="1658"/>
      <c r="BD113" s="1658"/>
      <c r="BE113" s="1659"/>
    </row>
    <row r="114" spans="1:57" ht="36" customHeight="1" thickBot="1">
      <c r="A114" s="2621"/>
      <c r="B114" s="2468" t="s">
        <v>260</v>
      </c>
      <c r="C114" s="2592"/>
      <c r="D114" s="285" t="s">
        <v>74</v>
      </c>
      <c r="E114" s="2436"/>
      <c r="F114" s="2460">
        <f t="shared" ref="F114" si="10">E114-SUM(M114:M118)</f>
        <v>0</v>
      </c>
      <c r="G114" s="1622">
        <f t="shared" si="6"/>
        <v>0</v>
      </c>
      <c r="H114" s="1623">
        <f t="shared" si="4"/>
        <v>0</v>
      </c>
      <c r="I114" s="1586"/>
      <c r="J114" s="1586"/>
      <c r="K114" s="1586"/>
      <c r="L114" s="1587"/>
      <c r="M114" s="1624">
        <f t="shared" si="8"/>
        <v>0</v>
      </c>
      <c r="N114" s="1625"/>
      <c r="O114" s="1625"/>
      <c r="P114" s="1625"/>
      <c r="Q114" s="1625"/>
      <c r="R114" s="1629"/>
      <c r="S114" s="1630"/>
      <c r="T114" s="1630"/>
      <c r="U114" s="1630"/>
      <c r="V114" s="1660"/>
      <c r="W114" s="1660"/>
      <c r="X114" s="1631"/>
      <c r="Y114" s="1627"/>
      <c r="Z114" s="1629"/>
      <c r="AA114" s="1591"/>
      <c r="AB114" s="1586"/>
      <c r="AC114" s="1586"/>
      <c r="AD114" s="1586"/>
      <c r="AE114" s="1586"/>
      <c r="AF114" s="1587"/>
      <c r="AG114" s="1591"/>
      <c r="AH114" s="1595"/>
      <c r="AI114" s="1616"/>
      <c r="AJ114" s="276">
        <f t="shared" si="9"/>
        <v>0</v>
      </c>
      <c r="AK114" s="1592" t="s">
        <v>97</v>
      </c>
      <c r="AL114" s="1593" t="s">
        <v>97</v>
      </c>
      <c r="AM114" s="1594" t="s">
        <v>97</v>
      </c>
      <c r="AN114" s="1591"/>
      <c r="AO114" s="1586"/>
      <c r="AP114" s="1595"/>
      <c r="AQ114" s="1596" t="s">
        <v>97</v>
      </c>
      <c r="AR114" s="1593" t="s">
        <v>97</v>
      </c>
      <c r="AS114" s="1593" t="s">
        <v>97</v>
      </c>
      <c r="AT114" s="1593" t="s">
        <v>97</v>
      </c>
      <c r="AU114" s="1597" t="s">
        <v>97</v>
      </c>
      <c r="AV114" s="220">
        <f t="shared" si="7"/>
        <v>0</v>
      </c>
      <c r="AW114" s="1661"/>
      <c r="AX114" s="1662"/>
      <c r="AY114" s="1662"/>
      <c r="AZ114" s="1662"/>
      <c r="BA114" s="1662"/>
      <c r="BB114" s="1662"/>
      <c r="BC114" s="1662"/>
      <c r="BD114" s="1662"/>
      <c r="BE114" s="1663"/>
    </row>
    <row r="115" spans="1:57" ht="36" customHeight="1" thickBot="1">
      <c r="A115" s="2621"/>
      <c r="B115" s="2469"/>
      <c r="C115" s="2593"/>
      <c r="D115" s="286" t="s">
        <v>75</v>
      </c>
      <c r="E115" s="2437"/>
      <c r="F115" s="2461"/>
      <c r="G115" s="1622">
        <f t="shared" si="6"/>
        <v>0</v>
      </c>
      <c r="H115" s="1636">
        <f t="shared" si="4"/>
        <v>0</v>
      </c>
      <c r="I115" s="1598"/>
      <c r="J115" s="1598"/>
      <c r="K115" s="1598"/>
      <c r="L115" s="1599"/>
      <c r="M115" s="1637">
        <f t="shared" si="8"/>
        <v>0</v>
      </c>
      <c r="N115" s="1638"/>
      <c r="O115" s="1638"/>
      <c r="P115" s="1638"/>
      <c r="Q115" s="1638"/>
      <c r="R115" s="1642"/>
      <c r="S115" s="1630"/>
      <c r="T115" s="1630"/>
      <c r="U115" s="1630"/>
      <c r="V115" s="1660"/>
      <c r="W115" s="1660"/>
      <c r="X115" s="1631"/>
      <c r="Y115" s="1664"/>
      <c r="Z115" s="1631"/>
      <c r="AA115" s="1588"/>
      <c r="AB115" s="1589"/>
      <c r="AC115" s="1589"/>
      <c r="AD115" s="1589"/>
      <c r="AE115" s="1589"/>
      <c r="AF115" s="1590"/>
      <c r="AG115" s="1600"/>
      <c r="AH115" s="1617"/>
      <c r="AI115" s="1618"/>
      <c r="AJ115" s="279">
        <f t="shared" si="9"/>
        <v>0</v>
      </c>
      <c r="AK115" s="1601" t="s">
        <v>98</v>
      </c>
      <c r="AL115" s="1602" t="s">
        <v>98</v>
      </c>
      <c r="AM115" s="1603" t="s">
        <v>98</v>
      </c>
      <c r="AN115" s="1604"/>
      <c r="AO115" s="1602"/>
      <c r="AP115" s="1603"/>
      <c r="AQ115" s="1604" t="s">
        <v>97</v>
      </c>
      <c r="AR115" s="1602" t="s">
        <v>97</v>
      </c>
      <c r="AS115" s="1602" t="s">
        <v>97</v>
      </c>
      <c r="AT115" s="1602" t="s">
        <v>97</v>
      </c>
      <c r="AU115" s="1605" t="s">
        <v>97</v>
      </c>
      <c r="AV115" s="220">
        <f t="shared" si="7"/>
        <v>0</v>
      </c>
      <c r="AW115" s="1661"/>
      <c r="AX115" s="1662"/>
      <c r="AY115" s="1662"/>
      <c r="AZ115" s="1662"/>
      <c r="BA115" s="1662"/>
      <c r="BB115" s="1662"/>
      <c r="BC115" s="1662"/>
      <c r="BD115" s="1662"/>
      <c r="BE115" s="1663"/>
    </row>
    <row r="116" spans="1:57" ht="36" customHeight="1" thickBot="1">
      <c r="A116" s="2621"/>
      <c r="B116" s="2469"/>
      <c r="C116" s="2593"/>
      <c r="D116" s="286" t="s">
        <v>76</v>
      </c>
      <c r="E116" s="2437"/>
      <c r="F116" s="2461"/>
      <c r="G116" s="1622">
        <f t="shared" si="6"/>
        <v>0</v>
      </c>
      <c r="H116" s="1636">
        <f t="shared" si="4"/>
        <v>0</v>
      </c>
      <c r="I116" s="1598"/>
      <c r="J116" s="1598"/>
      <c r="K116" s="1598"/>
      <c r="L116" s="1599"/>
      <c r="M116" s="1637">
        <f t="shared" si="8"/>
        <v>0</v>
      </c>
      <c r="N116" s="1638"/>
      <c r="O116" s="1638"/>
      <c r="P116" s="1638"/>
      <c r="Q116" s="1638"/>
      <c r="R116" s="1642"/>
      <c r="S116" s="1630"/>
      <c r="T116" s="1630"/>
      <c r="U116" s="1630"/>
      <c r="V116" s="1660"/>
      <c r="W116" s="1660"/>
      <c r="X116" s="1631"/>
      <c r="Y116" s="1664"/>
      <c r="Z116" s="1631"/>
      <c r="AA116" s="1588"/>
      <c r="AB116" s="1589"/>
      <c r="AC116" s="1589"/>
      <c r="AD116" s="1589"/>
      <c r="AE116" s="1589"/>
      <c r="AF116" s="1590"/>
      <c r="AG116" s="1600"/>
      <c r="AH116" s="1617"/>
      <c r="AI116" s="1618"/>
      <c r="AJ116" s="279">
        <f t="shared" si="9"/>
        <v>0</v>
      </c>
      <c r="AK116" s="1601"/>
      <c r="AL116" s="1602"/>
      <c r="AM116" s="1603"/>
      <c r="AN116" s="1604" t="s">
        <v>97</v>
      </c>
      <c r="AO116" s="1602" t="s">
        <v>97</v>
      </c>
      <c r="AP116" s="1603" t="s">
        <v>97</v>
      </c>
      <c r="AQ116" s="1604" t="s">
        <v>97</v>
      </c>
      <c r="AR116" s="1602" t="s">
        <v>97</v>
      </c>
      <c r="AS116" s="1602" t="s">
        <v>97</v>
      </c>
      <c r="AT116" s="1602" t="s">
        <v>97</v>
      </c>
      <c r="AU116" s="1605" t="s">
        <v>97</v>
      </c>
      <c r="AV116" s="220">
        <f t="shared" si="7"/>
        <v>0</v>
      </c>
      <c r="AW116" s="1661"/>
      <c r="AX116" s="1662"/>
      <c r="AY116" s="1662"/>
      <c r="AZ116" s="1662"/>
      <c r="BA116" s="1662"/>
      <c r="BB116" s="1662"/>
      <c r="BC116" s="1662"/>
      <c r="BD116" s="1662"/>
      <c r="BE116" s="1663"/>
    </row>
    <row r="117" spans="1:57" ht="36" customHeight="1" thickBot="1">
      <c r="A117" s="2621"/>
      <c r="B117" s="2469"/>
      <c r="C117" s="2593"/>
      <c r="D117" s="286" t="s">
        <v>77</v>
      </c>
      <c r="E117" s="2437"/>
      <c r="F117" s="2461"/>
      <c r="G117" s="1622">
        <f t="shared" si="6"/>
        <v>2</v>
      </c>
      <c r="H117" s="1636">
        <f t="shared" si="4"/>
        <v>1</v>
      </c>
      <c r="I117" s="1598"/>
      <c r="J117" s="1598"/>
      <c r="K117" s="1598">
        <v>1</v>
      </c>
      <c r="L117" s="1599"/>
      <c r="M117" s="1637">
        <f t="shared" si="8"/>
        <v>0</v>
      </c>
      <c r="N117" s="1638"/>
      <c r="O117" s="1638"/>
      <c r="P117" s="1638"/>
      <c r="Q117" s="1638"/>
      <c r="R117" s="1642"/>
      <c r="S117" s="1630"/>
      <c r="T117" s="1630"/>
      <c r="U117" s="1630"/>
      <c r="V117" s="1660"/>
      <c r="W117" s="1660"/>
      <c r="X117" s="1631"/>
      <c r="Y117" s="1664"/>
      <c r="Z117" s="1631"/>
      <c r="AA117" s="1588"/>
      <c r="AB117" s="1589"/>
      <c r="AC117" s="1589"/>
      <c r="AD117" s="1589"/>
      <c r="AE117" s="1589"/>
      <c r="AF117" s="1590"/>
      <c r="AG117" s="1600"/>
      <c r="AH117" s="1617"/>
      <c r="AI117" s="1618"/>
      <c r="AJ117" s="279">
        <f t="shared" si="9"/>
        <v>0</v>
      </c>
      <c r="AK117" s="1601" t="s">
        <v>98</v>
      </c>
      <c r="AL117" s="1602" t="s">
        <v>98</v>
      </c>
      <c r="AM117" s="1603" t="s">
        <v>98</v>
      </c>
      <c r="AN117" s="1604" t="s">
        <v>97</v>
      </c>
      <c r="AO117" s="1602" t="s">
        <v>97</v>
      </c>
      <c r="AP117" s="1603" t="s">
        <v>97</v>
      </c>
      <c r="AQ117" s="1604"/>
      <c r="AR117" s="1602"/>
      <c r="AS117" s="1602"/>
      <c r="AT117" s="1602"/>
      <c r="AU117" s="1605"/>
      <c r="AV117" s="220">
        <f t="shared" si="7"/>
        <v>2</v>
      </c>
      <c r="AW117" s="1661"/>
      <c r="AX117" s="1662"/>
      <c r="AY117" s="1662"/>
      <c r="AZ117" s="1662"/>
      <c r="BA117" s="1662"/>
      <c r="BB117" s="1662"/>
      <c r="BC117" s="1662">
        <v>1</v>
      </c>
      <c r="BD117" s="1662">
        <v>1</v>
      </c>
      <c r="BE117" s="1663"/>
    </row>
    <row r="118" spans="1:57" ht="36" customHeight="1" thickBot="1">
      <c r="A118" s="2621"/>
      <c r="B118" s="2470"/>
      <c r="C118" s="2596"/>
      <c r="D118" s="287" t="s">
        <v>78</v>
      </c>
      <c r="E118" s="2438"/>
      <c r="F118" s="2462"/>
      <c r="G118" s="1622">
        <f t="shared" si="6"/>
        <v>0</v>
      </c>
      <c r="H118" s="1649">
        <f t="shared" si="4"/>
        <v>0</v>
      </c>
      <c r="I118" s="1607"/>
      <c r="J118" s="1607"/>
      <c r="K118" s="1607"/>
      <c r="L118" s="1608"/>
      <c r="M118" s="1665">
        <f t="shared" si="8"/>
        <v>0</v>
      </c>
      <c r="N118" s="1654"/>
      <c r="O118" s="1654"/>
      <c r="P118" s="1654"/>
      <c r="Q118" s="1654"/>
      <c r="R118" s="1655"/>
      <c r="S118" s="1656"/>
      <c r="T118" s="1656"/>
      <c r="U118" s="1656"/>
      <c r="V118" s="1638"/>
      <c r="W118" s="1638"/>
      <c r="X118" s="1642"/>
      <c r="Y118" s="1640"/>
      <c r="Z118" s="1642"/>
      <c r="AA118" s="1600"/>
      <c r="AB118" s="1598"/>
      <c r="AC118" s="1598"/>
      <c r="AD118" s="1598"/>
      <c r="AE118" s="1598"/>
      <c r="AF118" s="1599"/>
      <c r="AG118" s="1611"/>
      <c r="AH118" s="1619"/>
      <c r="AI118" s="1620"/>
      <c r="AJ118" s="283">
        <f t="shared" si="9"/>
        <v>0</v>
      </c>
      <c r="AK118" s="1612" t="s">
        <v>97</v>
      </c>
      <c r="AL118" s="1613" t="s">
        <v>97</v>
      </c>
      <c r="AM118" s="1614" t="s">
        <v>97</v>
      </c>
      <c r="AN118" s="1615" t="s">
        <v>97</v>
      </c>
      <c r="AO118" s="1613" t="s">
        <v>98</v>
      </c>
      <c r="AP118" s="1614" t="s">
        <v>98</v>
      </c>
      <c r="AQ118" s="1611"/>
      <c r="AR118" s="1607"/>
      <c r="AS118" s="1607"/>
      <c r="AT118" s="1607"/>
      <c r="AU118" s="1608"/>
      <c r="AV118" s="220">
        <f t="shared" si="7"/>
        <v>0</v>
      </c>
      <c r="AW118" s="1643"/>
      <c r="AX118" s="1644"/>
      <c r="AY118" s="1644"/>
      <c r="AZ118" s="1644"/>
      <c r="BA118" s="1644"/>
      <c r="BB118" s="1644"/>
      <c r="BC118" s="1644"/>
      <c r="BD118" s="1644"/>
      <c r="BE118" s="1645"/>
    </row>
    <row r="119" spans="1:57" ht="36" customHeight="1" thickBot="1">
      <c r="A119" s="2621"/>
      <c r="B119" s="2468" t="s">
        <v>261</v>
      </c>
      <c r="C119" s="2457" t="s">
        <v>262</v>
      </c>
      <c r="D119" s="285" t="s">
        <v>74</v>
      </c>
      <c r="E119" s="2436">
        <v>50</v>
      </c>
      <c r="F119" s="2460">
        <f t="shared" ref="F119" si="11">E119-SUM(M119:M123)</f>
        <v>13</v>
      </c>
      <c r="G119" s="1622">
        <f t="shared" si="6"/>
        <v>0</v>
      </c>
      <c r="H119" s="1623">
        <f t="shared" si="4"/>
        <v>0</v>
      </c>
      <c r="I119" s="1586"/>
      <c r="J119" s="1586"/>
      <c r="K119" s="1586"/>
      <c r="L119" s="1587"/>
      <c r="M119" s="1624">
        <f t="shared" si="8"/>
        <v>0</v>
      </c>
      <c r="N119" s="1625"/>
      <c r="O119" s="1625"/>
      <c r="P119" s="1625"/>
      <c r="Q119" s="1625"/>
      <c r="R119" s="1629"/>
      <c r="S119" s="1666"/>
      <c r="T119" s="1666"/>
      <c r="U119" s="1666"/>
      <c r="V119" s="1625"/>
      <c r="W119" s="1625"/>
      <c r="X119" s="1629"/>
      <c r="Y119" s="1627"/>
      <c r="Z119" s="1629"/>
      <c r="AA119" s="1591"/>
      <c r="AB119" s="1586"/>
      <c r="AC119" s="1586"/>
      <c r="AD119" s="1586"/>
      <c r="AE119" s="1586"/>
      <c r="AF119" s="1587"/>
      <c r="AG119" s="1591"/>
      <c r="AH119" s="1595"/>
      <c r="AI119" s="1616"/>
      <c r="AJ119" s="276">
        <f t="shared" si="9"/>
        <v>0</v>
      </c>
      <c r="AK119" s="1592" t="s">
        <v>97</v>
      </c>
      <c r="AL119" s="1593" t="s">
        <v>97</v>
      </c>
      <c r="AM119" s="1594" t="s">
        <v>97</v>
      </c>
      <c r="AN119" s="1591"/>
      <c r="AO119" s="1586"/>
      <c r="AP119" s="1595"/>
      <c r="AQ119" s="1596" t="s">
        <v>97</v>
      </c>
      <c r="AR119" s="1593" t="s">
        <v>97</v>
      </c>
      <c r="AS119" s="1593" t="s">
        <v>97</v>
      </c>
      <c r="AT119" s="1593" t="s">
        <v>97</v>
      </c>
      <c r="AU119" s="1597" t="s">
        <v>97</v>
      </c>
      <c r="AV119" s="220">
        <f t="shared" si="7"/>
        <v>0</v>
      </c>
      <c r="AW119" s="1633"/>
      <c r="AX119" s="1634"/>
      <c r="AY119" s="1634"/>
      <c r="AZ119" s="1634"/>
      <c r="BA119" s="1634"/>
      <c r="BB119" s="1634"/>
      <c r="BC119" s="1634"/>
      <c r="BD119" s="1634"/>
      <c r="BE119" s="1635"/>
    </row>
    <row r="120" spans="1:57" ht="36" customHeight="1" thickBot="1">
      <c r="A120" s="2621"/>
      <c r="B120" s="2469"/>
      <c r="C120" s="2458"/>
      <c r="D120" s="286" t="s">
        <v>75</v>
      </c>
      <c r="E120" s="2437"/>
      <c r="F120" s="2461"/>
      <c r="G120" s="1622">
        <f t="shared" si="6"/>
        <v>0</v>
      </c>
      <c r="H120" s="1636">
        <f t="shared" si="4"/>
        <v>0</v>
      </c>
      <c r="I120" s="1598"/>
      <c r="J120" s="1598"/>
      <c r="K120" s="1598"/>
      <c r="L120" s="1599"/>
      <c r="M120" s="1637">
        <f t="shared" si="8"/>
        <v>0</v>
      </c>
      <c r="N120" s="1638"/>
      <c r="O120" s="1638"/>
      <c r="P120" s="1638"/>
      <c r="Q120" s="1638"/>
      <c r="R120" s="1642"/>
      <c r="S120" s="1630"/>
      <c r="T120" s="1630"/>
      <c r="U120" s="1630"/>
      <c r="V120" s="1660"/>
      <c r="W120" s="1660"/>
      <c r="X120" s="1631"/>
      <c r="Y120" s="1664"/>
      <c r="Z120" s="1631"/>
      <c r="AA120" s="1588"/>
      <c r="AB120" s="1589"/>
      <c r="AC120" s="1589"/>
      <c r="AD120" s="1589"/>
      <c r="AE120" s="1589"/>
      <c r="AF120" s="1590"/>
      <c r="AG120" s="1600"/>
      <c r="AH120" s="1617"/>
      <c r="AI120" s="1618"/>
      <c r="AJ120" s="279">
        <f t="shared" si="9"/>
        <v>0</v>
      </c>
      <c r="AK120" s="1601" t="s">
        <v>98</v>
      </c>
      <c r="AL120" s="1602" t="s">
        <v>98</v>
      </c>
      <c r="AM120" s="1603" t="s">
        <v>98</v>
      </c>
      <c r="AN120" s="1604"/>
      <c r="AO120" s="1602"/>
      <c r="AP120" s="1603"/>
      <c r="AQ120" s="1604" t="s">
        <v>97</v>
      </c>
      <c r="AR120" s="1602" t="s">
        <v>97</v>
      </c>
      <c r="AS120" s="1602" t="s">
        <v>97</v>
      </c>
      <c r="AT120" s="1602" t="s">
        <v>97</v>
      </c>
      <c r="AU120" s="1605" t="s">
        <v>97</v>
      </c>
      <c r="AV120" s="220">
        <f t="shared" si="7"/>
        <v>0</v>
      </c>
      <c r="AW120" s="1661"/>
      <c r="AX120" s="1662"/>
      <c r="AY120" s="1662"/>
      <c r="AZ120" s="1662"/>
      <c r="BA120" s="1662"/>
      <c r="BB120" s="1662"/>
      <c r="BC120" s="1662"/>
      <c r="BD120" s="1662"/>
      <c r="BE120" s="1663"/>
    </row>
    <row r="121" spans="1:57" ht="36" customHeight="1" thickBot="1">
      <c r="A121" s="2621"/>
      <c r="B121" s="2469"/>
      <c r="C121" s="2458"/>
      <c r="D121" s="286" t="s">
        <v>76</v>
      </c>
      <c r="E121" s="2437"/>
      <c r="F121" s="2461"/>
      <c r="G121" s="1622">
        <f t="shared" si="6"/>
        <v>0</v>
      </c>
      <c r="H121" s="1636">
        <f t="shared" si="4"/>
        <v>0</v>
      </c>
      <c r="I121" s="1598"/>
      <c r="J121" s="1598"/>
      <c r="K121" s="1598"/>
      <c r="L121" s="1599"/>
      <c r="M121" s="1637">
        <f t="shared" si="8"/>
        <v>0</v>
      </c>
      <c r="N121" s="1638"/>
      <c r="O121" s="1638"/>
      <c r="P121" s="1638"/>
      <c r="Q121" s="1638"/>
      <c r="R121" s="1642"/>
      <c r="S121" s="1630"/>
      <c r="T121" s="1630"/>
      <c r="U121" s="1630"/>
      <c r="V121" s="1660"/>
      <c r="W121" s="1660"/>
      <c r="X121" s="1631"/>
      <c r="Y121" s="1664"/>
      <c r="Z121" s="1631"/>
      <c r="AA121" s="1588"/>
      <c r="AB121" s="1589"/>
      <c r="AC121" s="1589"/>
      <c r="AD121" s="1589"/>
      <c r="AE121" s="1589"/>
      <c r="AF121" s="1590"/>
      <c r="AG121" s="1600"/>
      <c r="AH121" s="1617"/>
      <c r="AI121" s="1618"/>
      <c r="AJ121" s="279">
        <f t="shared" si="9"/>
        <v>0</v>
      </c>
      <c r="AK121" s="1601"/>
      <c r="AL121" s="1602"/>
      <c r="AM121" s="1603"/>
      <c r="AN121" s="1604" t="s">
        <v>97</v>
      </c>
      <c r="AO121" s="1602" t="s">
        <v>97</v>
      </c>
      <c r="AP121" s="1603" t="s">
        <v>97</v>
      </c>
      <c r="AQ121" s="1604" t="s">
        <v>97</v>
      </c>
      <c r="AR121" s="1602" t="s">
        <v>97</v>
      </c>
      <c r="AS121" s="1602" t="s">
        <v>97</v>
      </c>
      <c r="AT121" s="1602" t="s">
        <v>97</v>
      </c>
      <c r="AU121" s="1605" t="s">
        <v>97</v>
      </c>
      <c r="AV121" s="220">
        <f t="shared" si="7"/>
        <v>0</v>
      </c>
      <c r="AW121" s="1661"/>
      <c r="AX121" s="1662"/>
      <c r="AY121" s="1662"/>
      <c r="AZ121" s="1662"/>
      <c r="BA121" s="1662"/>
      <c r="BB121" s="1662"/>
      <c r="BC121" s="1662"/>
      <c r="BD121" s="1662"/>
      <c r="BE121" s="1663"/>
    </row>
    <row r="122" spans="1:57" ht="36" customHeight="1" thickBot="1">
      <c r="A122" s="2621"/>
      <c r="B122" s="2469"/>
      <c r="C122" s="2458"/>
      <c r="D122" s="286" t="s">
        <v>77</v>
      </c>
      <c r="E122" s="2437"/>
      <c r="F122" s="2461"/>
      <c r="G122" s="1622">
        <f t="shared" si="6"/>
        <v>38</v>
      </c>
      <c r="H122" s="1636">
        <f t="shared" si="4"/>
        <v>0</v>
      </c>
      <c r="I122" s="1598"/>
      <c r="J122" s="1598"/>
      <c r="K122" s="1598"/>
      <c r="L122" s="1599"/>
      <c r="M122" s="1637">
        <f t="shared" si="8"/>
        <v>37</v>
      </c>
      <c r="N122" s="1638">
        <v>37</v>
      </c>
      <c r="O122" s="1638"/>
      <c r="P122" s="1638"/>
      <c r="Q122" s="1638"/>
      <c r="R122" s="1642"/>
      <c r="S122" s="1630"/>
      <c r="T122" s="1630"/>
      <c r="U122" s="1630"/>
      <c r="V122" s="1660">
        <v>37</v>
      </c>
      <c r="W122" s="1660"/>
      <c r="X122" s="1631"/>
      <c r="Y122" s="1664">
        <v>29</v>
      </c>
      <c r="Z122" s="1631">
        <v>8</v>
      </c>
      <c r="AA122" s="1588"/>
      <c r="AB122" s="1589">
        <v>22</v>
      </c>
      <c r="AC122" s="1589">
        <v>22</v>
      </c>
      <c r="AD122" s="1589">
        <v>5</v>
      </c>
      <c r="AE122" s="1589">
        <v>21</v>
      </c>
      <c r="AF122" s="1590"/>
      <c r="AG122" s="1600">
        <v>44.6</v>
      </c>
      <c r="AH122" s="1617">
        <v>24.9</v>
      </c>
      <c r="AI122" s="1618">
        <v>107.6</v>
      </c>
      <c r="AJ122" s="279">
        <f t="shared" si="9"/>
        <v>37</v>
      </c>
      <c r="AK122" s="1601" t="s">
        <v>98</v>
      </c>
      <c r="AL122" s="1602" t="s">
        <v>98</v>
      </c>
      <c r="AM122" s="1603" t="s">
        <v>98</v>
      </c>
      <c r="AN122" s="1604" t="s">
        <v>97</v>
      </c>
      <c r="AO122" s="1602" t="s">
        <v>97</v>
      </c>
      <c r="AP122" s="1603" t="s">
        <v>97</v>
      </c>
      <c r="AQ122" s="1604">
        <v>3</v>
      </c>
      <c r="AR122" s="1602">
        <v>7</v>
      </c>
      <c r="AS122" s="1602">
        <v>11</v>
      </c>
      <c r="AT122" s="1602">
        <v>14</v>
      </c>
      <c r="AU122" s="1605">
        <v>2</v>
      </c>
      <c r="AV122" s="220">
        <f t="shared" si="7"/>
        <v>1</v>
      </c>
      <c r="AW122" s="1661"/>
      <c r="AX122" s="1662"/>
      <c r="AY122" s="1662"/>
      <c r="AZ122" s="1662"/>
      <c r="BA122" s="1662"/>
      <c r="BB122" s="1662"/>
      <c r="BC122" s="1662"/>
      <c r="BD122" s="1662">
        <v>1</v>
      </c>
      <c r="BE122" s="1663"/>
    </row>
    <row r="123" spans="1:57" ht="36" customHeight="1" thickBot="1">
      <c r="A123" s="2621"/>
      <c r="B123" s="2470"/>
      <c r="C123" s="2459"/>
      <c r="D123" s="288" t="s">
        <v>78</v>
      </c>
      <c r="E123" s="2438"/>
      <c r="F123" s="2462"/>
      <c r="G123" s="1622">
        <f t="shared" si="6"/>
        <v>0</v>
      </c>
      <c r="H123" s="1649">
        <f t="shared" si="4"/>
        <v>0</v>
      </c>
      <c r="I123" s="1607"/>
      <c r="J123" s="1607"/>
      <c r="K123" s="1607"/>
      <c r="L123" s="1608"/>
      <c r="M123" s="1665">
        <f t="shared" si="8"/>
        <v>0</v>
      </c>
      <c r="N123" s="1654"/>
      <c r="O123" s="1654"/>
      <c r="P123" s="1654"/>
      <c r="Q123" s="1654"/>
      <c r="R123" s="1655"/>
      <c r="S123" s="1667"/>
      <c r="T123" s="1667"/>
      <c r="U123" s="1667"/>
      <c r="V123" s="1654"/>
      <c r="W123" s="1654"/>
      <c r="X123" s="1655"/>
      <c r="Y123" s="1653"/>
      <c r="Z123" s="1655"/>
      <c r="AA123" s="1611"/>
      <c r="AB123" s="1607"/>
      <c r="AC123" s="1607"/>
      <c r="AD123" s="1607"/>
      <c r="AE123" s="1607"/>
      <c r="AF123" s="1608"/>
      <c r="AG123" s="1611"/>
      <c r="AH123" s="1619"/>
      <c r="AI123" s="1621"/>
      <c r="AJ123" s="282">
        <f t="shared" si="9"/>
        <v>0</v>
      </c>
      <c r="AK123" s="1612" t="s">
        <v>97</v>
      </c>
      <c r="AL123" s="1613" t="s">
        <v>97</v>
      </c>
      <c r="AM123" s="1614" t="s">
        <v>97</v>
      </c>
      <c r="AN123" s="1615" t="s">
        <v>97</v>
      </c>
      <c r="AO123" s="1613" t="s">
        <v>98</v>
      </c>
      <c r="AP123" s="1614" t="s">
        <v>98</v>
      </c>
      <c r="AQ123" s="1611"/>
      <c r="AR123" s="1607"/>
      <c r="AS123" s="1607"/>
      <c r="AT123" s="1607"/>
      <c r="AU123" s="1608"/>
      <c r="AV123" s="220">
        <f t="shared" si="7"/>
        <v>0</v>
      </c>
      <c r="AW123" s="1657"/>
      <c r="AX123" s="1658"/>
      <c r="AY123" s="1658"/>
      <c r="AZ123" s="1658"/>
      <c r="BA123" s="1658"/>
      <c r="BB123" s="1658"/>
      <c r="BC123" s="1658"/>
      <c r="BD123" s="1658"/>
      <c r="BE123" s="1659"/>
    </row>
    <row r="124" spans="1:57" ht="36" customHeight="1" thickBot="1">
      <c r="A124" s="2621"/>
      <c r="B124" s="2454" t="s">
        <v>474</v>
      </c>
      <c r="C124" s="2457" t="s">
        <v>263</v>
      </c>
      <c r="D124" s="285" t="s">
        <v>74</v>
      </c>
      <c r="E124" s="2436">
        <v>40</v>
      </c>
      <c r="F124" s="2460">
        <f t="shared" ref="F124" si="12">E124-SUM(M124:M128)</f>
        <v>4</v>
      </c>
      <c r="G124" s="1622">
        <f t="shared" si="6"/>
        <v>0</v>
      </c>
      <c r="H124" s="1623">
        <f t="shared" si="4"/>
        <v>0</v>
      </c>
      <c r="I124" s="1586"/>
      <c r="J124" s="1586"/>
      <c r="K124" s="1586"/>
      <c r="L124" s="1587"/>
      <c r="M124" s="1624">
        <f t="shared" si="8"/>
        <v>0</v>
      </c>
      <c r="N124" s="1625"/>
      <c r="O124" s="1625"/>
      <c r="P124" s="1625"/>
      <c r="Q124" s="1625"/>
      <c r="R124" s="1626"/>
      <c r="S124" s="1627"/>
      <c r="T124" s="1625"/>
      <c r="U124" s="1625"/>
      <c r="V124" s="1628"/>
      <c r="W124" s="1625"/>
      <c r="X124" s="1629"/>
      <c r="Y124" s="1630"/>
      <c r="Z124" s="1631"/>
      <c r="AA124" s="1588"/>
      <c r="AB124" s="1589"/>
      <c r="AC124" s="1589"/>
      <c r="AD124" s="1589"/>
      <c r="AE124" s="1589"/>
      <c r="AF124" s="1590"/>
      <c r="AG124" s="1588"/>
      <c r="AH124" s="1590"/>
      <c r="AI124" s="1591"/>
      <c r="AJ124" s="276">
        <f t="shared" si="9"/>
        <v>0</v>
      </c>
      <c r="AK124" s="1592" t="s">
        <v>97</v>
      </c>
      <c r="AL124" s="1593" t="s">
        <v>97</v>
      </c>
      <c r="AM124" s="1594" t="s">
        <v>97</v>
      </c>
      <c r="AN124" s="1591"/>
      <c r="AO124" s="1586"/>
      <c r="AP124" s="1595"/>
      <c r="AQ124" s="1596" t="s">
        <v>97</v>
      </c>
      <c r="AR124" s="1593" t="s">
        <v>97</v>
      </c>
      <c r="AS124" s="1593" t="s">
        <v>97</v>
      </c>
      <c r="AT124" s="1593" t="s">
        <v>97</v>
      </c>
      <c r="AU124" s="1597" t="s">
        <v>97</v>
      </c>
      <c r="AV124" s="220">
        <f t="shared" si="7"/>
        <v>0</v>
      </c>
      <c r="AW124" s="1633"/>
      <c r="AX124" s="1634"/>
      <c r="AY124" s="1634"/>
      <c r="AZ124" s="1634"/>
      <c r="BA124" s="1634"/>
      <c r="BB124" s="1634"/>
      <c r="BC124" s="1634"/>
      <c r="BD124" s="1634"/>
      <c r="BE124" s="1635"/>
    </row>
    <row r="125" spans="1:57" ht="36" customHeight="1" thickBot="1">
      <c r="A125" s="2621"/>
      <c r="B125" s="2455"/>
      <c r="C125" s="2458"/>
      <c r="D125" s="286" t="s">
        <v>75</v>
      </c>
      <c r="E125" s="2437"/>
      <c r="F125" s="2461"/>
      <c r="G125" s="1622">
        <f t="shared" si="6"/>
        <v>0</v>
      </c>
      <c r="H125" s="1636">
        <f t="shared" si="4"/>
        <v>0</v>
      </c>
      <c r="I125" s="1598"/>
      <c r="J125" s="1598"/>
      <c r="K125" s="1598"/>
      <c r="L125" s="1599"/>
      <c r="M125" s="1637">
        <f t="shared" si="8"/>
        <v>0</v>
      </c>
      <c r="N125" s="1638"/>
      <c r="O125" s="1638"/>
      <c r="P125" s="1638"/>
      <c r="Q125" s="1638"/>
      <c r="R125" s="1639"/>
      <c r="S125" s="1640"/>
      <c r="T125" s="1641"/>
      <c r="U125" s="1641"/>
      <c r="V125" s="1638"/>
      <c r="W125" s="1638"/>
      <c r="X125" s="1642"/>
      <c r="Y125" s="1630"/>
      <c r="Z125" s="1631"/>
      <c r="AA125" s="1588"/>
      <c r="AB125" s="1589"/>
      <c r="AC125" s="1589"/>
      <c r="AD125" s="1589"/>
      <c r="AE125" s="1589"/>
      <c r="AF125" s="1590"/>
      <c r="AG125" s="1600"/>
      <c r="AH125" s="1599"/>
      <c r="AI125" s="1600"/>
      <c r="AJ125" s="279">
        <f t="shared" si="9"/>
        <v>0</v>
      </c>
      <c r="AK125" s="1601" t="s">
        <v>98</v>
      </c>
      <c r="AL125" s="1602" t="s">
        <v>98</v>
      </c>
      <c r="AM125" s="1603" t="s">
        <v>98</v>
      </c>
      <c r="AN125" s="1604"/>
      <c r="AO125" s="1602"/>
      <c r="AP125" s="1603"/>
      <c r="AQ125" s="1604" t="s">
        <v>97</v>
      </c>
      <c r="AR125" s="1602" t="s">
        <v>97</v>
      </c>
      <c r="AS125" s="1602" t="s">
        <v>97</v>
      </c>
      <c r="AT125" s="1602" t="s">
        <v>97</v>
      </c>
      <c r="AU125" s="1605" t="s">
        <v>97</v>
      </c>
      <c r="AV125" s="220">
        <f t="shared" si="7"/>
        <v>0</v>
      </c>
      <c r="AW125" s="1643"/>
      <c r="AX125" s="1644"/>
      <c r="AY125" s="1644"/>
      <c r="AZ125" s="1644"/>
      <c r="BA125" s="1644"/>
      <c r="BB125" s="1644"/>
      <c r="BC125" s="1644"/>
      <c r="BD125" s="1644"/>
      <c r="BE125" s="1645"/>
    </row>
    <row r="126" spans="1:57" ht="36" customHeight="1" thickBot="1">
      <c r="A126" s="2621"/>
      <c r="B126" s="2455"/>
      <c r="C126" s="2458"/>
      <c r="D126" s="286" t="s">
        <v>76</v>
      </c>
      <c r="E126" s="2437"/>
      <c r="F126" s="2461"/>
      <c r="G126" s="1622">
        <f t="shared" si="6"/>
        <v>0</v>
      </c>
      <c r="H126" s="1636">
        <f t="shared" si="4"/>
        <v>0</v>
      </c>
      <c r="I126" s="1598"/>
      <c r="J126" s="1598"/>
      <c r="K126" s="1598"/>
      <c r="L126" s="1599"/>
      <c r="M126" s="1637">
        <f t="shared" si="8"/>
        <v>0</v>
      </c>
      <c r="N126" s="1638"/>
      <c r="O126" s="1638"/>
      <c r="P126" s="1646"/>
      <c r="Q126" s="1606"/>
      <c r="R126" s="1639"/>
      <c r="S126" s="1640"/>
      <c r="T126" s="1638"/>
      <c r="U126" s="1638"/>
      <c r="V126" s="1638"/>
      <c r="W126" s="1638"/>
      <c r="X126" s="1642"/>
      <c r="Y126" s="1630"/>
      <c r="Z126" s="1631"/>
      <c r="AA126" s="1588"/>
      <c r="AB126" s="1589"/>
      <c r="AC126" s="1589"/>
      <c r="AD126" s="1589"/>
      <c r="AE126" s="1589"/>
      <c r="AF126" s="1590"/>
      <c r="AG126" s="1600"/>
      <c r="AH126" s="1599"/>
      <c r="AI126" s="1600"/>
      <c r="AJ126" s="279">
        <f t="shared" si="9"/>
        <v>0</v>
      </c>
      <c r="AK126" s="1601"/>
      <c r="AL126" s="1602"/>
      <c r="AM126" s="1603"/>
      <c r="AN126" s="1604" t="s">
        <v>97</v>
      </c>
      <c r="AO126" s="1602" t="s">
        <v>97</v>
      </c>
      <c r="AP126" s="1603" t="s">
        <v>97</v>
      </c>
      <c r="AQ126" s="1604" t="s">
        <v>97</v>
      </c>
      <c r="AR126" s="1602" t="s">
        <v>97</v>
      </c>
      <c r="AS126" s="1602" t="s">
        <v>97</v>
      </c>
      <c r="AT126" s="1602" t="s">
        <v>97</v>
      </c>
      <c r="AU126" s="1605" t="s">
        <v>97</v>
      </c>
      <c r="AV126" s="220">
        <f t="shared" si="7"/>
        <v>0</v>
      </c>
      <c r="AW126" s="1643"/>
      <c r="AX126" s="1644"/>
      <c r="AY126" s="1644"/>
      <c r="AZ126" s="1644"/>
      <c r="BA126" s="1644"/>
      <c r="BB126" s="1644"/>
      <c r="BC126" s="1644"/>
      <c r="BD126" s="1644"/>
      <c r="BE126" s="1645"/>
    </row>
    <row r="127" spans="1:57" ht="36" customHeight="1" thickBot="1">
      <c r="A127" s="2621"/>
      <c r="B127" s="2455"/>
      <c r="C127" s="2458"/>
      <c r="D127" s="286" t="s">
        <v>77</v>
      </c>
      <c r="E127" s="2437"/>
      <c r="F127" s="2461"/>
      <c r="G127" s="1622">
        <f t="shared" si="6"/>
        <v>37</v>
      </c>
      <c r="H127" s="1636">
        <f t="shared" si="4"/>
        <v>0</v>
      </c>
      <c r="I127" s="1598"/>
      <c r="J127" s="1598"/>
      <c r="K127" s="1598"/>
      <c r="L127" s="1599"/>
      <c r="M127" s="1637">
        <f t="shared" si="8"/>
        <v>36</v>
      </c>
      <c r="N127" s="1638">
        <v>36</v>
      </c>
      <c r="O127" s="1638"/>
      <c r="P127" s="1638"/>
      <c r="Q127" s="1638"/>
      <c r="R127" s="1639"/>
      <c r="S127" s="1640"/>
      <c r="T127" s="1638"/>
      <c r="U127" s="1638"/>
      <c r="V127" s="1638">
        <v>36</v>
      </c>
      <c r="W127" s="1638"/>
      <c r="X127" s="1642"/>
      <c r="Y127" s="1630">
        <v>28</v>
      </c>
      <c r="Z127" s="1631">
        <v>8</v>
      </c>
      <c r="AA127" s="1588"/>
      <c r="AB127" s="1589">
        <v>24</v>
      </c>
      <c r="AC127" s="1589">
        <v>24</v>
      </c>
      <c r="AD127" s="1589">
        <v>9</v>
      </c>
      <c r="AE127" s="1589">
        <v>23</v>
      </c>
      <c r="AF127" s="1590"/>
      <c r="AG127" s="1600">
        <v>47</v>
      </c>
      <c r="AH127" s="1599">
        <v>27</v>
      </c>
      <c r="AI127" s="1600">
        <v>127</v>
      </c>
      <c r="AJ127" s="279">
        <f t="shared" si="9"/>
        <v>36</v>
      </c>
      <c r="AK127" s="1601" t="s">
        <v>98</v>
      </c>
      <c r="AL127" s="1602" t="s">
        <v>98</v>
      </c>
      <c r="AM127" s="1603" t="s">
        <v>98</v>
      </c>
      <c r="AN127" s="1604" t="s">
        <v>97</v>
      </c>
      <c r="AO127" s="1602" t="s">
        <v>97</v>
      </c>
      <c r="AP127" s="1603" t="s">
        <v>97</v>
      </c>
      <c r="AQ127" s="1604">
        <v>1</v>
      </c>
      <c r="AR127" s="1602">
        <v>6</v>
      </c>
      <c r="AS127" s="1602">
        <v>9</v>
      </c>
      <c r="AT127" s="1602">
        <v>12</v>
      </c>
      <c r="AU127" s="1605">
        <v>8</v>
      </c>
      <c r="AV127" s="220">
        <f t="shared" si="7"/>
        <v>1</v>
      </c>
      <c r="AW127" s="1643"/>
      <c r="AX127" s="1644"/>
      <c r="AY127" s="1644"/>
      <c r="AZ127" s="1644"/>
      <c r="BA127" s="1644"/>
      <c r="BB127" s="1644"/>
      <c r="BC127" s="1644">
        <v>1</v>
      </c>
      <c r="BD127" s="1644"/>
      <c r="BE127" s="1645"/>
    </row>
    <row r="128" spans="1:57" ht="36" customHeight="1" thickBot="1">
      <c r="A128" s="2621"/>
      <c r="B128" s="2473"/>
      <c r="C128" s="2474"/>
      <c r="D128" s="287" t="s">
        <v>78</v>
      </c>
      <c r="E128" s="2438"/>
      <c r="F128" s="2462"/>
      <c r="G128" s="1622">
        <f t="shared" si="6"/>
        <v>0</v>
      </c>
      <c r="H128" s="1649">
        <f t="shared" si="4"/>
        <v>0</v>
      </c>
      <c r="I128" s="1607"/>
      <c r="J128" s="1607"/>
      <c r="K128" s="1607"/>
      <c r="L128" s="1608"/>
      <c r="M128" s="1650">
        <f t="shared" si="8"/>
        <v>0</v>
      </c>
      <c r="N128" s="1651"/>
      <c r="O128" s="1651"/>
      <c r="P128" s="1651"/>
      <c r="Q128" s="1651"/>
      <c r="R128" s="1652"/>
      <c r="S128" s="1653"/>
      <c r="T128" s="1654"/>
      <c r="U128" s="1654"/>
      <c r="V128" s="1654"/>
      <c r="W128" s="1654"/>
      <c r="X128" s="1655"/>
      <c r="Y128" s="1668"/>
      <c r="Z128" s="1669"/>
      <c r="AA128" s="1609"/>
      <c r="AB128" s="1670"/>
      <c r="AC128" s="1670"/>
      <c r="AD128" s="1670"/>
      <c r="AE128" s="1670"/>
      <c r="AF128" s="1610"/>
      <c r="AG128" s="1609"/>
      <c r="AH128" s="1610"/>
      <c r="AI128" s="1611"/>
      <c r="AJ128" s="282">
        <f t="shared" si="9"/>
        <v>0</v>
      </c>
      <c r="AK128" s="1612" t="s">
        <v>97</v>
      </c>
      <c r="AL128" s="1613" t="s">
        <v>97</v>
      </c>
      <c r="AM128" s="1614" t="s">
        <v>97</v>
      </c>
      <c r="AN128" s="1615" t="s">
        <v>97</v>
      </c>
      <c r="AO128" s="1613" t="s">
        <v>98</v>
      </c>
      <c r="AP128" s="1614" t="s">
        <v>98</v>
      </c>
      <c r="AQ128" s="1611"/>
      <c r="AR128" s="1607"/>
      <c r="AS128" s="1607"/>
      <c r="AT128" s="1607"/>
      <c r="AU128" s="1608"/>
      <c r="AV128" s="220">
        <f t="shared" si="7"/>
        <v>0</v>
      </c>
      <c r="AW128" s="1657"/>
      <c r="AX128" s="1658"/>
      <c r="AY128" s="1658"/>
      <c r="AZ128" s="1658"/>
      <c r="BA128" s="1658"/>
      <c r="BB128" s="1658"/>
      <c r="BC128" s="1658"/>
      <c r="BD128" s="1658"/>
      <c r="BE128" s="1659"/>
    </row>
    <row r="129" spans="1:57" ht="36" customHeight="1" thickBot="1">
      <c r="A129" s="2621"/>
      <c r="B129" s="2454" t="s">
        <v>264</v>
      </c>
      <c r="C129" s="2457" t="s">
        <v>265</v>
      </c>
      <c r="D129" s="285" t="s">
        <v>74</v>
      </c>
      <c r="E129" s="2436">
        <v>10</v>
      </c>
      <c r="F129" s="2460">
        <f t="shared" ref="F129" si="13">E129-SUM(M129:M133)</f>
        <v>2</v>
      </c>
      <c r="G129" s="1622">
        <f t="shared" si="6"/>
        <v>0</v>
      </c>
      <c r="H129" s="1623">
        <f t="shared" si="4"/>
        <v>0</v>
      </c>
      <c r="I129" s="1586"/>
      <c r="J129" s="1586"/>
      <c r="K129" s="1586"/>
      <c r="L129" s="1587"/>
      <c r="M129" s="1624">
        <f t="shared" si="8"/>
        <v>0</v>
      </c>
      <c r="N129" s="1625"/>
      <c r="O129" s="1625"/>
      <c r="P129" s="1625"/>
      <c r="Q129" s="1625"/>
      <c r="R129" s="1626"/>
      <c r="S129" s="1627"/>
      <c r="T129" s="1625"/>
      <c r="U129" s="1625"/>
      <c r="V129" s="1628"/>
      <c r="W129" s="1625"/>
      <c r="X129" s="1629"/>
      <c r="Y129" s="1627"/>
      <c r="Z129" s="1629"/>
      <c r="AA129" s="1591"/>
      <c r="AB129" s="1586"/>
      <c r="AC129" s="1586"/>
      <c r="AD129" s="1586"/>
      <c r="AE129" s="1586"/>
      <c r="AF129" s="1587"/>
      <c r="AG129" s="1591"/>
      <c r="AH129" s="1595"/>
      <c r="AI129" s="1591"/>
      <c r="AJ129" s="276">
        <f t="shared" si="9"/>
        <v>0</v>
      </c>
      <c r="AK129" s="1592" t="s">
        <v>97</v>
      </c>
      <c r="AL129" s="1593" t="s">
        <v>97</v>
      </c>
      <c r="AM129" s="1594" t="s">
        <v>97</v>
      </c>
      <c r="AN129" s="1591"/>
      <c r="AO129" s="1586"/>
      <c r="AP129" s="1595"/>
      <c r="AQ129" s="1596" t="s">
        <v>97</v>
      </c>
      <c r="AR129" s="1593" t="s">
        <v>97</v>
      </c>
      <c r="AS129" s="1593" t="s">
        <v>97</v>
      </c>
      <c r="AT129" s="1593" t="s">
        <v>97</v>
      </c>
      <c r="AU129" s="1597" t="s">
        <v>97</v>
      </c>
      <c r="AV129" s="220">
        <f t="shared" si="7"/>
        <v>0</v>
      </c>
      <c r="AW129" s="1633"/>
      <c r="AX129" s="1634"/>
      <c r="AY129" s="1634"/>
      <c r="AZ129" s="1634"/>
      <c r="BA129" s="1634"/>
      <c r="BB129" s="1634"/>
      <c r="BC129" s="1634"/>
      <c r="BD129" s="1634"/>
      <c r="BE129" s="1635"/>
    </row>
    <row r="130" spans="1:57" ht="36" customHeight="1" thickBot="1">
      <c r="A130" s="2621"/>
      <c r="B130" s="2455"/>
      <c r="C130" s="2458"/>
      <c r="D130" s="286" t="s">
        <v>75</v>
      </c>
      <c r="E130" s="2437"/>
      <c r="F130" s="2461"/>
      <c r="G130" s="1622">
        <f t="shared" si="6"/>
        <v>0</v>
      </c>
      <c r="H130" s="1636">
        <f t="shared" si="4"/>
        <v>0</v>
      </c>
      <c r="I130" s="1598"/>
      <c r="J130" s="1598"/>
      <c r="K130" s="1598"/>
      <c r="L130" s="1599"/>
      <c r="M130" s="1637">
        <f t="shared" si="8"/>
        <v>0</v>
      </c>
      <c r="N130" s="1638"/>
      <c r="O130" s="1638"/>
      <c r="P130" s="1638"/>
      <c r="Q130" s="1638"/>
      <c r="R130" s="1639"/>
      <c r="S130" s="1640"/>
      <c r="T130" s="1641"/>
      <c r="U130" s="1641"/>
      <c r="V130" s="1638"/>
      <c r="W130" s="1638"/>
      <c r="X130" s="1642"/>
      <c r="Y130" s="1664"/>
      <c r="Z130" s="1631"/>
      <c r="AA130" s="1588"/>
      <c r="AB130" s="1589"/>
      <c r="AC130" s="1589"/>
      <c r="AD130" s="1589"/>
      <c r="AE130" s="1589"/>
      <c r="AF130" s="1590"/>
      <c r="AG130" s="1600"/>
      <c r="AH130" s="1617"/>
      <c r="AI130" s="1600"/>
      <c r="AJ130" s="279">
        <f t="shared" si="9"/>
        <v>0</v>
      </c>
      <c r="AK130" s="1601" t="s">
        <v>98</v>
      </c>
      <c r="AL130" s="1602" t="s">
        <v>98</v>
      </c>
      <c r="AM130" s="1603" t="s">
        <v>98</v>
      </c>
      <c r="AN130" s="1604"/>
      <c r="AO130" s="1602"/>
      <c r="AP130" s="1603"/>
      <c r="AQ130" s="1604" t="s">
        <v>97</v>
      </c>
      <c r="AR130" s="1602" t="s">
        <v>97</v>
      </c>
      <c r="AS130" s="1602" t="s">
        <v>97</v>
      </c>
      <c r="AT130" s="1602" t="s">
        <v>97</v>
      </c>
      <c r="AU130" s="1605" t="s">
        <v>97</v>
      </c>
      <c r="AV130" s="220">
        <f t="shared" si="7"/>
        <v>0</v>
      </c>
      <c r="AW130" s="1643"/>
      <c r="AX130" s="1644"/>
      <c r="AY130" s="1644"/>
      <c r="AZ130" s="1644"/>
      <c r="BA130" s="1644"/>
      <c r="BB130" s="1644"/>
      <c r="BC130" s="1644"/>
      <c r="BD130" s="1644"/>
      <c r="BE130" s="1645"/>
    </row>
    <row r="131" spans="1:57" ht="36" customHeight="1" thickBot="1">
      <c r="A131" s="2621"/>
      <c r="B131" s="2455"/>
      <c r="C131" s="2458"/>
      <c r="D131" s="286" t="s">
        <v>76</v>
      </c>
      <c r="E131" s="2437"/>
      <c r="F131" s="2461"/>
      <c r="G131" s="1622">
        <f t="shared" si="6"/>
        <v>0</v>
      </c>
      <c r="H131" s="1636">
        <f t="shared" si="4"/>
        <v>0</v>
      </c>
      <c r="I131" s="1598"/>
      <c r="J131" s="1598"/>
      <c r="K131" s="1598"/>
      <c r="L131" s="1599"/>
      <c r="M131" s="1637">
        <f t="shared" si="8"/>
        <v>0</v>
      </c>
      <c r="N131" s="1638"/>
      <c r="O131" s="1638"/>
      <c r="P131" s="1646"/>
      <c r="Q131" s="1606"/>
      <c r="R131" s="1639"/>
      <c r="S131" s="1640"/>
      <c r="T131" s="1638"/>
      <c r="U131" s="1638"/>
      <c r="V131" s="1638"/>
      <c r="W131" s="1638"/>
      <c r="X131" s="1642"/>
      <c r="Y131" s="1664"/>
      <c r="Z131" s="1631"/>
      <c r="AA131" s="1588"/>
      <c r="AB131" s="1589"/>
      <c r="AC131" s="1589"/>
      <c r="AD131" s="1589"/>
      <c r="AE131" s="1589"/>
      <c r="AF131" s="1590"/>
      <c r="AG131" s="1600"/>
      <c r="AH131" s="1617"/>
      <c r="AI131" s="1600"/>
      <c r="AJ131" s="279">
        <f t="shared" si="9"/>
        <v>0</v>
      </c>
      <c r="AK131" s="1601"/>
      <c r="AL131" s="1602"/>
      <c r="AM131" s="1603"/>
      <c r="AN131" s="1604" t="s">
        <v>97</v>
      </c>
      <c r="AO131" s="1602" t="s">
        <v>97</v>
      </c>
      <c r="AP131" s="1603" t="s">
        <v>97</v>
      </c>
      <c r="AQ131" s="1604" t="s">
        <v>97</v>
      </c>
      <c r="AR131" s="1602" t="s">
        <v>97</v>
      </c>
      <c r="AS131" s="1602" t="s">
        <v>97</v>
      </c>
      <c r="AT131" s="1602" t="s">
        <v>97</v>
      </c>
      <c r="AU131" s="1605" t="s">
        <v>97</v>
      </c>
      <c r="AV131" s="220">
        <f t="shared" si="7"/>
        <v>0</v>
      </c>
      <c r="AW131" s="1643"/>
      <c r="AX131" s="1644"/>
      <c r="AY131" s="1644"/>
      <c r="AZ131" s="1644"/>
      <c r="BA131" s="1644"/>
      <c r="BB131" s="1644"/>
      <c r="BC131" s="1644"/>
      <c r="BD131" s="1644"/>
      <c r="BE131" s="1645"/>
    </row>
    <row r="132" spans="1:57" ht="36" customHeight="1" thickBot="1">
      <c r="A132" s="2621"/>
      <c r="B132" s="2455"/>
      <c r="C132" s="2458"/>
      <c r="D132" s="286" t="s">
        <v>77</v>
      </c>
      <c r="E132" s="2437"/>
      <c r="F132" s="2461"/>
      <c r="G132" s="1622">
        <f t="shared" si="6"/>
        <v>8</v>
      </c>
      <c r="H132" s="1636">
        <f t="shared" si="4"/>
        <v>0</v>
      </c>
      <c r="I132" s="1598"/>
      <c r="J132" s="1598"/>
      <c r="K132" s="1598"/>
      <c r="L132" s="1599"/>
      <c r="M132" s="1637">
        <f t="shared" si="8"/>
        <v>8</v>
      </c>
      <c r="N132" s="1638"/>
      <c r="O132" s="1638"/>
      <c r="P132" s="1638"/>
      <c r="Q132" s="1638"/>
      <c r="R132" s="1639">
        <v>8</v>
      </c>
      <c r="S132" s="1640"/>
      <c r="T132" s="1638"/>
      <c r="U132" s="1638"/>
      <c r="V132" s="1638">
        <v>8</v>
      </c>
      <c r="W132" s="1638"/>
      <c r="X132" s="1642"/>
      <c r="Y132" s="1664">
        <v>8</v>
      </c>
      <c r="Z132" s="1631"/>
      <c r="AA132" s="1588"/>
      <c r="AB132" s="1589">
        <v>4</v>
      </c>
      <c r="AC132" s="1589">
        <v>4</v>
      </c>
      <c r="AD132" s="1589"/>
      <c r="AE132" s="1589">
        <v>4</v>
      </c>
      <c r="AF132" s="1590">
        <v>1</v>
      </c>
      <c r="AG132" s="1600">
        <v>44</v>
      </c>
      <c r="AH132" s="1617">
        <v>27</v>
      </c>
      <c r="AI132" s="1600">
        <v>77.5</v>
      </c>
      <c r="AJ132" s="279">
        <f t="shared" si="9"/>
        <v>8</v>
      </c>
      <c r="AK132" s="1601" t="s">
        <v>98</v>
      </c>
      <c r="AL132" s="1602" t="s">
        <v>98</v>
      </c>
      <c r="AM132" s="1603" t="s">
        <v>98</v>
      </c>
      <c r="AN132" s="1604" t="s">
        <v>97</v>
      </c>
      <c r="AO132" s="1602" t="s">
        <v>97</v>
      </c>
      <c r="AP132" s="1603" t="s">
        <v>97</v>
      </c>
      <c r="AQ132" s="1604">
        <v>2</v>
      </c>
      <c r="AR132" s="1602">
        <v>3</v>
      </c>
      <c r="AS132" s="1602">
        <v>2</v>
      </c>
      <c r="AT132" s="1602">
        <v>1</v>
      </c>
      <c r="AU132" s="1605">
        <v>0</v>
      </c>
      <c r="AV132" s="220">
        <f t="shared" si="7"/>
        <v>0</v>
      </c>
      <c r="AW132" s="1643"/>
      <c r="AX132" s="1644"/>
      <c r="AY132" s="1644"/>
      <c r="AZ132" s="1644"/>
      <c r="BA132" s="1644"/>
      <c r="BB132" s="1644"/>
      <c r="BC132" s="1644"/>
      <c r="BD132" s="1644"/>
      <c r="BE132" s="1645"/>
    </row>
    <row r="133" spans="1:57" ht="36" customHeight="1" thickBot="1">
      <c r="A133" s="2621"/>
      <c r="B133" s="2473"/>
      <c r="C133" s="2474"/>
      <c r="D133" s="287" t="s">
        <v>78</v>
      </c>
      <c r="E133" s="2438"/>
      <c r="F133" s="2462"/>
      <c r="G133" s="1622">
        <f t="shared" si="6"/>
        <v>0</v>
      </c>
      <c r="H133" s="1649">
        <f t="shared" si="4"/>
        <v>0</v>
      </c>
      <c r="I133" s="1607"/>
      <c r="J133" s="1607"/>
      <c r="K133" s="1607"/>
      <c r="L133" s="1608"/>
      <c r="M133" s="1650">
        <f t="shared" si="8"/>
        <v>0</v>
      </c>
      <c r="N133" s="1651"/>
      <c r="O133" s="1651"/>
      <c r="P133" s="1651"/>
      <c r="Q133" s="1651"/>
      <c r="R133" s="1652"/>
      <c r="S133" s="1653"/>
      <c r="T133" s="1654"/>
      <c r="U133" s="1654"/>
      <c r="V133" s="1654"/>
      <c r="W133" s="1654"/>
      <c r="X133" s="1655"/>
      <c r="Y133" s="1653"/>
      <c r="Z133" s="1655"/>
      <c r="AA133" s="1611"/>
      <c r="AB133" s="1607"/>
      <c r="AC133" s="1607"/>
      <c r="AD133" s="1607"/>
      <c r="AE133" s="1607"/>
      <c r="AF133" s="1608"/>
      <c r="AG133" s="1611"/>
      <c r="AH133" s="1619"/>
      <c r="AI133" s="1611"/>
      <c r="AJ133" s="282">
        <f t="shared" si="9"/>
        <v>0</v>
      </c>
      <c r="AK133" s="1612" t="s">
        <v>97</v>
      </c>
      <c r="AL133" s="1613" t="s">
        <v>97</v>
      </c>
      <c r="AM133" s="1614" t="s">
        <v>97</v>
      </c>
      <c r="AN133" s="1615" t="s">
        <v>97</v>
      </c>
      <c r="AO133" s="1613" t="s">
        <v>98</v>
      </c>
      <c r="AP133" s="1614" t="s">
        <v>98</v>
      </c>
      <c r="AQ133" s="1611"/>
      <c r="AR133" s="1607"/>
      <c r="AS133" s="1607"/>
      <c r="AT133" s="1607"/>
      <c r="AU133" s="1608"/>
      <c r="AV133" s="220">
        <f t="shared" si="7"/>
        <v>0</v>
      </c>
      <c r="AW133" s="1657"/>
      <c r="AX133" s="1658"/>
      <c r="AY133" s="1658"/>
      <c r="AZ133" s="1658"/>
      <c r="BA133" s="1658"/>
      <c r="BB133" s="1658"/>
      <c r="BC133" s="1658"/>
      <c r="BD133" s="1658"/>
      <c r="BE133" s="1659"/>
    </row>
    <row r="134" spans="1:57" ht="36" customHeight="1" thickBot="1">
      <c r="A134" s="2621"/>
      <c r="B134" s="2454" t="s">
        <v>475</v>
      </c>
      <c r="C134" s="2457" t="s">
        <v>266</v>
      </c>
      <c r="D134" s="285" t="s">
        <v>74</v>
      </c>
      <c r="E134" s="2436">
        <v>20</v>
      </c>
      <c r="F134" s="2460">
        <f t="shared" ref="F134" si="14">E134-SUM(M134:M138)</f>
        <v>6</v>
      </c>
      <c r="G134" s="1622">
        <f t="shared" si="6"/>
        <v>0</v>
      </c>
      <c r="H134" s="1623">
        <f t="shared" si="4"/>
        <v>0</v>
      </c>
      <c r="I134" s="1586"/>
      <c r="J134" s="1586"/>
      <c r="K134" s="1586"/>
      <c r="L134" s="1587"/>
      <c r="M134" s="1624">
        <f t="shared" si="8"/>
        <v>0</v>
      </c>
      <c r="N134" s="1625"/>
      <c r="O134" s="1625"/>
      <c r="P134" s="1625"/>
      <c r="Q134" s="1625"/>
      <c r="R134" s="1626"/>
      <c r="S134" s="1627"/>
      <c r="T134" s="1625"/>
      <c r="U134" s="1625"/>
      <c r="V134" s="1628"/>
      <c r="W134" s="1625"/>
      <c r="X134" s="1629"/>
      <c r="Y134" s="1630"/>
      <c r="Z134" s="1631"/>
      <c r="AA134" s="1588"/>
      <c r="AB134" s="1589"/>
      <c r="AC134" s="1589"/>
      <c r="AD134" s="1589"/>
      <c r="AE134" s="1589"/>
      <c r="AF134" s="1590"/>
      <c r="AG134" s="1588"/>
      <c r="AH134" s="1590"/>
      <c r="AI134" s="1591"/>
      <c r="AJ134" s="276">
        <f t="shared" si="9"/>
        <v>0</v>
      </c>
      <c r="AK134" s="1592" t="s">
        <v>97</v>
      </c>
      <c r="AL134" s="1593" t="s">
        <v>97</v>
      </c>
      <c r="AM134" s="1594" t="s">
        <v>97</v>
      </c>
      <c r="AN134" s="1591"/>
      <c r="AO134" s="1586"/>
      <c r="AP134" s="1595"/>
      <c r="AQ134" s="1596" t="s">
        <v>97</v>
      </c>
      <c r="AR134" s="1593" t="s">
        <v>97</v>
      </c>
      <c r="AS134" s="1593" t="s">
        <v>97</v>
      </c>
      <c r="AT134" s="1593" t="s">
        <v>97</v>
      </c>
      <c r="AU134" s="1597" t="s">
        <v>97</v>
      </c>
      <c r="AV134" s="220">
        <f t="shared" si="7"/>
        <v>0</v>
      </c>
      <c r="AW134" s="1633"/>
      <c r="AX134" s="1634"/>
      <c r="AY134" s="1634"/>
      <c r="AZ134" s="1634"/>
      <c r="BA134" s="1634"/>
      <c r="BB134" s="1634"/>
      <c r="BC134" s="1634"/>
      <c r="BD134" s="1634"/>
      <c r="BE134" s="1635"/>
    </row>
    <row r="135" spans="1:57" ht="36" customHeight="1" thickBot="1">
      <c r="A135" s="2621"/>
      <c r="B135" s="2455"/>
      <c r="C135" s="2458"/>
      <c r="D135" s="286" t="s">
        <v>75</v>
      </c>
      <c r="E135" s="2437"/>
      <c r="F135" s="2461"/>
      <c r="G135" s="1622">
        <f t="shared" si="6"/>
        <v>0</v>
      </c>
      <c r="H135" s="1636">
        <f t="shared" si="4"/>
        <v>0</v>
      </c>
      <c r="I135" s="1598"/>
      <c r="J135" s="1598"/>
      <c r="K135" s="1598"/>
      <c r="L135" s="1599"/>
      <c r="M135" s="1637">
        <f t="shared" si="8"/>
        <v>0</v>
      </c>
      <c r="N135" s="1638"/>
      <c r="O135" s="1638"/>
      <c r="P135" s="1638"/>
      <c r="Q135" s="1638"/>
      <c r="R135" s="1639"/>
      <c r="S135" s="1640"/>
      <c r="T135" s="1641"/>
      <c r="U135" s="1641"/>
      <c r="V135" s="1638"/>
      <c r="W135" s="1638"/>
      <c r="X135" s="1642"/>
      <c r="Y135" s="1630"/>
      <c r="Z135" s="1631"/>
      <c r="AA135" s="1588"/>
      <c r="AB135" s="1589"/>
      <c r="AC135" s="1589"/>
      <c r="AD135" s="1589"/>
      <c r="AE135" s="1589"/>
      <c r="AF135" s="1590"/>
      <c r="AG135" s="1600"/>
      <c r="AH135" s="1599"/>
      <c r="AI135" s="1600"/>
      <c r="AJ135" s="279">
        <f t="shared" si="9"/>
        <v>0</v>
      </c>
      <c r="AK135" s="1601" t="s">
        <v>98</v>
      </c>
      <c r="AL135" s="1602" t="s">
        <v>98</v>
      </c>
      <c r="AM135" s="1603" t="s">
        <v>98</v>
      </c>
      <c r="AN135" s="1604"/>
      <c r="AO135" s="1602"/>
      <c r="AP135" s="1603"/>
      <c r="AQ135" s="1604" t="s">
        <v>97</v>
      </c>
      <c r="AR135" s="1602" t="s">
        <v>97</v>
      </c>
      <c r="AS135" s="1602" t="s">
        <v>97</v>
      </c>
      <c r="AT135" s="1602" t="s">
        <v>97</v>
      </c>
      <c r="AU135" s="1605" t="s">
        <v>97</v>
      </c>
      <c r="AV135" s="220">
        <f t="shared" si="7"/>
        <v>0</v>
      </c>
      <c r="AW135" s="1643"/>
      <c r="AX135" s="1644"/>
      <c r="AY135" s="1644"/>
      <c r="AZ135" s="1644"/>
      <c r="BA135" s="1644"/>
      <c r="BB135" s="1644"/>
      <c r="BC135" s="1644"/>
      <c r="BD135" s="1644"/>
      <c r="BE135" s="1645"/>
    </row>
    <row r="136" spans="1:57" ht="36" customHeight="1" thickBot="1">
      <c r="A136" s="2621"/>
      <c r="B136" s="2455"/>
      <c r="C136" s="2458"/>
      <c r="D136" s="286" t="s">
        <v>76</v>
      </c>
      <c r="E136" s="2437"/>
      <c r="F136" s="2461"/>
      <c r="G136" s="1622">
        <f t="shared" si="6"/>
        <v>0</v>
      </c>
      <c r="H136" s="1636">
        <f t="shared" ref="H136:H204" si="15">SUM(I136:L136)</f>
        <v>0</v>
      </c>
      <c r="I136" s="1598"/>
      <c r="J136" s="1598"/>
      <c r="K136" s="1598"/>
      <c r="L136" s="1599"/>
      <c r="M136" s="1637">
        <f t="shared" si="8"/>
        <v>0</v>
      </c>
      <c r="N136" s="1638"/>
      <c r="O136" s="1638"/>
      <c r="P136" s="1646"/>
      <c r="Q136" s="1606"/>
      <c r="R136" s="1639"/>
      <c r="S136" s="1640"/>
      <c r="T136" s="1638"/>
      <c r="U136" s="1638"/>
      <c r="V136" s="1638"/>
      <c r="W136" s="1638"/>
      <c r="X136" s="1642"/>
      <c r="Y136" s="1630"/>
      <c r="Z136" s="1631"/>
      <c r="AA136" s="1588"/>
      <c r="AB136" s="1589"/>
      <c r="AC136" s="1589"/>
      <c r="AD136" s="1589"/>
      <c r="AE136" s="1589"/>
      <c r="AF136" s="1590"/>
      <c r="AG136" s="1600"/>
      <c r="AH136" s="1599"/>
      <c r="AI136" s="1600"/>
      <c r="AJ136" s="279">
        <f t="shared" si="9"/>
        <v>0</v>
      </c>
      <c r="AK136" s="1601"/>
      <c r="AL136" s="1602"/>
      <c r="AM136" s="1603"/>
      <c r="AN136" s="1604" t="s">
        <v>97</v>
      </c>
      <c r="AO136" s="1602" t="s">
        <v>97</v>
      </c>
      <c r="AP136" s="1603" t="s">
        <v>97</v>
      </c>
      <c r="AQ136" s="1604" t="s">
        <v>97</v>
      </c>
      <c r="AR136" s="1602" t="s">
        <v>97</v>
      </c>
      <c r="AS136" s="1602" t="s">
        <v>97</v>
      </c>
      <c r="AT136" s="1602" t="s">
        <v>97</v>
      </c>
      <c r="AU136" s="1605" t="s">
        <v>97</v>
      </c>
      <c r="AV136" s="220">
        <f t="shared" si="7"/>
        <v>0</v>
      </c>
      <c r="AW136" s="1643"/>
      <c r="AX136" s="1644"/>
      <c r="AY136" s="1644"/>
      <c r="AZ136" s="1644"/>
      <c r="BA136" s="1644"/>
      <c r="BB136" s="1644"/>
      <c r="BC136" s="1644"/>
      <c r="BD136" s="1644"/>
      <c r="BE136" s="1645"/>
    </row>
    <row r="137" spans="1:57" ht="36" customHeight="1" thickBot="1">
      <c r="A137" s="2621"/>
      <c r="B137" s="2455"/>
      <c r="C137" s="2458"/>
      <c r="D137" s="286" t="s">
        <v>77</v>
      </c>
      <c r="E137" s="2437"/>
      <c r="F137" s="2461"/>
      <c r="G137" s="1622">
        <f t="shared" si="6"/>
        <v>14</v>
      </c>
      <c r="H137" s="1636">
        <f t="shared" si="15"/>
        <v>0</v>
      </c>
      <c r="I137" s="1598"/>
      <c r="J137" s="1598"/>
      <c r="K137" s="1598"/>
      <c r="L137" s="1599"/>
      <c r="M137" s="1637">
        <f t="shared" si="8"/>
        <v>14</v>
      </c>
      <c r="N137" s="1638"/>
      <c r="O137" s="1638">
        <v>14</v>
      </c>
      <c r="P137" s="1638"/>
      <c r="Q137" s="1638"/>
      <c r="R137" s="1639"/>
      <c r="S137" s="1640"/>
      <c r="T137" s="1638"/>
      <c r="U137" s="1638"/>
      <c r="V137" s="1638">
        <v>14</v>
      </c>
      <c r="W137" s="1638"/>
      <c r="X137" s="1642"/>
      <c r="Y137" s="1630">
        <v>10</v>
      </c>
      <c r="Z137" s="1631">
        <v>4</v>
      </c>
      <c r="AA137" s="1588"/>
      <c r="AB137" s="1589">
        <v>10</v>
      </c>
      <c r="AC137" s="1589">
        <v>10</v>
      </c>
      <c r="AD137" s="1589">
        <v>5</v>
      </c>
      <c r="AE137" s="1589">
        <v>7</v>
      </c>
      <c r="AF137" s="1590"/>
      <c r="AG137" s="1600">
        <v>40.200000000000003</v>
      </c>
      <c r="AH137" s="1599">
        <v>20</v>
      </c>
      <c r="AI137" s="1600">
        <v>86.4</v>
      </c>
      <c r="AJ137" s="279">
        <f t="shared" si="9"/>
        <v>14</v>
      </c>
      <c r="AK137" s="1601" t="s">
        <v>98</v>
      </c>
      <c r="AL137" s="1602" t="s">
        <v>98</v>
      </c>
      <c r="AM137" s="1603" t="s">
        <v>98</v>
      </c>
      <c r="AN137" s="1604" t="s">
        <v>97</v>
      </c>
      <c r="AO137" s="1602" t="s">
        <v>97</v>
      </c>
      <c r="AP137" s="1603" t="s">
        <v>97</v>
      </c>
      <c r="AQ137" s="1604">
        <v>2</v>
      </c>
      <c r="AR137" s="1602">
        <v>5</v>
      </c>
      <c r="AS137" s="1602">
        <v>4</v>
      </c>
      <c r="AT137" s="1602">
        <v>3</v>
      </c>
      <c r="AU137" s="1605">
        <v>0</v>
      </c>
      <c r="AV137" s="220">
        <f t="shared" si="7"/>
        <v>0</v>
      </c>
      <c r="AW137" s="1643"/>
      <c r="AX137" s="1644"/>
      <c r="AY137" s="1644"/>
      <c r="AZ137" s="1644"/>
      <c r="BA137" s="1644"/>
      <c r="BB137" s="1644"/>
      <c r="BC137" s="1644"/>
      <c r="BD137" s="1644"/>
      <c r="BE137" s="1645"/>
    </row>
    <row r="138" spans="1:57" ht="36" customHeight="1" thickBot="1">
      <c r="A138" s="2621"/>
      <c r="B138" s="2473"/>
      <c r="C138" s="2474"/>
      <c r="D138" s="287" t="s">
        <v>78</v>
      </c>
      <c r="E138" s="2438"/>
      <c r="F138" s="2462"/>
      <c r="G138" s="1622">
        <f t="shared" ref="G138:G201" si="16">SUM(M138,AV138)</f>
        <v>0</v>
      </c>
      <c r="H138" s="1649">
        <f t="shared" si="15"/>
        <v>0</v>
      </c>
      <c r="I138" s="1607"/>
      <c r="J138" s="1607"/>
      <c r="K138" s="1607"/>
      <c r="L138" s="1608"/>
      <c r="M138" s="1650">
        <f t="shared" si="8"/>
        <v>0</v>
      </c>
      <c r="N138" s="1651"/>
      <c r="O138" s="1651"/>
      <c r="P138" s="1651"/>
      <c r="Q138" s="1651"/>
      <c r="R138" s="1652"/>
      <c r="S138" s="1653"/>
      <c r="T138" s="1654"/>
      <c r="U138" s="1654"/>
      <c r="V138" s="1654"/>
      <c r="W138" s="1654"/>
      <c r="X138" s="1655"/>
      <c r="Y138" s="1656"/>
      <c r="Z138" s="1642"/>
      <c r="AA138" s="1600"/>
      <c r="AB138" s="1598"/>
      <c r="AC138" s="1598"/>
      <c r="AD138" s="1598"/>
      <c r="AE138" s="1598"/>
      <c r="AF138" s="1599"/>
      <c r="AG138" s="1609"/>
      <c r="AH138" s="1610"/>
      <c r="AI138" s="1611"/>
      <c r="AJ138" s="282">
        <f t="shared" si="9"/>
        <v>0</v>
      </c>
      <c r="AK138" s="1612" t="s">
        <v>97</v>
      </c>
      <c r="AL138" s="1613" t="s">
        <v>97</v>
      </c>
      <c r="AM138" s="1614" t="s">
        <v>97</v>
      </c>
      <c r="AN138" s="1615" t="s">
        <v>97</v>
      </c>
      <c r="AO138" s="1613" t="s">
        <v>98</v>
      </c>
      <c r="AP138" s="1614" t="s">
        <v>98</v>
      </c>
      <c r="AQ138" s="1611"/>
      <c r="AR138" s="1607"/>
      <c r="AS138" s="1607"/>
      <c r="AT138" s="1607"/>
      <c r="AU138" s="1608"/>
      <c r="AV138" s="220">
        <f t="shared" ref="AV138:AV201" si="17">SUM(AW138:BE138)</f>
        <v>0</v>
      </c>
      <c r="AW138" s="1657"/>
      <c r="AX138" s="1658"/>
      <c r="AY138" s="1658"/>
      <c r="AZ138" s="1658"/>
      <c r="BA138" s="1658"/>
      <c r="BB138" s="1658"/>
      <c r="BC138" s="1658"/>
      <c r="BD138" s="1658"/>
      <c r="BE138" s="1659"/>
    </row>
    <row r="139" spans="1:57" ht="36" customHeight="1" thickBot="1">
      <c r="A139" s="2621"/>
      <c r="B139" s="2454" t="s">
        <v>267</v>
      </c>
      <c r="C139" s="2592" t="s">
        <v>268</v>
      </c>
      <c r="D139" s="289" t="s">
        <v>74</v>
      </c>
      <c r="E139" s="2424"/>
      <c r="F139" s="2460">
        <f t="shared" ref="F139" si="18">E139-SUM(M139:M143)</f>
        <v>0</v>
      </c>
      <c r="G139" s="1622">
        <f t="shared" si="16"/>
        <v>0</v>
      </c>
      <c r="H139" s="1623">
        <f t="shared" si="15"/>
        <v>0</v>
      </c>
      <c r="I139" s="1586"/>
      <c r="J139" s="1586"/>
      <c r="K139" s="1586"/>
      <c r="L139" s="1587"/>
      <c r="M139" s="1624">
        <f t="shared" si="8"/>
        <v>0</v>
      </c>
      <c r="N139" s="1625"/>
      <c r="O139" s="1625"/>
      <c r="P139" s="1625"/>
      <c r="Q139" s="1625"/>
      <c r="R139" s="1629"/>
      <c r="S139" s="1666"/>
      <c r="T139" s="1666"/>
      <c r="U139" s="1666"/>
      <c r="V139" s="1625"/>
      <c r="W139" s="1625"/>
      <c r="X139" s="1629"/>
      <c r="Y139" s="1627"/>
      <c r="Z139" s="1629"/>
      <c r="AA139" s="1591"/>
      <c r="AB139" s="1586"/>
      <c r="AC139" s="1586"/>
      <c r="AD139" s="1586"/>
      <c r="AE139" s="1586"/>
      <c r="AF139" s="1587"/>
      <c r="AG139" s="1591"/>
      <c r="AH139" s="1595"/>
      <c r="AI139" s="1616"/>
      <c r="AJ139" s="276">
        <f t="shared" si="9"/>
        <v>0</v>
      </c>
      <c r="AK139" s="1592" t="s">
        <v>97</v>
      </c>
      <c r="AL139" s="1593" t="s">
        <v>97</v>
      </c>
      <c r="AM139" s="1594" t="s">
        <v>97</v>
      </c>
      <c r="AN139" s="1591"/>
      <c r="AO139" s="1586"/>
      <c r="AP139" s="1595"/>
      <c r="AQ139" s="1596" t="s">
        <v>97</v>
      </c>
      <c r="AR139" s="1593" t="s">
        <v>97</v>
      </c>
      <c r="AS139" s="1593" t="s">
        <v>97</v>
      </c>
      <c r="AT139" s="1593" t="s">
        <v>97</v>
      </c>
      <c r="AU139" s="1597" t="s">
        <v>97</v>
      </c>
      <c r="AV139" s="220">
        <f t="shared" si="17"/>
        <v>0</v>
      </c>
      <c r="AW139" s="1633"/>
      <c r="AX139" s="1634"/>
      <c r="AY139" s="1634"/>
      <c r="AZ139" s="1634"/>
      <c r="BA139" s="1634"/>
      <c r="BB139" s="1634"/>
      <c r="BC139" s="1634"/>
      <c r="BD139" s="1634"/>
      <c r="BE139" s="1635"/>
    </row>
    <row r="140" spans="1:57" ht="36" customHeight="1" thickBot="1">
      <c r="A140" s="2621"/>
      <c r="B140" s="2455"/>
      <c r="C140" s="2593"/>
      <c r="D140" s="290" t="s">
        <v>75</v>
      </c>
      <c r="E140" s="2425"/>
      <c r="F140" s="2461"/>
      <c r="G140" s="1622">
        <f t="shared" si="16"/>
        <v>0</v>
      </c>
      <c r="H140" s="1636">
        <f t="shared" si="15"/>
        <v>0</v>
      </c>
      <c r="I140" s="1598"/>
      <c r="J140" s="1598"/>
      <c r="K140" s="1598"/>
      <c r="L140" s="1599"/>
      <c r="M140" s="1637">
        <f t="shared" si="8"/>
        <v>0</v>
      </c>
      <c r="N140" s="1638"/>
      <c r="O140" s="1638"/>
      <c r="P140" s="1638"/>
      <c r="Q140" s="1638"/>
      <c r="R140" s="1642"/>
      <c r="S140" s="1630"/>
      <c r="T140" s="1630"/>
      <c r="U140" s="1630"/>
      <c r="V140" s="1660"/>
      <c r="W140" s="1660"/>
      <c r="X140" s="1631"/>
      <c r="Y140" s="1664"/>
      <c r="Z140" s="1631"/>
      <c r="AA140" s="1588"/>
      <c r="AB140" s="1589"/>
      <c r="AC140" s="1589"/>
      <c r="AD140" s="1589"/>
      <c r="AE140" s="1589"/>
      <c r="AF140" s="1590"/>
      <c r="AG140" s="1600"/>
      <c r="AH140" s="1617"/>
      <c r="AI140" s="1618"/>
      <c r="AJ140" s="279">
        <f t="shared" si="9"/>
        <v>0</v>
      </c>
      <c r="AK140" s="1601" t="s">
        <v>98</v>
      </c>
      <c r="AL140" s="1602" t="s">
        <v>98</v>
      </c>
      <c r="AM140" s="1603" t="s">
        <v>98</v>
      </c>
      <c r="AN140" s="1604"/>
      <c r="AO140" s="1602"/>
      <c r="AP140" s="1603"/>
      <c r="AQ140" s="1604" t="s">
        <v>97</v>
      </c>
      <c r="AR140" s="1602" t="s">
        <v>97</v>
      </c>
      <c r="AS140" s="1602" t="s">
        <v>97</v>
      </c>
      <c r="AT140" s="1602" t="s">
        <v>97</v>
      </c>
      <c r="AU140" s="1605" t="s">
        <v>97</v>
      </c>
      <c r="AV140" s="220">
        <f t="shared" si="17"/>
        <v>0</v>
      </c>
      <c r="AW140" s="1661"/>
      <c r="AX140" s="1662"/>
      <c r="AY140" s="1662"/>
      <c r="AZ140" s="1662"/>
      <c r="BA140" s="1662"/>
      <c r="BB140" s="1662"/>
      <c r="BC140" s="1662"/>
      <c r="BD140" s="1662"/>
      <c r="BE140" s="1663"/>
    </row>
    <row r="141" spans="1:57" ht="36" customHeight="1" thickBot="1">
      <c r="A141" s="2621"/>
      <c r="B141" s="2455"/>
      <c r="C141" s="2593"/>
      <c r="D141" s="290" t="s">
        <v>76</v>
      </c>
      <c r="E141" s="2425"/>
      <c r="F141" s="2461"/>
      <c r="G141" s="1622">
        <f t="shared" si="16"/>
        <v>0</v>
      </c>
      <c r="H141" s="1636">
        <f t="shared" si="15"/>
        <v>0</v>
      </c>
      <c r="I141" s="1598"/>
      <c r="J141" s="1598"/>
      <c r="K141" s="1598"/>
      <c r="L141" s="1599"/>
      <c r="M141" s="1637">
        <f t="shared" si="8"/>
        <v>0</v>
      </c>
      <c r="N141" s="1638"/>
      <c r="O141" s="1638"/>
      <c r="P141" s="1638"/>
      <c r="Q141" s="1638"/>
      <c r="R141" s="1642"/>
      <c r="S141" s="1630"/>
      <c r="T141" s="1630"/>
      <c r="U141" s="1630"/>
      <c r="V141" s="1660"/>
      <c r="W141" s="1660"/>
      <c r="X141" s="1631"/>
      <c r="Y141" s="1664"/>
      <c r="Z141" s="1631"/>
      <c r="AA141" s="1588"/>
      <c r="AB141" s="1589"/>
      <c r="AC141" s="1589"/>
      <c r="AD141" s="1589"/>
      <c r="AE141" s="1589"/>
      <c r="AF141" s="1590"/>
      <c r="AG141" s="1600"/>
      <c r="AH141" s="1617"/>
      <c r="AI141" s="1618"/>
      <c r="AJ141" s="279">
        <f t="shared" si="9"/>
        <v>0</v>
      </c>
      <c r="AK141" s="1601"/>
      <c r="AL141" s="1602"/>
      <c r="AM141" s="1603"/>
      <c r="AN141" s="1604" t="s">
        <v>97</v>
      </c>
      <c r="AO141" s="1602" t="s">
        <v>97</v>
      </c>
      <c r="AP141" s="1603" t="s">
        <v>97</v>
      </c>
      <c r="AQ141" s="1604" t="s">
        <v>97</v>
      </c>
      <c r="AR141" s="1602" t="s">
        <v>97</v>
      </c>
      <c r="AS141" s="1602" t="s">
        <v>97</v>
      </c>
      <c r="AT141" s="1602" t="s">
        <v>97</v>
      </c>
      <c r="AU141" s="1605" t="s">
        <v>97</v>
      </c>
      <c r="AV141" s="220">
        <f t="shared" si="17"/>
        <v>0</v>
      </c>
      <c r="AW141" s="1661"/>
      <c r="AX141" s="1662"/>
      <c r="AY141" s="1662"/>
      <c r="AZ141" s="1662"/>
      <c r="BA141" s="1662"/>
      <c r="BB141" s="1662"/>
      <c r="BC141" s="1662"/>
      <c r="BD141" s="1662"/>
      <c r="BE141" s="1663"/>
    </row>
    <row r="142" spans="1:57" ht="36" customHeight="1" thickBot="1">
      <c r="A142" s="2621"/>
      <c r="B142" s="2455"/>
      <c r="C142" s="2593"/>
      <c r="D142" s="290" t="s">
        <v>77</v>
      </c>
      <c r="E142" s="2425"/>
      <c r="F142" s="2461"/>
      <c r="G142" s="1622">
        <f t="shared" si="16"/>
        <v>1</v>
      </c>
      <c r="H142" s="1636">
        <f t="shared" si="15"/>
        <v>0</v>
      </c>
      <c r="I142" s="1598"/>
      <c r="J142" s="1598"/>
      <c r="K142" s="1598"/>
      <c r="L142" s="1599"/>
      <c r="M142" s="1637">
        <f t="shared" si="8"/>
        <v>0</v>
      </c>
      <c r="N142" s="1638"/>
      <c r="O142" s="1638"/>
      <c r="P142" s="1638"/>
      <c r="Q142" s="1638"/>
      <c r="R142" s="1642"/>
      <c r="S142" s="1630"/>
      <c r="T142" s="1630"/>
      <c r="U142" s="1630"/>
      <c r="V142" s="1660"/>
      <c r="W142" s="1660"/>
      <c r="X142" s="1631"/>
      <c r="Y142" s="1664"/>
      <c r="Z142" s="1631"/>
      <c r="AA142" s="1588"/>
      <c r="AB142" s="1589"/>
      <c r="AC142" s="1589"/>
      <c r="AD142" s="1589"/>
      <c r="AE142" s="1589"/>
      <c r="AF142" s="1590"/>
      <c r="AG142" s="1600"/>
      <c r="AH142" s="1617"/>
      <c r="AI142" s="1618"/>
      <c r="AJ142" s="279">
        <f t="shared" si="9"/>
        <v>0</v>
      </c>
      <c r="AK142" s="1601" t="s">
        <v>98</v>
      </c>
      <c r="AL142" s="1602" t="s">
        <v>98</v>
      </c>
      <c r="AM142" s="1603" t="s">
        <v>98</v>
      </c>
      <c r="AN142" s="1604" t="s">
        <v>97</v>
      </c>
      <c r="AO142" s="1602" t="s">
        <v>97</v>
      </c>
      <c r="AP142" s="1603" t="s">
        <v>97</v>
      </c>
      <c r="AQ142" s="1604"/>
      <c r="AR142" s="1602"/>
      <c r="AS142" s="1602"/>
      <c r="AT142" s="1602"/>
      <c r="AU142" s="1605"/>
      <c r="AV142" s="220">
        <f t="shared" si="17"/>
        <v>1</v>
      </c>
      <c r="AW142" s="1661"/>
      <c r="AX142" s="1662"/>
      <c r="AY142" s="1662"/>
      <c r="AZ142" s="1662"/>
      <c r="BA142" s="1662"/>
      <c r="BB142" s="1662"/>
      <c r="BC142" s="1662"/>
      <c r="BD142" s="1662">
        <v>1</v>
      </c>
      <c r="BE142" s="1663"/>
    </row>
    <row r="143" spans="1:57" ht="36" customHeight="1" thickBot="1">
      <c r="A143" s="2621"/>
      <c r="B143" s="2456"/>
      <c r="C143" s="2593"/>
      <c r="D143" s="291" t="s">
        <v>78</v>
      </c>
      <c r="E143" s="2426"/>
      <c r="F143" s="2462"/>
      <c r="G143" s="1622">
        <f t="shared" si="16"/>
        <v>0</v>
      </c>
      <c r="H143" s="1649">
        <f t="shared" si="15"/>
        <v>0</v>
      </c>
      <c r="I143" s="1607"/>
      <c r="J143" s="1607"/>
      <c r="K143" s="1607"/>
      <c r="L143" s="1608"/>
      <c r="M143" s="1665">
        <f t="shared" si="8"/>
        <v>0</v>
      </c>
      <c r="N143" s="1654"/>
      <c r="O143" s="1654"/>
      <c r="P143" s="1654"/>
      <c r="Q143" s="1654"/>
      <c r="R143" s="1655"/>
      <c r="S143" s="1667"/>
      <c r="T143" s="1667"/>
      <c r="U143" s="1667"/>
      <c r="V143" s="1654"/>
      <c r="W143" s="1654"/>
      <c r="X143" s="1655"/>
      <c r="Y143" s="1653"/>
      <c r="Z143" s="1655"/>
      <c r="AA143" s="1611"/>
      <c r="AB143" s="1607"/>
      <c r="AC143" s="1607"/>
      <c r="AD143" s="1607"/>
      <c r="AE143" s="1607"/>
      <c r="AF143" s="1608"/>
      <c r="AG143" s="1611"/>
      <c r="AH143" s="1619"/>
      <c r="AI143" s="1621"/>
      <c r="AJ143" s="282">
        <f t="shared" si="9"/>
        <v>0</v>
      </c>
      <c r="AK143" s="1612" t="s">
        <v>97</v>
      </c>
      <c r="AL143" s="1613" t="s">
        <v>97</v>
      </c>
      <c r="AM143" s="1614" t="s">
        <v>97</v>
      </c>
      <c r="AN143" s="1615" t="s">
        <v>97</v>
      </c>
      <c r="AO143" s="1613" t="s">
        <v>98</v>
      </c>
      <c r="AP143" s="1614" t="s">
        <v>98</v>
      </c>
      <c r="AQ143" s="1611"/>
      <c r="AR143" s="1607"/>
      <c r="AS143" s="1607"/>
      <c r="AT143" s="1607"/>
      <c r="AU143" s="1608"/>
      <c r="AV143" s="220">
        <f t="shared" si="17"/>
        <v>0</v>
      </c>
      <c r="AW143" s="1657"/>
      <c r="AX143" s="1658"/>
      <c r="AY143" s="1658"/>
      <c r="AZ143" s="1658"/>
      <c r="BA143" s="1658"/>
      <c r="BB143" s="1658"/>
      <c r="BC143" s="1658"/>
      <c r="BD143" s="1658"/>
      <c r="BE143" s="1659"/>
    </row>
    <row r="144" spans="1:57" ht="36" customHeight="1" thickBot="1">
      <c r="A144" s="2621"/>
      <c r="B144" s="2454" t="s">
        <v>269</v>
      </c>
      <c r="C144" s="2593"/>
      <c r="D144" s="289" t="s">
        <v>74</v>
      </c>
      <c r="E144" s="2424"/>
      <c r="F144" s="2460">
        <f t="shared" ref="F144" si="19">E144-SUM(M144:M148)</f>
        <v>-1</v>
      </c>
      <c r="G144" s="1622">
        <f t="shared" si="16"/>
        <v>0</v>
      </c>
      <c r="H144" s="1623">
        <f t="shared" si="15"/>
        <v>0</v>
      </c>
      <c r="I144" s="1586"/>
      <c r="J144" s="1586"/>
      <c r="K144" s="1586"/>
      <c r="L144" s="1587"/>
      <c r="M144" s="1624">
        <f t="shared" si="8"/>
        <v>0</v>
      </c>
      <c r="N144" s="1625"/>
      <c r="O144" s="1625"/>
      <c r="P144" s="1625"/>
      <c r="Q144" s="1625"/>
      <c r="R144" s="1629"/>
      <c r="S144" s="1666"/>
      <c r="T144" s="1666"/>
      <c r="U144" s="1666"/>
      <c r="V144" s="1625"/>
      <c r="W144" s="1625"/>
      <c r="X144" s="1629"/>
      <c r="Y144" s="1627"/>
      <c r="Z144" s="1629"/>
      <c r="AA144" s="1591"/>
      <c r="AB144" s="1586"/>
      <c r="AC144" s="1586"/>
      <c r="AD144" s="1586"/>
      <c r="AE144" s="1586"/>
      <c r="AF144" s="1587"/>
      <c r="AG144" s="1591"/>
      <c r="AH144" s="1595"/>
      <c r="AI144" s="1616"/>
      <c r="AJ144" s="276">
        <f t="shared" si="9"/>
        <v>0</v>
      </c>
      <c r="AK144" s="1592" t="s">
        <v>97</v>
      </c>
      <c r="AL144" s="1593" t="s">
        <v>97</v>
      </c>
      <c r="AM144" s="1594" t="s">
        <v>97</v>
      </c>
      <c r="AN144" s="1591"/>
      <c r="AO144" s="1586"/>
      <c r="AP144" s="1595"/>
      <c r="AQ144" s="1596" t="s">
        <v>97</v>
      </c>
      <c r="AR144" s="1593" t="s">
        <v>97</v>
      </c>
      <c r="AS144" s="1593" t="s">
        <v>97</v>
      </c>
      <c r="AT144" s="1593" t="s">
        <v>97</v>
      </c>
      <c r="AU144" s="1597" t="s">
        <v>97</v>
      </c>
      <c r="AV144" s="220">
        <f t="shared" si="17"/>
        <v>0</v>
      </c>
      <c r="AW144" s="1633"/>
      <c r="AX144" s="1634"/>
      <c r="AY144" s="1634"/>
      <c r="AZ144" s="1634"/>
      <c r="BA144" s="1634"/>
      <c r="BB144" s="1634"/>
      <c r="BC144" s="1634"/>
      <c r="BD144" s="1634"/>
      <c r="BE144" s="1635"/>
    </row>
    <row r="145" spans="1:57" ht="36" customHeight="1" thickBot="1">
      <c r="A145" s="2621"/>
      <c r="B145" s="2455"/>
      <c r="C145" s="2593"/>
      <c r="D145" s="290" t="s">
        <v>75</v>
      </c>
      <c r="E145" s="2425"/>
      <c r="F145" s="2461"/>
      <c r="G145" s="1622">
        <f t="shared" si="16"/>
        <v>0</v>
      </c>
      <c r="H145" s="1636">
        <f t="shared" si="15"/>
        <v>0</v>
      </c>
      <c r="I145" s="1598"/>
      <c r="J145" s="1598"/>
      <c r="K145" s="1598"/>
      <c r="L145" s="1599"/>
      <c r="M145" s="1637">
        <f t="shared" si="8"/>
        <v>0</v>
      </c>
      <c r="N145" s="1638"/>
      <c r="O145" s="1638"/>
      <c r="P145" s="1638"/>
      <c r="Q145" s="1638"/>
      <c r="R145" s="1642"/>
      <c r="S145" s="1630"/>
      <c r="T145" s="1630"/>
      <c r="U145" s="1630"/>
      <c r="V145" s="1660"/>
      <c r="W145" s="1660"/>
      <c r="X145" s="1631"/>
      <c r="Y145" s="1664"/>
      <c r="Z145" s="1631"/>
      <c r="AA145" s="1588"/>
      <c r="AB145" s="1589"/>
      <c r="AC145" s="1589"/>
      <c r="AD145" s="1589"/>
      <c r="AE145" s="1589"/>
      <c r="AF145" s="1590"/>
      <c r="AG145" s="1600"/>
      <c r="AH145" s="1617"/>
      <c r="AI145" s="1618"/>
      <c r="AJ145" s="279">
        <f t="shared" si="9"/>
        <v>0</v>
      </c>
      <c r="AK145" s="1601" t="s">
        <v>98</v>
      </c>
      <c r="AL145" s="1602" t="s">
        <v>98</v>
      </c>
      <c r="AM145" s="1603" t="s">
        <v>98</v>
      </c>
      <c r="AN145" s="1604"/>
      <c r="AO145" s="1602"/>
      <c r="AP145" s="1603"/>
      <c r="AQ145" s="1604" t="s">
        <v>97</v>
      </c>
      <c r="AR145" s="1602" t="s">
        <v>97</v>
      </c>
      <c r="AS145" s="1602" t="s">
        <v>97</v>
      </c>
      <c r="AT145" s="1602" t="s">
        <v>97</v>
      </c>
      <c r="AU145" s="1605" t="s">
        <v>97</v>
      </c>
      <c r="AV145" s="220">
        <f t="shared" si="17"/>
        <v>0</v>
      </c>
      <c r="AW145" s="1661"/>
      <c r="AX145" s="1662"/>
      <c r="AY145" s="1662"/>
      <c r="AZ145" s="1662"/>
      <c r="BA145" s="1662"/>
      <c r="BB145" s="1662"/>
      <c r="BC145" s="1662"/>
      <c r="BD145" s="1662"/>
      <c r="BE145" s="1663"/>
    </row>
    <row r="146" spans="1:57" ht="36" customHeight="1" thickBot="1">
      <c r="A146" s="2621"/>
      <c r="B146" s="2455"/>
      <c r="C146" s="2593"/>
      <c r="D146" s="290" t="s">
        <v>76</v>
      </c>
      <c r="E146" s="2425"/>
      <c r="F146" s="2461"/>
      <c r="G146" s="1622">
        <f t="shared" si="16"/>
        <v>0</v>
      </c>
      <c r="H146" s="1636">
        <f t="shared" si="15"/>
        <v>0</v>
      </c>
      <c r="I146" s="1598"/>
      <c r="J146" s="1598"/>
      <c r="K146" s="1598"/>
      <c r="L146" s="1599"/>
      <c r="M146" s="1637">
        <f t="shared" si="8"/>
        <v>0</v>
      </c>
      <c r="N146" s="1638"/>
      <c r="O146" s="1638"/>
      <c r="P146" s="1638"/>
      <c r="Q146" s="1638"/>
      <c r="R146" s="1642"/>
      <c r="S146" s="1630"/>
      <c r="T146" s="1630"/>
      <c r="U146" s="1630"/>
      <c r="V146" s="1660"/>
      <c r="W146" s="1660"/>
      <c r="X146" s="1631"/>
      <c r="Y146" s="1664"/>
      <c r="Z146" s="1631"/>
      <c r="AA146" s="1588"/>
      <c r="AB146" s="1589"/>
      <c r="AC146" s="1589"/>
      <c r="AD146" s="1589"/>
      <c r="AE146" s="1589"/>
      <c r="AF146" s="1590"/>
      <c r="AG146" s="1600"/>
      <c r="AH146" s="1617"/>
      <c r="AI146" s="1618"/>
      <c r="AJ146" s="279">
        <f t="shared" si="9"/>
        <v>0</v>
      </c>
      <c r="AK146" s="1601"/>
      <c r="AL146" s="1602"/>
      <c r="AM146" s="1603"/>
      <c r="AN146" s="1604" t="s">
        <v>97</v>
      </c>
      <c r="AO146" s="1602" t="s">
        <v>97</v>
      </c>
      <c r="AP146" s="1603" t="s">
        <v>97</v>
      </c>
      <c r="AQ146" s="1604" t="s">
        <v>97</v>
      </c>
      <c r="AR146" s="1602" t="s">
        <v>97</v>
      </c>
      <c r="AS146" s="1602" t="s">
        <v>97</v>
      </c>
      <c r="AT146" s="1602" t="s">
        <v>97</v>
      </c>
      <c r="AU146" s="1605" t="s">
        <v>97</v>
      </c>
      <c r="AV146" s="220">
        <f t="shared" si="17"/>
        <v>0</v>
      </c>
      <c r="AW146" s="1661"/>
      <c r="AX146" s="1662"/>
      <c r="AY146" s="1662"/>
      <c r="AZ146" s="1662"/>
      <c r="BA146" s="1662"/>
      <c r="BB146" s="1662"/>
      <c r="BC146" s="1662"/>
      <c r="BD146" s="1662"/>
      <c r="BE146" s="1663"/>
    </row>
    <row r="147" spans="1:57" ht="36" customHeight="1" thickBot="1">
      <c r="A147" s="2621"/>
      <c r="B147" s="2455"/>
      <c r="C147" s="2593"/>
      <c r="D147" s="290" t="s">
        <v>77</v>
      </c>
      <c r="E147" s="2425"/>
      <c r="F147" s="2461"/>
      <c r="G147" s="1622">
        <f t="shared" si="16"/>
        <v>1</v>
      </c>
      <c r="H147" s="1636">
        <f t="shared" si="15"/>
        <v>0</v>
      </c>
      <c r="I147" s="1598"/>
      <c r="J147" s="1598"/>
      <c r="K147" s="1598"/>
      <c r="L147" s="1599"/>
      <c r="M147" s="1637">
        <f t="shared" si="8"/>
        <v>1</v>
      </c>
      <c r="N147" s="1638">
        <v>1</v>
      </c>
      <c r="O147" s="1638"/>
      <c r="P147" s="1638"/>
      <c r="Q147" s="1638"/>
      <c r="R147" s="1642"/>
      <c r="S147" s="1630">
        <v>1</v>
      </c>
      <c r="T147" s="1630"/>
      <c r="U147" s="1630"/>
      <c r="V147" s="1660"/>
      <c r="W147" s="1660"/>
      <c r="X147" s="1631"/>
      <c r="Y147" s="1664">
        <v>1</v>
      </c>
      <c r="Z147" s="1631"/>
      <c r="AA147" s="1588"/>
      <c r="AB147" s="1589">
        <v>1</v>
      </c>
      <c r="AC147" s="1589">
        <v>1</v>
      </c>
      <c r="AD147" s="1589"/>
      <c r="AE147" s="1589">
        <v>1</v>
      </c>
      <c r="AF147" s="1590">
        <v>1</v>
      </c>
      <c r="AG147" s="1600">
        <v>41</v>
      </c>
      <c r="AH147" s="1617">
        <v>21</v>
      </c>
      <c r="AI147" s="1618">
        <v>75</v>
      </c>
      <c r="AJ147" s="279">
        <f t="shared" si="9"/>
        <v>1</v>
      </c>
      <c r="AK147" s="1601" t="s">
        <v>98</v>
      </c>
      <c r="AL147" s="1602" t="s">
        <v>98</v>
      </c>
      <c r="AM147" s="1603" t="s">
        <v>98</v>
      </c>
      <c r="AN147" s="1604" t="s">
        <v>97</v>
      </c>
      <c r="AO147" s="1602" t="s">
        <v>97</v>
      </c>
      <c r="AP147" s="1603" t="s">
        <v>97</v>
      </c>
      <c r="AQ147" s="1647"/>
      <c r="AR147" s="1648">
        <v>1</v>
      </c>
      <c r="AS147" s="1648"/>
      <c r="AT147" s="1648"/>
      <c r="AU147" s="1671"/>
      <c r="AV147" s="220">
        <f t="shared" si="17"/>
        <v>0</v>
      </c>
      <c r="AW147" s="1661"/>
      <c r="AX147" s="1662"/>
      <c r="AY147" s="1662"/>
      <c r="AZ147" s="1662"/>
      <c r="BA147" s="1662"/>
      <c r="BB147" s="1662"/>
      <c r="BC147" s="1662"/>
      <c r="BD147" s="1662"/>
      <c r="BE147" s="1663"/>
    </row>
    <row r="148" spans="1:57" ht="36" customHeight="1" thickBot="1">
      <c r="A148" s="2621"/>
      <c r="B148" s="2456"/>
      <c r="C148" s="2596"/>
      <c r="D148" s="291" t="s">
        <v>78</v>
      </c>
      <c r="E148" s="2426"/>
      <c r="F148" s="2462"/>
      <c r="G148" s="1622">
        <f t="shared" si="16"/>
        <v>0</v>
      </c>
      <c r="H148" s="1649">
        <f t="shared" si="15"/>
        <v>0</v>
      </c>
      <c r="I148" s="1607"/>
      <c r="J148" s="1607"/>
      <c r="K148" s="1607"/>
      <c r="L148" s="1608"/>
      <c r="M148" s="1665">
        <f t="shared" si="8"/>
        <v>0</v>
      </c>
      <c r="N148" s="1654"/>
      <c r="O148" s="1654"/>
      <c r="P148" s="1654"/>
      <c r="Q148" s="1654"/>
      <c r="R148" s="1655"/>
      <c r="S148" s="1667"/>
      <c r="T148" s="1667"/>
      <c r="U148" s="1667"/>
      <c r="V148" s="1654"/>
      <c r="W148" s="1654"/>
      <c r="X148" s="1655"/>
      <c r="Y148" s="1653"/>
      <c r="Z148" s="1655"/>
      <c r="AA148" s="1611"/>
      <c r="AB148" s="1607"/>
      <c r="AC148" s="1607"/>
      <c r="AD148" s="1607"/>
      <c r="AE148" s="1607"/>
      <c r="AF148" s="1608"/>
      <c r="AG148" s="1611"/>
      <c r="AH148" s="1619"/>
      <c r="AI148" s="1621"/>
      <c r="AJ148" s="282">
        <f t="shared" si="9"/>
        <v>0</v>
      </c>
      <c r="AK148" s="1612" t="s">
        <v>97</v>
      </c>
      <c r="AL148" s="1613" t="s">
        <v>97</v>
      </c>
      <c r="AM148" s="1614" t="s">
        <v>97</v>
      </c>
      <c r="AN148" s="1615" t="s">
        <v>97</v>
      </c>
      <c r="AO148" s="1613" t="s">
        <v>98</v>
      </c>
      <c r="AP148" s="1614" t="s">
        <v>98</v>
      </c>
      <c r="AQ148" s="1611"/>
      <c r="AR148" s="1607"/>
      <c r="AS148" s="1607"/>
      <c r="AT148" s="1607"/>
      <c r="AU148" s="1608"/>
      <c r="AV148" s="220">
        <f t="shared" si="17"/>
        <v>0</v>
      </c>
      <c r="AW148" s="1657"/>
      <c r="AX148" s="1658"/>
      <c r="AY148" s="1658"/>
      <c r="AZ148" s="1658"/>
      <c r="BA148" s="1658"/>
      <c r="BB148" s="1658"/>
      <c r="BC148" s="1658"/>
      <c r="BD148" s="1658"/>
      <c r="BE148" s="1659"/>
    </row>
    <row r="149" spans="1:57" ht="36" customHeight="1" thickBot="1">
      <c r="A149" s="2621"/>
      <c r="B149" s="2454" t="s">
        <v>270</v>
      </c>
      <c r="C149" s="2457" t="s">
        <v>271</v>
      </c>
      <c r="D149" s="285" t="s">
        <v>74</v>
      </c>
      <c r="E149" s="2436">
        <v>30</v>
      </c>
      <c r="F149" s="2460">
        <f>E149-SUM(M149:M153)</f>
        <v>30</v>
      </c>
      <c r="G149" s="1622">
        <f t="shared" si="16"/>
        <v>0</v>
      </c>
      <c r="H149" s="1623">
        <f t="shared" si="15"/>
        <v>0</v>
      </c>
      <c r="I149" s="1586"/>
      <c r="J149" s="1586"/>
      <c r="K149" s="1586"/>
      <c r="L149" s="1587"/>
      <c r="M149" s="1624">
        <f t="shared" si="8"/>
        <v>0</v>
      </c>
      <c r="N149" s="1625"/>
      <c r="O149" s="1625"/>
      <c r="P149" s="1625"/>
      <c r="Q149" s="1625"/>
      <c r="R149" s="1629"/>
      <c r="S149" s="1666"/>
      <c r="T149" s="1666"/>
      <c r="U149" s="1666"/>
      <c r="V149" s="1625"/>
      <c r="W149" s="1625"/>
      <c r="X149" s="1629"/>
      <c r="Y149" s="1627"/>
      <c r="Z149" s="1629"/>
      <c r="AA149" s="1591"/>
      <c r="AB149" s="1586"/>
      <c r="AC149" s="1586"/>
      <c r="AD149" s="1586"/>
      <c r="AE149" s="1586"/>
      <c r="AF149" s="1587"/>
      <c r="AG149" s="1591"/>
      <c r="AH149" s="1595"/>
      <c r="AI149" s="1616"/>
      <c r="AJ149" s="276">
        <f t="shared" si="9"/>
        <v>0</v>
      </c>
      <c r="AK149" s="1592" t="s">
        <v>97</v>
      </c>
      <c r="AL149" s="1593" t="s">
        <v>97</v>
      </c>
      <c r="AM149" s="1594" t="s">
        <v>97</v>
      </c>
      <c r="AN149" s="1591"/>
      <c r="AO149" s="1586"/>
      <c r="AP149" s="1595"/>
      <c r="AQ149" s="1596" t="s">
        <v>97</v>
      </c>
      <c r="AR149" s="1593" t="s">
        <v>97</v>
      </c>
      <c r="AS149" s="1593" t="s">
        <v>97</v>
      </c>
      <c r="AT149" s="1593" t="s">
        <v>97</v>
      </c>
      <c r="AU149" s="1597" t="s">
        <v>97</v>
      </c>
      <c r="AV149" s="220">
        <f t="shared" si="17"/>
        <v>0</v>
      </c>
      <c r="AW149" s="1633"/>
      <c r="AX149" s="1634"/>
      <c r="AY149" s="1634"/>
      <c r="AZ149" s="1634"/>
      <c r="BA149" s="1634"/>
      <c r="BB149" s="1634"/>
      <c r="BC149" s="1634"/>
      <c r="BD149" s="1634"/>
      <c r="BE149" s="1635"/>
    </row>
    <row r="150" spans="1:57" ht="36" customHeight="1" thickBot="1">
      <c r="A150" s="2621"/>
      <c r="B150" s="2455"/>
      <c r="C150" s="2458"/>
      <c r="D150" s="286" t="s">
        <v>75</v>
      </c>
      <c r="E150" s="2437"/>
      <c r="F150" s="2461"/>
      <c r="G150" s="1622">
        <f t="shared" si="16"/>
        <v>0</v>
      </c>
      <c r="H150" s="1636">
        <f t="shared" si="15"/>
        <v>0</v>
      </c>
      <c r="I150" s="1598"/>
      <c r="J150" s="1598"/>
      <c r="K150" s="1598"/>
      <c r="L150" s="1599"/>
      <c r="M150" s="1637">
        <f t="shared" si="8"/>
        <v>0</v>
      </c>
      <c r="N150" s="1638"/>
      <c r="O150" s="1638"/>
      <c r="P150" s="1638"/>
      <c r="Q150" s="1638"/>
      <c r="R150" s="1642"/>
      <c r="S150" s="1630"/>
      <c r="T150" s="1630"/>
      <c r="U150" s="1630"/>
      <c r="V150" s="1660"/>
      <c r="W150" s="1660"/>
      <c r="X150" s="1631"/>
      <c r="Y150" s="1664"/>
      <c r="Z150" s="1631"/>
      <c r="AA150" s="1588"/>
      <c r="AB150" s="1589"/>
      <c r="AC150" s="1589"/>
      <c r="AD150" s="1589"/>
      <c r="AE150" s="1589"/>
      <c r="AF150" s="1590"/>
      <c r="AG150" s="1600"/>
      <c r="AH150" s="1617"/>
      <c r="AI150" s="1618"/>
      <c r="AJ150" s="279">
        <f t="shared" si="9"/>
        <v>0</v>
      </c>
      <c r="AK150" s="1601" t="s">
        <v>98</v>
      </c>
      <c r="AL150" s="1602" t="s">
        <v>98</v>
      </c>
      <c r="AM150" s="1603" t="s">
        <v>98</v>
      </c>
      <c r="AN150" s="1604"/>
      <c r="AO150" s="1602"/>
      <c r="AP150" s="1603"/>
      <c r="AQ150" s="1604" t="s">
        <v>97</v>
      </c>
      <c r="AR150" s="1602" t="s">
        <v>97</v>
      </c>
      <c r="AS150" s="1602" t="s">
        <v>97</v>
      </c>
      <c r="AT150" s="1602" t="s">
        <v>97</v>
      </c>
      <c r="AU150" s="1605" t="s">
        <v>97</v>
      </c>
      <c r="AV150" s="220">
        <f t="shared" si="17"/>
        <v>0</v>
      </c>
      <c r="AW150" s="1661"/>
      <c r="AX150" s="1662"/>
      <c r="AY150" s="1662"/>
      <c r="AZ150" s="1662"/>
      <c r="BA150" s="1662"/>
      <c r="BB150" s="1662"/>
      <c r="BC150" s="1662"/>
      <c r="BD150" s="1662"/>
      <c r="BE150" s="1663"/>
    </row>
    <row r="151" spans="1:57" ht="36" customHeight="1" thickBot="1">
      <c r="A151" s="2621"/>
      <c r="B151" s="2455"/>
      <c r="C151" s="2458"/>
      <c r="D151" s="286" t="s">
        <v>76</v>
      </c>
      <c r="E151" s="2437"/>
      <c r="F151" s="2461"/>
      <c r="G151" s="1622">
        <f t="shared" si="16"/>
        <v>0</v>
      </c>
      <c r="H151" s="1636">
        <f t="shared" si="15"/>
        <v>0</v>
      </c>
      <c r="I151" s="1598"/>
      <c r="J151" s="1598"/>
      <c r="K151" s="1598"/>
      <c r="L151" s="1599"/>
      <c r="M151" s="1637">
        <f t="shared" si="8"/>
        <v>0</v>
      </c>
      <c r="N151" s="1638"/>
      <c r="O151" s="1638"/>
      <c r="P151" s="1638"/>
      <c r="Q151" s="1638"/>
      <c r="R151" s="1642"/>
      <c r="S151" s="1630"/>
      <c r="T151" s="1630"/>
      <c r="U151" s="1630"/>
      <c r="V151" s="1660"/>
      <c r="W151" s="1660"/>
      <c r="X151" s="1631"/>
      <c r="Y151" s="1664"/>
      <c r="Z151" s="1631"/>
      <c r="AA151" s="1588"/>
      <c r="AB151" s="1589"/>
      <c r="AC151" s="1589"/>
      <c r="AD151" s="1589"/>
      <c r="AE151" s="1589"/>
      <c r="AF151" s="1590"/>
      <c r="AG151" s="1600"/>
      <c r="AH151" s="1617"/>
      <c r="AI151" s="1618"/>
      <c r="AJ151" s="279">
        <f t="shared" si="9"/>
        <v>0</v>
      </c>
      <c r="AK151" s="1601"/>
      <c r="AL151" s="1602"/>
      <c r="AM151" s="1603"/>
      <c r="AN151" s="1604" t="s">
        <v>97</v>
      </c>
      <c r="AO151" s="1602" t="s">
        <v>97</v>
      </c>
      <c r="AP151" s="1603" t="s">
        <v>97</v>
      </c>
      <c r="AQ151" s="1604" t="s">
        <v>97</v>
      </c>
      <c r="AR151" s="1602" t="s">
        <v>97</v>
      </c>
      <c r="AS151" s="1602" t="s">
        <v>97</v>
      </c>
      <c r="AT151" s="1602" t="s">
        <v>97</v>
      </c>
      <c r="AU151" s="1605" t="s">
        <v>97</v>
      </c>
      <c r="AV151" s="220">
        <f t="shared" si="17"/>
        <v>0</v>
      </c>
      <c r="AW151" s="1661"/>
      <c r="AX151" s="1662"/>
      <c r="AY151" s="1662"/>
      <c r="AZ151" s="1662"/>
      <c r="BA151" s="1662"/>
      <c r="BB151" s="1662"/>
      <c r="BC151" s="1662"/>
      <c r="BD151" s="1662"/>
      <c r="BE151" s="1663"/>
    </row>
    <row r="152" spans="1:57" ht="36" customHeight="1" thickBot="1">
      <c r="A152" s="2621"/>
      <c r="B152" s="2455"/>
      <c r="C152" s="2458"/>
      <c r="D152" s="286" t="s">
        <v>77</v>
      </c>
      <c r="E152" s="2437"/>
      <c r="F152" s="2461"/>
      <c r="G152" s="1622">
        <f t="shared" si="16"/>
        <v>0</v>
      </c>
      <c r="H152" s="1636">
        <f t="shared" si="15"/>
        <v>0</v>
      </c>
      <c r="I152" s="1598"/>
      <c r="J152" s="1598"/>
      <c r="K152" s="1598"/>
      <c r="L152" s="1599"/>
      <c r="M152" s="1637">
        <f t="shared" si="8"/>
        <v>0</v>
      </c>
      <c r="N152" s="1638"/>
      <c r="O152" s="1638"/>
      <c r="P152" s="1638"/>
      <c r="Q152" s="1638"/>
      <c r="R152" s="1642"/>
      <c r="S152" s="1630"/>
      <c r="T152" s="1630"/>
      <c r="U152" s="1630"/>
      <c r="V152" s="1660"/>
      <c r="W152" s="1660"/>
      <c r="X152" s="1631"/>
      <c r="Y152" s="1664"/>
      <c r="Z152" s="1631"/>
      <c r="AA152" s="1588"/>
      <c r="AB152" s="1589"/>
      <c r="AC152" s="1589"/>
      <c r="AD152" s="1589"/>
      <c r="AE152" s="1589"/>
      <c r="AF152" s="1590"/>
      <c r="AG152" s="1600"/>
      <c r="AH152" s="1617"/>
      <c r="AI152" s="1618"/>
      <c r="AJ152" s="279">
        <f t="shared" si="9"/>
        <v>0</v>
      </c>
      <c r="AK152" s="1601" t="s">
        <v>98</v>
      </c>
      <c r="AL152" s="1602" t="s">
        <v>98</v>
      </c>
      <c r="AM152" s="1603" t="s">
        <v>98</v>
      </c>
      <c r="AN152" s="1604" t="s">
        <v>97</v>
      </c>
      <c r="AO152" s="1602" t="s">
        <v>97</v>
      </c>
      <c r="AP152" s="1603" t="s">
        <v>97</v>
      </c>
      <c r="AQ152" s="1604"/>
      <c r="AR152" s="1602"/>
      <c r="AS152" s="1602"/>
      <c r="AT152" s="1602"/>
      <c r="AU152" s="1605"/>
      <c r="AV152" s="220">
        <f t="shared" si="17"/>
        <v>0</v>
      </c>
      <c r="AW152" s="1661"/>
      <c r="AX152" s="1662"/>
      <c r="AY152" s="1662"/>
      <c r="AZ152" s="1662"/>
      <c r="BA152" s="1662"/>
      <c r="BB152" s="1662"/>
      <c r="BC152" s="1662"/>
      <c r="BD152" s="1662"/>
      <c r="BE152" s="1663"/>
    </row>
    <row r="153" spans="1:57" ht="36" customHeight="1" thickBot="1">
      <c r="A153" s="2621"/>
      <c r="B153" s="2473"/>
      <c r="C153" s="2459"/>
      <c r="D153" s="288" t="s">
        <v>78</v>
      </c>
      <c r="E153" s="2438"/>
      <c r="F153" s="2462"/>
      <c r="G153" s="1622">
        <f t="shared" si="16"/>
        <v>0</v>
      </c>
      <c r="H153" s="1649">
        <f t="shared" si="15"/>
        <v>0</v>
      </c>
      <c r="I153" s="1607"/>
      <c r="J153" s="1607"/>
      <c r="K153" s="1607"/>
      <c r="L153" s="1608"/>
      <c r="M153" s="1665">
        <f t="shared" si="8"/>
        <v>0</v>
      </c>
      <c r="N153" s="1654"/>
      <c r="O153" s="1654"/>
      <c r="P153" s="1654"/>
      <c r="Q153" s="1654"/>
      <c r="R153" s="1655"/>
      <c r="S153" s="1667"/>
      <c r="T153" s="1667"/>
      <c r="U153" s="1667"/>
      <c r="V153" s="1654"/>
      <c r="W153" s="1654"/>
      <c r="X153" s="1655"/>
      <c r="Y153" s="1653"/>
      <c r="Z153" s="1655"/>
      <c r="AA153" s="1611"/>
      <c r="AB153" s="1607"/>
      <c r="AC153" s="1607"/>
      <c r="AD153" s="1607"/>
      <c r="AE153" s="1607"/>
      <c r="AF153" s="1608"/>
      <c r="AG153" s="1611"/>
      <c r="AH153" s="1619"/>
      <c r="AI153" s="1621"/>
      <c r="AJ153" s="282">
        <f t="shared" si="9"/>
        <v>0</v>
      </c>
      <c r="AK153" s="1612" t="s">
        <v>97</v>
      </c>
      <c r="AL153" s="1613" t="s">
        <v>97</v>
      </c>
      <c r="AM153" s="1614" t="s">
        <v>97</v>
      </c>
      <c r="AN153" s="1615" t="s">
        <v>97</v>
      </c>
      <c r="AO153" s="1613" t="s">
        <v>98</v>
      </c>
      <c r="AP153" s="1614" t="s">
        <v>98</v>
      </c>
      <c r="AQ153" s="1611"/>
      <c r="AR153" s="1607"/>
      <c r="AS153" s="1607"/>
      <c r="AT153" s="1607"/>
      <c r="AU153" s="1608"/>
      <c r="AV153" s="220">
        <f t="shared" si="17"/>
        <v>0</v>
      </c>
      <c r="AW153" s="1657"/>
      <c r="AX153" s="1658"/>
      <c r="AY153" s="1658"/>
      <c r="AZ153" s="1658"/>
      <c r="BA153" s="1658"/>
      <c r="BB153" s="1658"/>
      <c r="BC153" s="1658"/>
      <c r="BD153" s="1658"/>
      <c r="BE153" s="1659"/>
    </row>
    <row r="154" spans="1:57" ht="36" customHeight="1" thickBot="1">
      <c r="A154" s="2621"/>
      <c r="B154" s="2454" t="s">
        <v>272</v>
      </c>
      <c r="C154" s="2457" t="s">
        <v>273</v>
      </c>
      <c r="D154" s="285" t="s">
        <v>74</v>
      </c>
      <c r="E154" s="2436">
        <v>50</v>
      </c>
      <c r="F154" s="2460">
        <f t="shared" ref="F154" si="20">E154-SUM(M154:M158)</f>
        <v>3</v>
      </c>
      <c r="G154" s="1622">
        <f t="shared" si="16"/>
        <v>0</v>
      </c>
      <c r="H154" s="1623">
        <f t="shared" si="15"/>
        <v>0</v>
      </c>
      <c r="I154" s="1586"/>
      <c r="J154" s="1586"/>
      <c r="K154" s="1586"/>
      <c r="L154" s="1587"/>
      <c r="M154" s="1624">
        <f t="shared" si="8"/>
        <v>0</v>
      </c>
      <c r="N154" s="1625"/>
      <c r="O154" s="1625"/>
      <c r="P154" s="1625"/>
      <c r="Q154" s="1625"/>
      <c r="R154" s="1626"/>
      <c r="S154" s="1627"/>
      <c r="T154" s="1625"/>
      <c r="U154" s="1625"/>
      <c r="V154" s="1628"/>
      <c r="W154" s="1625"/>
      <c r="X154" s="1629"/>
      <c r="Y154" s="1630"/>
      <c r="Z154" s="1631"/>
      <c r="AA154" s="1588"/>
      <c r="AB154" s="1589"/>
      <c r="AC154" s="1589"/>
      <c r="AD154" s="1589"/>
      <c r="AE154" s="1589"/>
      <c r="AF154" s="1590"/>
      <c r="AG154" s="1588"/>
      <c r="AH154" s="1590"/>
      <c r="AI154" s="1591"/>
      <c r="AJ154" s="276">
        <f t="shared" si="9"/>
        <v>0</v>
      </c>
      <c r="AK154" s="1592" t="s">
        <v>97</v>
      </c>
      <c r="AL154" s="1593" t="s">
        <v>97</v>
      </c>
      <c r="AM154" s="1594" t="s">
        <v>97</v>
      </c>
      <c r="AN154" s="1591"/>
      <c r="AO154" s="1586"/>
      <c r="AP154" s="1595"/>
      <c r="AQ154" s="1596" t="s">
        <v>97</v>
      </c>
      <c r="AR154" s="1593" t="s">
        <v>97</v>
      </c>
      <c r="AS154" s="1593" t="s">
        <v>97</v>
      </c>
      <c r="AT154" s="1593" t="s">
        <v>97</v>
      </c>
      <c r="AU154" s="1597" t="s">
        <v>97</v>
      </c>
      <c r="AV154" s="220">
        <f t="shared" si="17"/>
        <v>0</v>
      </c>
      <c r="AW154" s="1633"/>
      <c r="AX154" s="1634"/>
      <c r="AY154" s="1634"/>
      <c r="AZ154" s="1634"/>
      <c r="BA154" s="1634"/>
      <c r="BB154" s="1634"/>
      <c r="BC154" s="1634"/>
      <c r="BD154" s="1634"/>
      <c r="BE154" s="1635"/>
    </row>
    <row r="155" spans="1:57" ht="36" customHeight="1" thickBot="1">
      <c r="A155" s="2621"/>
      <c r="B155" s="2455"/>
      <c r="C155" s="2458"/>
      <c r="D155" s="286" t="s">
        <v>75</v>
      </c>
      <c r="E155" s="2437"/>
      <c r="F155" s="2461"/>
      <c r="G155" s="1622">
        <f t="shared" si="16"/>
        <v>0</v>
      </c>
      <c r="H155" s="1636">
        <f t="shared" si="15"/>
        <v>0</v>
      </c>
      <c r="I155" s="1598"/>
      <c r="J155" s="1598"/>
      <c r="K155" s="1598"/>
      <c r="L155" s="1599"/>
      <c r="M155" s="1637">
        <f t="shared" si="8"/>
        <v>0</v>
      </c>
      <c r="N155" s="1638"/>
      <c r="O155" s="1638"/>
      <c r="P155" s="1638"/>
      <c r="Q155" s="1638"/>
      <c r="R155" s="1639"/>
      <c r="S155" s="1640"/>
      <c r="T155" s="1641"/>
      <c r="U155" s="1641"/>
      <c r="V155" s="1638"/>
      <c r="W155" s="1638"/>
      <c r="X155" s="1642"/>
      <c r="Y155" s="1630"/>
      <c r="Z155" s="1631"/>
      <c r="AA155" s="1588"/>
      <c r="AB155" s="1589"/>
      <c r="AC155" s="1589"/>
      <c r="AD155" s="1589"/>
      <c r="AE155" s="1589"/>
      <c r="AF155" s="1590"/>
      <c r="AG155" s="1600"/>
      <c r="AH155" s="1599"/>
      <c r="AI155" s="1600"/>
      <c r="AJ155" s="279">
        <f t="shared" si="9"/>
        <v>0</v>
      </c>
      <c r="AK155" s="1601" t="s">
        <v>98</v>
      </c>
      <c r="AL155" s="1602" t="s">
        <v>98</v>
      </c>
      <c r="AM155" s="1603" t="s">
        <v>98</v>
      </c>
      <c r="AN155" s="1604"/>
      <c r="AO155" s="1602"/>
      <c r="AP155" s="1603"/>
      <c r="AQ155" s="1604" t="s">
        <v>97</v>
      </c>
      <c r="AR155" s="1602" t="s">
        <v>97</v>
      </c>
      <c r="AS155" s="1602" t="s">
        <v>97</v>
      </c>
      <c r="AT155" s="1602" t="s">
        <v>97</v>
      </c>
      <c r="AU155" s="1605" t="s">
        <v>97</v>
      </c>
      <c r="AV155" s="220">
        <f t="shared" si="17"/>
        <v>0</v>
      </c>
      <c r="AW155" s="1643"/>
      <c r="AX155" s="1644"/>
      <c r="AY155" s="1644"/>
      <c r="AZ155" s="1644"/>
      <c r="BA155" s="1644"/>
      <c r="BB155" s="1644"/>
      <c r="BC155" s="1644"/>
      <c r="BD155" s="1644"/>
      <c r="BE155" s="1645"/>
    </row>
    <row r="156" spans="1:57" ht="36" customHeight="1" thickBot="1">
      <c r="A156" s="2621"/>
      <c r="B156" s="2455"/>
      <c r="C156" s="2458"/>
      <c r="D156" s="286" t="s">
        <v>76</v>
      </c>
      <c r="E156" s="2437"/>
      <c r="F156" s="2461"/>
      <c r="G156" s="1622">
        <f t="shared" si="16"/>
        <v>0</v>
      </c>
      <c r="H156" s="1636">
        <f t="shared" si="15"/>
        <v>0</v>
      </c>
      <c r="I156" s="1598"/>
      <c r="J156" s="1598"/>
      <c r="K156" s="1598"/>
      <c r="L156" s="1599"/>
      <c r="M156" s="1637">
        <f t="shared" si="8"/>
        <v>0</v>
      </c>
      <c r="N156" s="1638"/>
      <c r="O156" s="1638"/>
      <c r="P156" s="1646"/>
      <c r="Q156" s="1606"/>
      <c r="R156" s="1639"/>
      <c r="S156" s="1640"/>
      <c r="T156" s="1638"/>
      <c r="U156" s="1638"/>
      <c r="V156" s="1638"/>
      <c r="W156" s="1638"/>
      <c r="X156" s="1642"/>
      <c r="Y156" s="1630"/>
      <c r="Z156" s="1631"/>
      <c r="AA156" s="1588"/>
      <c r="AB156" s="1589"/>
      <c r="AC156" s="1589"/>
      <c r="AD156" s="1589"/>
      <c r="AE156" s="1589"/>
      <c r="AF156" s="1590"/>
      <c r="AG156" s="1600"/>
      <c r="AH156" s="1599"/>
      <c r="AI156" s="1600"/>
      <c r="AJ156" s="279">
        <f t="shared" si="9"/>
        <v>0</v>
      </c>
      <c r="AK156" s="1601"/>
      <c r="AL156" s="1602"/>
      <c r="AM156" s="1603"/>
      <c r="AN156" s="1604" t="s">
        <v>97</v>
      </c>
      <c r="AO156" s="1602" t="s">
        <v>97</v>
      </c>
      <c r="AP156" s="1603" t="s">
        <v>97</v>
      </c>
      <c r="AQ156" s="1604" t="s">
        <v>97</v>
      </c>
      <c r="AR156" s="1602" t="s">
        <v>97</v>
      </c>
      <c r="AS156" s="1602" t="s">
        <v>97</v>
      </c>
      <c r="AT156" s="1602" t="s">
        <v>97</v>
      </c>
      <c r="AU156" s="1605" t="s">
        <v>97</v>
      </c>
      <c r="AV156" s="220">
        <f t="shared" si="17"/>
        <v>0</v>
      </c>
      <c r="AW156" s="1643"/>
      <c r="AX156" s="1644"/>
      <c r="AY156" s="1644"/>
      <c r="AZ156" s="1644"/>
      <c r="BA156" s="1644"/>
      <c r="BB156" s="1644"/>
      <c r="BC156" s="1644"/>
      <c r="BD156" s="1644"/>
      <c r="BE156" s="1645"/>
    </row>
    <row r="157" spans="1:57" ht="36" customHeight="1" thickBot="1">
      <c r="A157" s="2621"/>
      <c r="B157" s="2455"/>
      <c r="C157" s="2458"/>
      <c r="D157" s="286" t="s">
        <v>77</v>
      </c>
      <c r="E157" s="2437"/>
      <c r="F157" s="2461"/>
      <c r="G157" s="1622">
        <f t="shared" si="16"/>
        <v>48</v>
      </c>
      <c r="H157" s="1636">
        <f t="shared" si="15"/>
        <v>0</v>
      </c>
      <c r="I157" s="1598"/>
      <c r="J157" s="1598"/>
      <c r="K157" s="1598"/>
      <c r="L157" s="1599"/>
      <c r="M157" s="1637">
        <f t="shared" si="8"/>
        <v>47</v>
      </c>
      <c r="N157" s="1638">
        <v>47</v>
      </c>
      <c r="O157" s="1638"/>
      <c r="P157" s="1638"/>
      <c r="Q157" s="1638"/>
      <c r="R157" s="1639"/>
      <c r="S157" s="1640">
        <v>3</v>
      </c>
      <c r="T157" s="1638"/>
      <c r="U157" s="1638"/>
      <c r="V157" s="1638">
        <v>42</v>
      </c>
      <c r="W157" s="1638">
        <v>2</v>
      </c>
      <c r="X157" s="1642"/>
      <c r="Y157" s="1630">
        <v>37</v>
      </c>
      <c r="Z157" s="1631">
        <v>10</v>
      </c>
      <c r="AA157" s="1588"/>
      <c r="AB157" s="1589">
        <v>26</v>
      </c>
      <c r="AC157" s="1589">
        <v>26</v>
      </c>
      <c r="AD157" s="1589">
        <v>11</v>
      </c>
      <c r="AE157" s="1589">
        <v>37</v>
      </c>
      <c r="AF157" s="1590">
        <v>3</v>
      </c>
      <c r="AG157" s="1600">
        <v>48</v>
      </c>
      <c r="AH157" s="1599">
        <v>3</v>
      </c>
      <c r="AI157" s="1600">
        <v>83</v>
      </c>
      <c r="AJ157" s="279">
        <f t="shared" si="9"/>
        <v>47</v>
      </c>
      <c r="AK157" s="1601" t="s">
        <v>98</v>
      </c>
      <c r="AL157" s="1602" t="s">
        <v>98</v>
      </c>
      <c r="AM157" s="1603" t="s">
        <v>98</v>
      </c>
      <c r="AN157" s="1604" t="s">
        <v>97</v>
      </c>
      <c r="AO157" s="1602" t="s">
        <v>97</v>
      </c>
      <c r="AP157" s="1603" t="s">
        <v>97</v>
      </c>
      <c r="AQ157" s="1604">
        <v>5</v>
      </c>
      <c r="AR157" s="1602">
        <v>10</v>
      </c>
      <c r="AS157" s="1602">
        <v>32</v>
      </c>
      <c r="AT157" s="1602">
        <v>0</v>
      </c>
      <c r="AU157" s="1605">
        <v>0</v>
      </c>
      <c r="AV157" s="220">
        <f t="shared" si="17"/>
        <v>1</v>
      </c>
      <c r="AW157" s="1643">
        <v>0</v>
      </c>
      <c r="AX157" s="1644">
        <v>0</v>
      </c>
      <c r="AY157" s="1644">
        <v>0</v>
      </c>
      <c r="AZ157" s="1644">
        <v>0</v>
      </c>
      <c r="BA157" s="1644">
        <v>0</v>
      </c>
      <c r="BB157" s="1644">
        <v>0</v>
      </c>
      <c r="BC157" s="1644">
        <v>1</v>
      </c>
      <c r="BD157" s="1644">
        <v>0</v>
      </c>
      <c r="BE157" s="1645">
        <v>0</v>
      </c>
    </row>
    <row r="158" spans="1:57" ht="36" customHeight="1" thickBot="1">
      <c r="A158" s="2621"/>
      <c r="B158" s="2473"/>
      <c r="C158" s="2474"/>
      <c r="D158" s="287" t="s">
        <v>78</v>
      </c>
      <c r="E158" s="2438"/>
      <c r="F158" s="2462"/>
      <c r="G158" s="1622">
        <f t="shared" si="16"/>
        <v>0</v>
      </c>
      <c r="H158" s="1649">
        <f t="shared" si="15"/>
        <v>0</v>
      </c>
      <c r="I158" s="1607"/>
      <c r="J158" s="1607"/>
      <c r="K158" s="1607"/>
      <c r="L158" s="1608"/>
      <c r="M158" s="1650">
        <f t="shared" si="8"/>
        <v>0</v>
      </c>
      <c r="N158" s="1651"/>
      <c r="O158" s="1651"/>
      <c r="P158" s="1651"/>
      <c r="Q158" s="1651"/>
      <c r="R158" s="1652"/>
      <c r="S158" s="1653"/>
      <c r="T158" s="1654"/>
      <c r="U158" s="1654"/>
      <c r="V158" s="1654"/>
      <c r="W158" s="1654"/>
      <c r="X158" s="1655"/>
      <c r="Y158" s="1668"/>
      <c r="Z158" s="1669"/>
      <c r="AA158" s="1609"/>
      <c r="AB158" s="1670"/>
      <c r="AC158" s="1670"/>
      <c r="AD158" s="1670"/>
      <c r="AE158" s="1670"/>
      <c r="AF158" s="1610"/>
      <c r="AG158" s="1609"/>
      <c r="AH158" s="1610"/>
      <c r="AI158" s="1611"/>
      <c r="AJ158" s="282">
        <f t="shared" si="9"/>
        <v>0</v>
      </c>
      <c r="AK158" s="1612" t="s">
        <v>97</v>
      </c>
      <c r="AL158" s="1613" t="s">
        <v>97</v>
      </c>
      <c r="AM158" s="1614" t="s">
        <v>97</v>
      </c>
      <c r="AN158" s="1615" t="s">
        <v>97</v>
      </c>
      <c r="AO158" s="1613" t="s">
        <v>98</v>
      </c>
      <c r="AP158" s="1614" t="s">
        <v>98</v>
      </c>
      <c r="AQ158" s="1611"/>
      <c r="AR158" s="1607"/>
      <c r="AS158" s="1607"/>
      <c r="AT158" s="1607"/>
      <c r="AU158" s="1608"/>
      <c r="AV158" s="220">
        <f t="shared" si="17"/>
        <v>0</v>
      </c>
      <c r="AW158" s="1657"/>
      <c r="AX158" s="1658"/>
      <c r="AY158" s="1658"/>
      <c r="AZ158" s="1658"/>
      <c r="BA158" s="1658"/>
      <c r="BB158" s="1658"/>
      <c r="BC158" s="1658"/>
      <c r="BD158" s="1658"/>
      <c r="BE158" s="1659"/>
    </row>
    <row r="159" spans="1:57" ht="36" customHeight="1" thickBot="1">
      <c r="A159" s="2621"/>
      <c r="B159" s="2454" t="s">
        <v>476</v>
      </c>
      <c r="C159" s="2457" t="s">
        <v>274</v>
      </c>
      <c r="D159" s="285" t="s">
        <v>74</v>
      </c>
      <c r="E159" s="2436">
        <v>51</v>
      </c>
      <c r="F159" s="2460">
        <f t="shared" ref="F159" si="21">E159-SUM(M159:M163)</f>
        <v>2</v>
      </c>
      <c r="G159" s="1622">
        <f t="shared" si="16"/>
        <v>0</v>
      </c>
      <c r="H159" s="1623">
        <f t="shared" si="15"/>
        <v>0</v>
      </c>
      <c r="I159" s="1586"/>
      <c r="J159" s="1586"/>
      <c r="K159" s="1586"/>
      <c r="L159" s="1587"/>
      <c r="M159" s="1624">
        <f t="shared" si="8"/>
        <v>0</v>
      </c>
      <c r="N159" s="1625"/>
      <c r="O159" s="1625"/>
      <c r="P159" s="1625"/>
      <c r="Q159" s="1625"/>
      <c r="R159" s="1626"/>
      <c r="S159" s="1627"/>
      <c r="T159" s="1625"/>
      <c r="U159" s="1625"/>
      <c r="V159" s="1628"/>
      <c r="W159" s="1625"/>
      <c r="X159" s="1629"/>
      <c r="Y159" s="1627"/>
      <c r="Z159" s="1629"/>
      <c r="AA159" s="1591"/>
      <c r="AB159" s="1586"/>
      <c r="AC159" s="1586"/>
      <c r="AD159" s="1586"/>
      <c r="AE159" s="1586"/>
      <c r="AF159" s="1587"/>
      <c r="AG159" s="1591"/>
      <c r="AH159" s="1595"/>
      <c r="AI159" s="1591"/>
      <c r="AJ159" s="276">
        <f t="shared" si="9"/>
        <v>0</v>
      </c>
      <c r="AK159" s="1592" t="s">
        <v>97</v>
      </c>
      <c r="AL159" s="1593" t="s">
        <v>97</v>
      </c>
      <c r="AM159" s="1594" t="s">
        <v>97</v>
      </c>
      <c r="AN159" s="1591"/>
      <c r="AO159" s="1586"/>
      <c r="AP159" s="1595"/>
      <c r="AQ159" s="1596" t="s">
        <v>97</v>
      </c>
      <c r="AR159" s="1593" t="s">
        <v>97</v>
      </c>
      <c r="AS159" s="1593" t="s">
        <v>97</v>
      </c>
      <c r="AT159" s="1593" t="s">
        <v>97</v>
      </c>
      <c r="AU159" s="1597" t="s">
        <v>97</v>
      </c>
      <c r="AV159" s="220">
        <f t="shared" si="17"/>
        <v>0</v>
      </c>
      <c r="AW159" s="1633"/>
      <c r="AX159" s="1634"/>
      <c r="AY159" s="1634"/>
      <c r="AZ159" s="1634"/>
      <c r="BA159" s="1634"/>
      <c r="BB159" s="1634"/>
      <c r="BC159" s="1634"/>
      <c r="BD159" s="1634"/>
      <c r="BE159" s="1635"/>
    </row>
    <row r="160" spans="1:57" ht="36" customHeight="1" thickBot="1">
      <c r="A160" s="2621"/>
      <c r="B160" s="2455"/>
      <c r="C160" s="2458"/>
      <c r="D160" s="286" t="s">
        <v>75</v>
      </c>
      <c r="E160" s="2437"/>
      <c r="F160" s="2461"/>
      <c r="G160" s="1622">
        <f t="shared" si="16"/>
        <v>0</v>
      </c>
      <c r="H160" s="1636">
        <f t="shared" si="15"/>
        <v>0</v>
      </c>
      <c r="I160" s="1598"/>
      <c r="J160" s="1598"/>
      <c r="K160" s="1598"/>
      <c r="L160" s="1599"/>
      <c r="M160" s="1637">
        <f t="shared" si="8"/>
        <v>0</v>
      </c>
      <c r="N160" s="1638"/>
      <c r="O160" s="1638"/>
      <c r="P160" s="1638"/>
      <c r="Q160" s="1638"/>
      <c r="R160" s="1639"/>
      <c r="S160" s="1640"/>
      <c r="T160" s="1641"/>
      <c r="U160" s="1641"/>
      <c r="V160" s="1638"/>
      <c r="W160" s="1638"/>
      <c r="X160" s="1642"/>
      <c r="Y160" s="1664"/>
      <c r="Z160" s="1631"/>
      <c r="AA160" s="1588"/>
      <c r="AB160" s="1589"/>
      <c r="AC160" s="1589"/>
      <c r="AD160" s="1589"/>
      <c r="AE160" s="1589"/>
      <c r="AF160" s="1590"/>
      <c r="AG160" s="1600"/>
      <c r="AH160" s="1617"/>
      <c r="AI160" s="1600"/>
      <c r="AJ160" s="279">
        <f t="shared" si="9"/>
        <v>0</v>
      </c>
      <c r="AK160" s="1601" t="s">
        <v>98</v>
      </c>
      <c r="AL160" s="1602" t="s">
        <v>98</v>
      </c>
      <c r="AM160" s="1603" t="s">
        <v>98</v>
      </c>
      <c r="AN160" s="1604"/>
      <c r="AO160" s="1602"/>
      <c r="AP160" s="1603"/>
      <c r="AQ160" s="1604" t="s">
        <v>97</v>
      </c>
      <c r="AR160" s="1602" t="s">
        <v>97</v>
      </c>
      <c r="AS160" s="1602" t="s">
        <v>97</v>
      </c>
      <c r="AT160" s="1602" t="s">
        <v>97</v>
      </c>
      <c r="AU160" s="1605" t="s">
        <v>97</v>
      </c>
      <c r="AV160" s="220">
        <f t="shared" si="17"/>
        <v>0</v>
      </c>
      <c r="AW160" s="1643"/>
      <c r="AX160" s="1644"/>
      <c r="AY160" s="1644"/>
      <c r="AZ160" s="1644"/>
      <c r="BA160" s="1644"/>
      <c r="BB160" s="1644"/>
      <c r="BC160" s="1644"/>
      <c r="BD160" s="1644"/>
      <c r="BE160" s="1645"/>
    </row>
    <row r="161" spans="1:57" ht="36" customHeight="1" thickBot="1">
      <c r="A161" s="2621"/>
      <c r="B161" s="2455"/>
      <c r="C161" s="2458"/>
      <c r="D161" s="286" t="s">
        <v>76</v>
      </c>
      <c r="E161" s="2437"/>
      <c r="F161" s="2461"/>
      <c r="G161" s="1622">
        <f t="shared" si="16"/>
        <v>0</v>
      </c>
      <c r="H161" s="1636">
        <f t="shared" si="15"/>
        <v>0</v>
      </c>
      <c r="I161" s="1598"/>
      <c r="J161" s="1598"/>
      <c r="K161" s="1598"/>
      <c r="L161" s="1599"/>
      <c r="M161" s="1637">
        <f t="shared" si="8"/>
        <v>0</v>
      </c>
      <c r="N161" s="1638"/>
      <c r="O161" s="1638"/>
      <c r="P161" s="1646"/>
      <c r="Q161" s="1606"/>
      <c r="R161" s="1639"/>
      <c r="S161" s="1640"/>
      <c r="T161" s="1638"/>
      <c r="U161" s="1638"/>
      <c r="V161" s="1638"/>
      <c r="W161" s="1638"/>
      <c r="X161" s="1642"/>
      <c r="Y161" s="1664"/>
      <c r="Z161" s="1631"/>
      <c r="AA161" s="1588"/>
      <c r="AB161" s="1589"/>
      <c r="AC161" s="1589"/>
      <c r="AD161" s="1589"/>
      <c r="AE161" s="1589"/>
      <c r="AF161" s="1590"/>
      <c r="AG161" s="1600"/>
      <c r="AH161" s="1617"/>
      <c r="AI161" s="1600"/>
      <c r="AJ161" s="279">
        <f t="shared" si="9"/>
        <v>0</v>
      </c>
      <c r="AK161" s="1601"/>
      <c r="AL161" s="1602"/>
      <c r="AM161" s="1603"/>
      <c r="AN161" s="1604" t="s">
        <v>97</v>
      </c>
      <c r="AO161" s="1602" t="s">
        <v>97</v>
      </c>
      <c r="AP161" s="1603" t="s">
        <v>97</v>
      </c>
      <c r="AQ161" s="1604" t="s">
        <v>97</v>
      </c>
      <c r="AR161" s="1602" t="s">
        <v>97</v>
      </c>
      <c r="AS161" s="1602" t="s">
        <v>97</v>
      </c>
      <c r="AT161" s="1602" t="s">
        <v>97</v>
      </c>
      <c r="AU161" s="1605" t="s">
        <v>97</v>
      </c>
      <c r="AV161" s="220">
        <f t="shared" si="17"/>
        <v>0</v>
      </c>
      <c r="AW161" s="1643"/>
      <c r="AX161" s="1644"/>
      <c r="AY161" s="1644"/>
      <c r="AZ161" s="1644"/>
      <c r="BA161" s="1644"/>
      <c r="BB161" s="1644"/>
      <c r="BC161" s="1644"/>
      <c r="BD161" s="1644"/>
      <c r="BE161" s="1645"/>
    </row>
    <row r="162" spans="1:57" ht="36" customHeight="1" thickBot="1">
      <c r="A162" s="2621"/>
      <c r="B162" s="2455"/>
      <c r="C162" s="2458"/>
      <c r="D162" s="286" t="s">
        <v>77</v>
      </c>
      <c r="E162" s="2437"/>
      <c r="F162" s="2461"/>
      <c r="G162" s="1622">
        <f t="shared" si="16"/>
        <v>51</v>
      </c>
      <c r="H162" s="1636">
        <f t="shared" si="15"/>
        <v>0</v>
      </c>
      <c r="I162" s="1598"/>
      <c r="J162" s="1598"/>
      <c r="K162" s="1598"/>
      <c r="L162" s="1599"/>
      <c r="M162" s="1637">
        <f t="shared" si="8"/>
        <v>49</v>
      </c>
      <c r="N162" s="1638">
        <v>49</v>
      </c>
      <c r="O162" s="1638"/>
      <c r="P162" s="1638"/>
      <c r="Q162" s="1638"/>
      <c r="R162" s="1639"/>
      <c r="S162" s="1640"/>
      <c r="T162" s="1638"/>
      <c r="U162" s="1638"/>
      <c r="V162" s="1638">
        <v>49</v>
      </c>
      <c r="W162" s="1638"/>
      <c r="X162" s="1642"/>
      <c r="Y162" s="1664">
        <v>40</v>
      </c>
      <c r="Z162" s="1631">
        <v>9</v>
      </c>
      <c r="AA162" s="1588"/>
      <c r="AB162" s="1589">
        <v>12</v>
      </c>
      <c r="AC162" s="1589">
        <v>10</v>
      </c>
      <c r="AD162" s="1589"/>
      <c r="AE162" s="1589">
        <v>5</v>
      </c>
      <c r="AF162" s="1590">
        <v>4</v>
      </c>
      <c r="AG162" s="1600">
        <v>37</v>
      </c>
      <c r="AH162" s="1617">
        <v>16</v>
      </c>
      <c r="AI162" s="1600">
        <v>75</v>
      </c>
      <c r="AJ162" s="279">
        <f t="shared" si="9"/>
        <v>49</v>
      </c>
      <c r="AK162" s="1601" t="s">
        <v>98</v>
      </c>
      <c r="AL162" s="1602" t="s">
        <v>98</v>
      </c>
      <c r="AM162" s="1603" t="s">
        <v>98</v>
      </c>
      <c r="AN162" s="1604" t="s">
        <v>97</v>
      </c>
      <c r="AO162" s="1602" t="s">
        <v>97</v>
      </c>
      <c r="AP162" s="1603" t="s">
        <v>97</v>
      </c>
      <c r="AQ162" s="1604">
        <v>7</v>
      </c>
      <c r="AR162" s="1602">
        <v>29</v>
      </c>
      <c r="AS162" s="1602">
        <v>13</v>
      </c>
      <c r="AT162" s="1602"/>
      <c r="AU162" s="1605"/>
      <c r="AV162" s="220">
        <f t="shared" si="17"/>
        <v>2</v>
      </c>
      <c r="AW162" s="1643"/>
      <c r="AX162" s="1644"/>
      <c r="AY162" s="1644">
        <v>1</v>
      </c>
      <c r="AZ162" s="1644"/>
      <c r="BA162" s="1644"/>
      <c r="BB162" s="1644"/>
      <c r="BC162" s="1644">
        <v>1</v>
      </c>
      <c r="BD162" s="1644"/>
      <c r="BE162" s="1645"/>
    </row>
    <row r="163" spans="1:57" ht="36" customHeight="1" thickBot="1">
      <c r="A163" s="2621"/>
      <c r="B163" s="2473"/>
      <c r="C163" s="2474"/>
      <c r="D163" s="287" t="s">
        <v>78</v>
      </c>
      <c r="E163" s="2438"/>
      <c r="F163" s="2462"/>
      <c r="G163" s="1622">
        <f t="shared" si="16"/>
        <v>0</v>
      </c>
      <c r="H163" s="1649">
        <f t="shared" si="15"/>
        <v>0</v>
      </c>
      <c r="I163" s="1607"/>
      <c r="J163" s="1607"/>
      <c r="K163" s="1607"/>
      <c r="L163" s="1608"/>
      <c r="M163" s="1650">
        <f t="shared" si="8"/>
        <v>0</v>
      </c>
      <c r="N163" s="1651"/>
      <c r="O163" s="1651"/>
      <c r="P163" s="1651"/>
      <c r="Q163" s="1651"/>
      <c r="R163" s="1652"/>
      <c r="S163" s="1653"/>
      <c r="T163" s="1654"/>
      <c r="U163" s="1654"/>
      <c r="V163" s="1654"/>
      <c r="W163" s="1654"/>
      <c r="X163" s="1655"/>
      <c r="Y163" s="1653"/>
      <c r="Z163" s="1655"/>
      <c r="AA163" s="1611"/>
      <c r="AB163" s="1607"/>
      <c r="AC163" s="1607"/>
      <c r="AD163" s="1607"/>
      <c r="AE163" s="1607"/>
      <c r="AF163" s="1608"/>
      <c r="AG163" s="1611"/>
      <c r="AH163" s="1619"/>
      <c r="AI163" s="1611"/>
      <c r="AJ163" s="282">
        <f t="shared" si="9"/>
        <v>0</v>
      </c>
      <c r="AK163" s="1612" t="s">
        <v>97</v>
      </c>
      <c r="AL163" s="1613" t="s">
        <v>97</v>
      </c>
      <c r="AM163" s="1614" t="s">
        <v>97</v>
      </c>
      <c r="AN163" s="1615" t="s">
        <v>97</v>
      </c>
      <c r="AO163" s="1613" t="s">
        <v>98</v>
      </c>
      <c r="AP163" s="1614" t="s">
        <v>98</v>
      </c>
      <c r="AQ163" s="1611"/>
      <c r="AR163" s="1607"/>
      <c r="AS163" s="1607"/>
      <c r="AT163" s="1607"/>
      <c r="AU163" s="1608"/>
      <c r="AV163" s="220">
        <f t="shared" si="17"/>
        <v>0</v>
      </c>
      <c r="AW163" s="1657"/>
      <c r="AX163" s="1658"/>
      <c r="AY163" s="1658"/>
      <c r="AZ163" s="1658"/>
      <c r="BA163" s="1658"/>
      <c r="BB163" s="1658"/>
      <c r="BC163" s="1658"/>
      <c r="BD163" s="1658"/>
      <c r="BE163" s="1659"/>
    </row>
    <row r="164" spans="1:57" ht="36" customHeight="1" thickBot="1">
      <c r="A164" s="2621"/>
      <c r="B164" s="2454" t="s">
        <v>275</v>
      </c>
      <c r="C164" s="2457" t="s">
        <v>276</v>
      </c>
      <c r="D164" s="285" t="s">
        <v>74</v>
      </c>
      <c r="E164" s="2436">
        <v>52</v>
      </c>
      <c r="F164" s="2460">
        <f t="shared" ref="F164" si="22">E164-SUM(M164:M168)</f>
        <v>-35</v>
      </c>
      <c r="G164" s="1622">
        <f t="shared" si="16"/>
        <v>5</v>
      </c>
      <c r="H164" s="1623">
        <f t="shared" si="15"/>
        <v>0</v>
      </c>
      <c r="I164" s="1586"/>
      <c r="J164" s="1586"/>
      <c r="K164" s="1586"/>
      <c r="L164" s="1587"/>
      <c r="M164" s="1624">
        <f t="shared" si="8"/>
        <v>5</v>
      </c>
      <c r="N164" s="1625"/>
      <c r="O164" s="1625"/>
      <c r="P164" s="1625"/>
      <c r="Q164" s="1625"/>
      <c r="R164" s="1626">
        <v>5</v>
      </c>
      <c r="S164" s="1627"/>
      <c r="T164" s="1625"/>
      <c r="U164" s="1625"/>
      <c r="V164" s="1628">
        <v>5</v>
      </c>
      <c r="W164" s="1625"/>
      <c r="X164" s="1629"/>
      <c r="Y164" s="1630">
        <v>5</v>
      </c>
      <c r="Z164" s="1631"/>
      <c r="AA164" s="1588"/>
      <c r="AB164" s="1589">
        <v>2</v>
      </c>
      <c r="AC164" s="1589">
        <v>1</v>
      </c>
      <c r="AD164" s="1589"/>
      <c r="AE164" s="1589">
        <v>3</v>
      </c>
      <c r="AF164" s="1590"/>
      <c r="AG164" s="1588">
        <v>54</v>
      </c>
      <c r="AH164" s="1590">
        <v>32</v>
      </c>
      <c r="AI164" s="1591">
        <v>16</v>
      </c>
      <c r="AJ164" s="276">
        <f t="shared" si="9"/>
        <v>5</v>
      </c>
      <c r="AK164" s="1592" t="s">
        <v>97</v>
      </c>
      <c r="AL164" s="1593" t="s">
        <v>97</v>
      </c>
      <c r="AM164" s="1594" t="s">
        <v>97</v>
      </c>
      <c r="AN164" s="1591"/>
      <c r="AO164" s="1586">
        <v>5</v>
      </c>
      <c r="AP164" s="1595"/>
      <c r="AQ164" s="1596" t="s">
        <v>97</v>
      </c>
      <c r="AR164" s="1593" t="s">
        <v>97</v>
      </c>
      <c r="AS164" s="1593" t="s">
        <v>97</v>
      </c>
      <c r="AT164" s="1593" t="s">
        <v>97</v>
      </c>
      <c r="AU164" s="1597" t="s">
        <v>97</v>
      </c>
      <c r="AV164" s="220">
        <f t="shared" si="17"/>
        <v>0</v>
      </c>
      <c r="AW164" s="1633"/>
      <c r="AX164" s="1634"/>
      <c r="AY164" s="1634"/>
      <c r="AZ164" s="1634"/>
      <c r="BA164" s="1634"/>
      <c r="BB164" s="1634"/>
      <c r="BC164" s="1634"/>
      <c r="BD164" s="1634"/>
      <c r="BE164" s="1635"/>
    </row>
    <row r="165" spans="1:57" ht="36" customHeight="1" thickBot="1">
      <c r="A165" s="2621"/>
      <c r="B165" s="2455"/>
      <c r="C165" s="2458"/>
      <c r="D165" s="286" t="s">
        <v>75</v>
      </c>
      <c r="E165" s="2437"/>
      <c r="F165" s="2461"/>
      <c r="G165" s="1622">
        <f t="shared" si="16"/>
        <v>0</v>
      </c>
      <c r="H165" s="1636">
        <f t="shared" si="15"/>
        <v>0</v>
      </c>
      <c r="I165" s="1598"/>
      <c r="J165" s="1598"/>
      <c r="K165" s="1598"/>
      <c r="L165" s="1599"/>
      <c r="M165" s="1637">
        <f t="shared" si="8"/>
        <v>0</v>
      </c>
      <c r="N165" s="1638"/>
      <c r="O165" s="1638"/>
      <c r="P165" s="1638"/>
      <c r="Q165" s="1638"/>
      <c r="R165" s="1639"/>
      <c r="S165" s="1640"/>
      <c r="T165" s="1641"/>
      <c r="U165" s="1641"/>
      <c r="V165" s="1638"/>
      <c r="W165" s="1638"/>
      <c r="X165" s="1642"/>
      <c r="Y165" s="1630"/>
      <c r="Z165" s="1631"/>
      <c r="AA165" s="1588"/>
      <c r="AB165" s="1589"/>
      <c r="AC165" s="1589"/>
      <c r="AD165" s="1589"/>
      <c r="AE165" s="1589"/>
      <c r="AF165" s="1590"/>
      <c r="AG165" s="1600"/>
      <c r="AH165" s="1599"/>
      <c r="AI165" s="1600"/>
      <c r="AJ165" s="279">
        <f t="shared" si="9"/>
        <v>0</v>
      </c>
      <c r="AK165" s="1601" t="s">
        <v>98</v>
      </c>
      <c r="AL165" s="1602" t="s">
        <v>98</v>
      </c>
      <c r="AM165" s="1603" t="s">
        <v>98</v>
      </c>
      <c r="AN165" s="1604"/>
      <c r="AO165" s="1602"/>
      <c r="AP165" s="1603"/>
      <c r="AQ165" s="1604" t="s">
        <v>97</v>
      </c>
      <c r="AR165" s="1602" t="s">
        <v>97</v>
      </c>
      <c r="AS165" s="1602" t="s">
        <v>97</v>
      </c>
      <c r="AT165" s="1602" t="s">
        <v>97</v>
      </c>
      <c r="AU165" s="1605" t="s">
        <v>97</v>
      </c>
      <c r="AV165" s="220">
        <f t="shared" si="17"/>
        <v>0</v>
      </c>
      <c r="AW165" s="1643"/>
      <c r="AX165" s="1644"/>
      <c r="AY165" s="1644"/>
      <c r="AZ165" s="1644"/>
      <c r="BA165" s="1644"/>
      <c r="BB165" s="1644"/>
      <c r="BC165" s="1644"/>
      <c r="BD165" s="1644"/>
      <c r="BE165" s="1645"/>
    </row>
    <row r="166" spans="1:57" ht="36" customHeight="1" thickBot="1">
      <c r="A166" s="2621"/>
      <c r="B166" s="2455"/>
      <c r="C166" s="2458"/>
      <c r="D166" s="286" t="s">
        <v>76</v>
      </c>
      <c r="E166" s="2437"/>
      <c r="F166" s="2461"/>
      <c r="G166" s="1622">
        <f t="shared" si="16"/>
        <v>0</v>
      </c>
      <c r="H166" s="1636">
        <f t="shared" si="15"/>
        <v>0</v>
      </c>
      <c r="I166" s="1598"/>
      <c r="J166" s="1598"/>
      <c r="K166" s="1598"/>
      <c r="L166" s="1599"/>
      <c r="M166" s="1637">
        <f t="shared" si="8"/>
        <v>0</v>
      </c>
      <c r="N166" s="1638"/>
      <c r="O166" s="1638"/>
      <c r="P166" s="1646"/>
      <c r="Q166" s="1606"/>
      <c r="R166" s="1639"/>
      <c r="S166" s="1640"/>
      <c r="T166" s="1638"/>
      <c r="U166" s="1638"/>
      <c r="V166" s="1638"/>
      <c r="W166" s="1638"/>
      <c r="X166" s="1642"/>
      <c r="Y166" s="1630"/>
      <c r="Z166" s="1631"/>
      <c r="AA166" s="1588"/>
      <c r="AB166" s="1589"/>
      <c r="AC166" s="1589"/>
      <c r="AD166" s="1589"/>
      <c r="AE166" s="1589"/>
      <c r="AF166" s="1590"/>
      <c r="AG166" s="1600"/>
      <c r="AH166" s="1599"/>
      <c r="AI166" s="1600"/>
      <c r="AJ166" s="279">
        <f t="shared" si="9"/>
        <v>0</v>
      </c>
      <c r="AK166" s="1601"/>
      <c r="AL166" s="1602"/>
      <c r="AM166" s="1603"/>
      <c r="AN166" s="1604" t="s">
        <v>97</v>
      </c>
      <c r="AO166" s="1602" t="s">
        <v>97</v>
      </c>
      <c r="AP166" s="1603" t="s">
        <v>97</v>
      </c>
      <c r="AQ166" s="1604" t="s">
        <v>97</v>
      </c>
      <c r="AR166" s="1602" t="s">
        <v>97</v>
      </c>
      <c r="AS166" s="1602" t="s">
        <v>97</v>
      </c>
      <c r="AT166" s="1602" t="s">
        <v>97</v>
      </c>
      <c r="AU166" s="1605" t="s">
        <v>97</v>
      </c>
      <c r="AV166" s="220">
        <f t="shared" si="17"/>
        <v>0</v>
      </c>
      <c r="AW166" s="1643"/>
      <c r="AX166" s="1644"/>
      <c r="AY166" s="1644"/>
      <c r="AZ166" s="1644"/>
      <c r="BA166" s="1644"/>
      <c r="BB166" s="1644"/>
      <c r="BC166" s="1644"/>
      <c r="BD166" s="1644"/>
      <c r="BE166" s="1645"/>
    </row>
    <row r="167" spans="1:57" ht="36" customHeight="1" thickBot="1">
      <c r="A167" s="2621"/>
      <c r="B167" s="2455"/>
      <c r="C167" s="2458"/>
      <c r="D167" s="286" t="s">
        <v>77</v>
      </c>
      <c r="E167" s="2437"/>
      <c r="F167" s="2461"/>
      <c r="G167" s="1622">
        <f t="shared" si="16"/>
        <v>83</v>
      </c>
      <c r="H167" s="1636">
        <f t="shared" si="15"/>
        <v>3</v>
      </c>
      <c r="I167" s="1598">
        <v>3</v>
      </c>
      <c r="J167" s="1598"/>
      <c r="K167" s="1598"/>
      <c r="L167" s="1599"/>
      <c r="M167" s="1637">
        <f t="shared" si="8"/>
        <v>82</v>
      </c>
      <c r="N167" s="1638">
        <v>82</v>
      </c>
      <c r="O167" s="1638"/>
      <c r="P167" s="1638"/>
      <c r="Q167" s="1638"/>
      <c r="R167" s="1639"/>
      <c r="S167" s="1640"/>
      <c r="T167" s="1638"/>
      <c r="U167" s="1638"/>
      <c r="V167" s="1638">
        <v>82</v>
      </c>
      <c r="W167" s="1638"/>
      <c r="X167" s="1642"/>
      <c r="Y167" s="1630">
        <v>72</v>
      </c>
      <c r="Z167" s="1631">
        <v>10</v>
      </c>
      <c r="AA167" s="1588"/>
      <c r="AB167" s="1589">
        <v>56</v>
      </c>
      <c r="AC167" s="1589">
        <v>51</v>
      </c>
      <c r="AD167" s="1589">
        <v>6</v>
      </c>
      <c r="AE167" s="1589">
        <v>79</v>
      </c>
      <c r="AF167" s="1590">
        <v>5</v>
      </c>
      <c r="AG167" s="1600">
        <v>36</v>
      </c>
      <c r="AH167" s="1599">
        <v>45</v>
      </c>
      <c r="AI167" s="1600">
        <v>83</v>
      </c>
      <c r="AJ167" s="279">
        <f t="shared" si="9"/>
        <v>82</v>
      </c>
      <c r="AK167" s="1601" t="s">
        <v>98</v>
      </c>
      <c r="AL167" s="1602" t="s">
        <v>98</v>
      </c>
      <c r="AM167" s="1603" t="s">
        <v>98</v>
      </c>
      <c r="AN167" s="1604" t="s">
        <v>97</v>
      </c>
      <c r="AO167" s="1602" t="s">
        <v>97</v>
      </c>
      <c r="AP167" s="1603" t="s">
        <v>97</v>
      </c>
      <c r="AQ167" s="1604">
        <v>3</v>
      </c>
      <c r="AR167" s="1602">
        <v>41</v>
      </c>
      <c r="AS167" s="1602">
        <v>34</v>
      </c>
      <c r="AT167" s="1602">
        <v>4</v>
      </c>
      <c r="AU167" s="1605"/>
      <c r="AV167" s="220">
        <f t="shared" si="17"/>
        <v>1</v>
      </c>
      <c r="AW167" s="1643"/>
      <c r="AX167" s="1644">
        <v>1</v>
      </c>
      <c r="AY167" s="1644"/>
      <c r="AZ167" s="1644"/>
      <c r="BA167" s="1644"/>
      <c r="BB167" s="1644"/>
      <c r="BC167" s="1644"/>
      <c r="BD167" s="1644"/>
      <c r="BE167" s="1645"/>
    </row>
    <row r="168" spans="1:57" ht="36" customHeight="1" thickBot="1">
      <c r="A168" s="2621"/>
      <c r="B168" s="2473"/>
      <c r="C168" s="2474"/>
      <c r="D168" s="287" t="s">
        <v>78</v>
      </c>
      <c r="E168" s="2438"/>
      <c r="F168" s="2462"/>
      <c r="G168" s="1622">
        <f t="shared" si="16"/>
        <v>0</v>
      </c>
      <c r="H168" s="1649">
        <f t="shared" si="15"/>
        <v>0</v>
      </c>
      <c r="I168" s="1607"/>
      <c r="J168" s="1607"/>
      <c r="K168" s="1607"/>
      <c r="L168" s="1608"/>
      <c r="M168" s="1650">
        <f t="shared" si="8"/>
        <v>0</v>
      </c>
      <c r="N168" s="1651"/>
      <c r="O168" s="1651"/>
      <c r="P168" s="1651"/>
      <c r="Q168" s="1651"/>
      <c r="R168" s="1652"/>
      <c r="S168" s="1653"/>
      <c r="T168" s="1654"/>
      <c r="U168" s="1654"/>
      <c r="V168" s="1654"/>
      <c r="W168" s="1654"/>
      <c r="X168" s="1655"/>
      <c r="Y168" s="1656"/>
      <c r="Z168" s="1642"/>
      <c r="AA168" s="1600"/>
      <c r="AB168" s="1598"/>
      <c r="AC168" s="1598"/>
      <c r="AD168" s="1598"/>
      <c r="AE168" s="1598"/>
      <c r="AF168" s="1599"/>
      <c r="AG168" s="1609"/>
      <c r="AH168" s="1610"/>
      <c r="AI168" s="1611"/>
      <c r="AJ168" s="282">
        <f t="shared" si="9"/>
        <v>0</v>
      </c>
      <c r="AK168" s="1612" t="s">
        <v>97</v>
      </c>
      <c r="AL168" s="1613" t="s">
        <v>97</v>
      </c>
      <c r="AM168" s="1614" t="s">
        <v>97</v>
      </c>
      <c r="AN168" s="1615" t="s">
        <v>97</v>
      </c>
      <c r="AO168" s="1613" t="s">
        <v>98</v>
      </c>
      <c r="AP168" s="1614" t="s">
        <v>98</v>
      </c>
      <c r="AQ168" s="1611"/>
      <c r="AR168" s="1607"/>
      <c r="AS168" s="1607"/>
      <c r="AT168" s="1607"/>
      <c r="AU168" s="1608"/>
      <c r="AV168" s="220">
        <f t="shared" si="17"/>
        <v>0</v>
      </c>
      <c r="AW168" s="1657"/>
      <c r="AX168" s="1658"/>
      <c r="AY168" s="1658"/>
      <c r="AZ168" s="1658"/>
      <c r="BA168" s="1658"/>
      <c r="BB168" s="1658"/>
      <c r="BC168" s="1658"/>
      <c r="BD168" s="1658"/>
      <c r="BE168" s="1659"/>
    </row>
    <row r="169" spans="1:57" ht="36" customHeight="1" thickBot="1">
      <c r="A169" s="2621"/>
      <c r="B169" s="2454" t="s">
        <v>277</v>
      </c>
      <c r="C169" s="2457" t="s">
        <v>278</v>
      </c>
      <c r="D169" s="285" t="s">
        <v>74</v>
      </c>
      <c r="E169" s="2436">
        <v>100</v>
      </c>
      <c r="F169" s="2460">
        <f t="shared" ref="F169" si="23">E169-SUM(M169:M173)</f>
        <v>98</v>
      </c>
      <c r="G169" s="1622">
        <f t="shared" si="16"/>
        <v>0</v>
      </c>
      <c r="H169" s="1623">
        <f t="shared" si="15"/>
        <v>0</v>
      </c>
      <c r="I169" s="1586"/>
      <c r="J169" s="1586"/>
      <c r="K169" s="1586"/>
      <c r="L169" s="1587"/>
      <c r="M169" s="1624">
        <f t="shared" si="8"/>
        <v>0</v>
      </c>
      <c r="N169" s="1625"/>
      <c r="O169" s="1625"/>
      <c r="P169" s="1625"/>
      <c r="Q169" s="1625"/>
      <c r="R169" s="1629"/>
      <c r="S169" s="1666"/>
      <c r="T169" s="1666"/>
      <c r="U169" s="1666"/>
      <c r="V169" s="1625"/>
      <c r="W169" s="1625"/>
      <c r="X169" s="1629"/>
      <c r="Y169" s="1627"/>
      <c r="Z169" s="1629"/>
      <c r="AA169" s="1591"/>
      <c r="AB169" s="1586"/>
      <c r="AC169" s="1586"/>
      <c r="AD169" s="1586"/>
      <c r="AE169" s="1586"/>
      <c r="AF169" s="1587"/>
      <c r="AG169" s="1591"/>
      <c r="AH169" s="1595"/>
      <c r="AI169" s="1616"/>
      <c r="AJ169" s="276">
        <f t="shared" si="9"/>
        <v>0</v>
      </c>
      <c r="AK169" s="1592" t="s">
        <v>97</v>
      </c>
      <c r="AL169" s="1593" t="s">
        <v>97</v>
      </c>
      <c r="AM169" s="1594" t="s">
        <v>97</v>
      </c>
      <c r="AN169" s="1591"/>
      <c r="AO169" s="1586"/>
      <c r="AP169" s="1595"/>
      <c r="AQ169" s="1596" t="s">
        <v>97</v>
      </c>
      <c r="AR169" s="1593" t="s">
        <v>97</v>
      </c>
      <c r="AS169" s="1593" t="s">
        <v>97</v>
      </c>
      <c r="AT169" s="1593" t="s">
        <v>97</v>
      </c>
      <c r="AU169" s="1597" t="s">
        <v>97</v>
      </c>
      <c r="AV169" s="220">
        <f t="shared" si="17"/>
        <v>0</v>
      </c>
      <c r="AW169" s="1633"/>
      <c r="AX169" s="1634"/>
      <c r="AY169" s="1634"/>
      <c r="AZ169" s="1634"/>
      <c r="BA169" s="1634"/>
      <c r="BB169" s="1634"/>
      <c r="BC169" s="1634"/>
      <c r="BD169" s="1634"/>
      <c r="BE169" s="1635"/>
    </row>
    <row r="170" spans="1:57" ht="36" customHeight="1" thickBot="1">
      <c r="A170" s="2621"/>
      <c r="B170" s="2455"/>
      <c r="C170" s="2458"/>
      <c r="D170" s="286" t="s">
        <v>75</v>
      </c>
      <c r="E170" s="2437"/>
      <c r="F170" s="2461"/>
      <c r="G170" s="1622">
        <f t="shared" si="16"/>
        <v>0</v>
      </c>
      <c r="H170" s="1636">
        <f t="shared" si="15"/>
        <v>0</v>
      </c>
      <c r="I170" s="1598"/>
      <c r="J170" s="1598"/>
      <c r="K170" s="1598"/>
      <c r="L170" s="1599"/>
      <c r="M170" s="1637">
        <f t="shared" si="8"/>
        <v>0</v>
      </c>
      <c r="N170" s="1638"/>
      <c r="O170" s="1638"/>
      <c r="P170" s="1638"/>
      <c r="Q170" s="1638"/>
      <c r="R170" s="1642"/>
      <c r="S170" s="1630"/>
      <c r="T170" s="1630"/>
      <c r="U170" s="1630"/>
      <c r="V170" s="1660"/>
      <c r="W170" s="1660"/>
      <c r="X170" s="1631"/>
      <c r="Y170" s="1664"/>
      <c r="Z170" s="1631"/>
      <c r="AA170" s="1588"/>
      <c r="AB170" s="1589"/>
      <c r="AC170" s="1589"/>
      <c r="AD170" s="1589"/>
      <c r="AE170" s="1589"/>
      <c r="AF170" s="1590"/>
      <c r="AG170" s="1600"/>
      <c r="AH170" s="1617"/>
      <c r="AI170" s="1618"/>
      <c r="AJ170" s="279">
        <f t="shared" si="9"/>
        <v>0</v>
      </c>
      <c r="AK170" s="1601" t="s">
        <v>98</v>
      </c>
      <c r="AL170" s="1602" t="s">
        <v>98</v>
      </c>
      <c r="AM170" s="1603" t="s">
        <v>98</v>
      </c>
      <c r="AN170" s="1604"/>
      <c r="AO170" s="1602"/>
      <c r="AP170" s="1603"/>
      <c r="AQ170" s="1604" t="s">
        <v>97</v>
      </c>
      <c r="AR170" s="1602" t="s">
        <v>97</v>
      </c>
      <c r="AS170" s="1602" t="s">
        <v>97</v>
      </c>
      <c r="AT170" s="1602" t="s">
        <v>97</v>
      </c>
      <c r="AU170" s="1605" t="s">
        <v>97</v>
      </c>
      <c r="AV170" s="220">
        <f t="shared" si="17"/>
        <v>0</v>
      </c>
      <c r="AW170" s="1661"/>
      <c r="AX170" s="1662"/>
      <c r="AY170" s="1662"/>
      <c r="AZ170" s="1662"/>
      <c r="BA170" s="1662"/>
      <c r="BB170" s="1662"/>
      <c r="BC170" s="1662"/>
      <c r="BD170" s="1662"/>
      <c r="BE170" s="1663"/>
    </row>
    <row r="171" spans="1:57" ht="36" customHeight="1" thickBot="1">
      <c r="A171" s="2621"/>
      <c r="B171" s="2455"/>
      <c r="C171" s="2458"/>
      <c r="D171" s="286" t="s">
        <v>76</v>
      </c>
      <c r="E171" s="2437"/>
      <c r="F171" s="2461"/>
      <c r="G171" s="1622">
        <f t="shared" si="16"/>
        <v>0</v>
      </c>
      <c r="H171" s="1636">
        <f t="shared" si="15"/>
        <v>0</v>
      </c>
      <c r="I171" s="1598"/>
      <c r="J171" s="1598"/>
      <c r="K171" s="1598"/>
      <c r="L171" s="1599"/>
      <c r="M171" s="1637">
        <f t="shared" si="8"/>
        <v>0</v>
      </c>
      <c r="N171" s="1638"/>
      <c r="O171" s="1638"/>
      <c r="P171" s="1638"/>
      <c r="Q171" s="1638"/>
      <c r="R171" s="1642"/>
      <c r="S171" s="1630"/>
      <c r="T171" s="1630"/>
      <c r="U171" s="1630"/>
      <c r="V171" s="1660"/>
      <c r="W171" s="1660"/>
      <c r="X171" s="1631"/>
      <c r="Y171" s="1664"/>
      <c r="Z171" s="1631"/>
      <c r="AA171" s="1588"/>
      <c r="AB171" s="1589"/>
      <c r="AC171" s="1589"/>
      <c r="AD171" s="1589"/>
      <c r="AE171" s="1589"/>
      <c r="AF171" s="1590"/>
      <c r="AG171" s="1600"/>
      <c r="AH171" s="1617"/>
      <c r="AI171" s="1618"/>
      <c r="AJ171" s="279">
        <f t="shared" si="9"/>
        <v>0</v>
      </c>
      <c r="AK171" s="1601"/>
      <c r="AL171" s="1602"/>
      <c r="AM171" s="1603"/>
      <c r="AN171" s="1604" t="s">
        <v>97</v>
      </c>
      <c r="AO171" s="1602" t="s">
        <v>97</v>
      </c>
      <c r="AP171" s="1603" t="s">
        <v>97</v>
      </c>
      <c r="AQ171" s="1604" t="s">
        <v>97</v>
      </c>
      <c r="AR171" s="1602" t="s">
        <v>97</v>
      </c>
      <c r="AS171" s="1602" t="s">
        <v>97</v>
      </c>
      <c r="AT171" s="1602" t="s">
        <v>97</v>
      </c>
      <c r="AU171" s="1605" t="s">
        <v>97</v>
      </c>
      <c r="AV171" s="220">
        <f t="shared" si="17"/>
        <v>0</v>
      </c>
      <c r="AW171" s="1661"/>
      <c r="AX171" s="1662"/>
      <c r="AY171" s="1662"/>
      <c r="AZ171" s="1662"/>
      <c r="BA171" s="1662"/>
      <c r="BB171" s="1662"/>
      <c r="BC171" s="1662"/>
      <c r="BD171" s="1662"/>
      <c r="BE171" s="1663"/>
    </row>
    <row r="172" spans="1:57" ht="36" customHeight="1" thickBot="1">
      <c r="A172" s="2621"/>
      <c r="B172" s="2455"/>
      <c r="C172" s="2458"/>
      <c r="D172" s="286" t="s">
        <v>77</v>
      </c>
      <c r="E172" s="2437"/>
      <c r="F172" s="2461"/>
      <c r="G172" s="1622">
        <f t="shared" si="16"/>
        <v>2</v>
      </c>
      <c r="H172" s="1636">
        <f t="shared" si="15"/>
        <v>1</v>
      </c>
      <c r="I172" s="1598">
        <v>1</v>
      </c>
      <c r="J172" s="1598"/>
      <c r="K172" s="1598"/>
      <c r="L172" s="1599"/>
      <c r="M172" s="1637">
        <f t="shared" si="8"/>
        <v>2</v>
      </c>
      <c r="N172" s="1638">
        <v>2</v>
      </c>
      <c r="O172" s="1638"/>
      <c r="P172" s="1638"/>
      <c r="Q172" s="1638"/>
      <c r="R172" s="1642"/>
      <c r="S172" s="1630">
        <v>2</v>
      </c>
      <c r="T172" s="1630"/>
      <c r="U172" s="1630"/>
      <c r="V172" s="1660"/>
      <c r="W172" s="1660"/>
      <c r="X172" s="1631"/>
      <c r="Y172" s="1664">
        <v>2</v>
      </c>
      <c r="Z172" s="1631"/>
      <c r="AA172" s="1588"/>
      <c r="AB172" s="1589"/>
      <c r="AC172" s="1589"/>
      <c r="AD172" s="1589"/>
      <c r="AE172" s="1589">
        <v>2</v>
      </c>
      <c r="AF172" s="1590"/>
      <c r="AG172" s="1600">
        <v>45</v>
      </c>
      <c r="AH172" s="1617">
        <v>18</v>
      </c>
      <c r="AI172" s="1618">
        <v>100</v>
      </c>
      <c r="AJ172" s="279">
        <f>SUM(AK172:AU172)</f>
        <v>2</v>
      </c>
      <c r="AK172" s="1601" t="s">
        <v>98</v>
      </c>
      <c r="AL172" s="1602" t="s">
        <v>98</v>
      </c>
      <c r="AM172" s="1603" t="s">
        <v>98</v>
      </c>
      <c r="AN172" s="1604" t="s">
        <v>97</v>
      </c>
      <c r="AO172" s="1602" t="s">
        <v>97</v>
      </c>
      <c r="AP172" s="1603" t="s">
        <v>97</v>
      </c>
      <c r="AQ172" s="1604"/>
      <c r="AR172" s="1602"/>
      <c r="AS172" s="1602">
        <v>2</v>
      </c>
      <c r="AT172" s="1602"/>
      <c r="AU172" s="1605"/>
      <c r="AV172" s="220">
        <f t="shared" si="17"/>
        <v>0</v>
      </c>
      <c r="AW172" s="1661"/>
      <c r="AX172" s="1662"/>
      <c r="AY172" s="1662"/>
      <c r="AZ172" s="1662"/>
      <c r="BA172" s="1662"/>
      <c r="BB172" s="1662"/>
      <c r="BC172" s="1662"/>
      <c r="BD172" s="1662"/>
      <c r="BE172" s="1663"/>
    </row>
    <row r="173" spans="1:57" ht="36" customHeight="1" thickBot="1">
      <c r="A173" s="2621"/>
      <c r="B173" s="2473"/>
      <c r="C173" s="2474"/>
      <c r="D173" s="288" t="s">
        <v>78</v>
      </c>
      <c r="E173" s="2438"/>
      <c r="F173" s="2462"/>
      <c r="G173" s="1622">
        <f t="shared" si="16"/>
        <v>0</v>
      </c>
      <c r="H173" s="1649">
        <f t="shared" si="15"/>
        <v>0</v>
      </c>
      <c r="I173" s="1607"/>
      <c r="J173" s="1607"/>
      <c r="K173" s="1607"/>
      <c r="L173" s="1608"/>
      <c r="M173" s="1665">
        <f t="shared" si="8"/>
        <v>0</v>
      </c>
      <c r="N173" s="1654"/>
      <c r="O173" s="1654"/>
      <c r="P173" s="1654"/>
      <c r="Q173" s="1654"/>
      <c r="R173" s="1655"/>
      <c r="S173" s="1667"/>
      <c r="T173" s="1667"/>
      <c r="U173" s="1667"/>
      <c r="V173" s="1654"/>
      <c r="W173" s="1654"/>
      <c r="X173" s="1655"/>
      <c r="Y173" s="1653"/>
      <c r="Z173" s="1655"/>
      <c r="AA173" s="1611"/>
      <c r="AB173" s="1607"/>
      <c r="AC173" s="1607"/>
      <c r="AD173" s="1607"/>
      <c r="AE173" s="1607"/>
      <c r="AF173" s="1608"/>
      <c r="AG173" s="1611"/>
      <c r="AH173" s="1619"/>
      <c r="AI173" s="1621"/>
      <c r="AJ173" s="282">
        <f t="shared" si="9"/>
        <v>0</v>
      </c>
      <c r="AK173" s="1612" t="s">
        <v>97</v>
      </c>
      <c r="AL173" s="1613" t="s">
        <v>97</v>
      </c>
      <c r="AM173" s="1614" t="s">
        <v>97</v>
      </c>
      <c r="AN173" s="1615" t="s">
        <v>97</v>
      </c>
      <c r="AO173" s="1613" t="s">
        <v>98</v>
      </c>
      <c r="AP173" s="1614" t="s">
        <v>98</v>
      </c>
      <c r="AQ173" s="1611"/>
      <c r="AR173" s="1607"/>
      <c r="AS173" s="1607"/>
      <c r="AT173" s="1607"/>
      <c r="AU173" s="1608"/>
      <c r="AV173" s="220">
        <f t="shared" si="17"/>
        <v>0</v>
      </c>
      <c r="AW173" s="1657"/>
      <c r="AX173" s="1658"/>
      <c r="AY173" s="1658"/>
      <c r="AZ173" s="1658"/>
      <c r="BA173" s="1658"/>
      <c r="BB173" s="1658"/>
      <c r="BC173" s="1658"/>
      <c r="BD173" s="1658"/>
      <c r="BE173" s="1659"/>
    </row>
    <row r="174" spans="1:57" ht="36" customHeight="1" thickBot="1">
      <c r="A174" s="2621"/>
      <c r="B174" s="2468" t="s">
        <v>279</v>
      </c>
      <c r="C174" s="2592" t="s">
        <v>255</v>
      </c>
      <c r="D174" s="285" t="s">
        <v>74</v>
      </c>
      <c r="E174" s="2617">
        <v>75</v>
      </c>
      <c r="F174" s="2460">
        <f t="shared" ref="F174" si="24">E174-SUM(M174:M178)</f>
        <v>-1</v>
      </c>
      <c r="G174" s="1622">
        <f t="shared" si="16"/>
        <v>0</v>
      </c>
      <c r="H174" s="1623">
        <f t="shared" si="15"/>
        <v>0</v>
      </c>
      <c r="I174" s="1586"/>
      <c r="J174" s="1586"/>
      <c r="K174" s="1586"/>
      <c r="L174" s="1587"/>
      <c r="M174" s="1624">
        <f t="shared" si="8"/>
        <v>0</v>
      </c>
      <c r="N174" s="1625"/>
      <c r="O174" s="1625"/>
      <c r="P174" s="1625"/>
      <c r="Q174" s="1625"/>
      <c r="R174" s="1626"/>
      <c r="S174" s="1627"/>
      <c r="T174" s="1625"/>
      <c r="U174" s="1625"/>
      <c r="V174" s="1628"/>
      <c r="W174" s="1625"/>
      <c r="X174" s="1629"/>
      <c r="Y174" s="1630"/>
      <c r="Z174" s="1631"/>
      <c r="AA174" s="1588"/>
      <c r="AB174" s="1589"/>
      <c r="AC174" s="1589"/>
      <c r="AD174" s="1589"/>
      <c r="AE174" s="1589"/>
      <c r="AF174" s="1590"/>
      <c r="AG174" s="1588"/>
      <c r="AH174" s="1590"/>
      <c r="AI174" s="1591"/>
      <c r="AJ174" s="276">
        <f t="shared" si="9"/>
        <v>0</v>
      </c>
      <c r="AK174" s="1592" t="s">
        <v>97</v>
      </c>
      <c r="AL174" s="1593" t="s">
        <v>97</v>
      </c>
      <c r="AM174" s="1594" t="s">
        <v>97</v>
      </c>
      <c r="AN174" s="1591"/>
      <c r="AO174" s="1586"/>
      <c r="AP174" s="1595"/>
      <c r="AQ174" s="1596" t="s">
        <v>97</v>
      </c>
      <c r="AR174" s="1593" t="s">
        <v>97</v>
      </c>
      <c r="AS174" s="1593" t="s">
        <v>97</v>
      </c>
      <c r="AT174" s="1593" t="s">
        <v>97</v>
      </c>
      <c r="AU174" s="1597" t="s">
        <v>97</v>
      </c>
      <c r="AV174" s="220">
        <f t="shared" si="17"/>
        <v>0</v>
      </c>
      <c r="AW174" s="1633"/>
      <c r="AX174" s="1634"/>
      <c r="AY174" s="1634"/>
      <c r="AZ174" s="1634"/>
      <c r="BA174" s="1634"/>
      <c r="BB174" s="1634"/>
      <c r="BC174" s="1634"/>
      <c r="BD174" s="1634"/>
      <c r="BE174" s="1635"/>
    </row>
    <row r="175" spans="1:57" ht="36" customHeight="1" thickBot="1">
      <c r="A175" s="2621"/>
      <c r="B175" s="2469"/>
      <c r="C175" s="2593"/>
      <c r="D175" s="286" t="s">
        <v>75</v>
      </c>
      <c r="E175" s="2618"/>
      <c r="F175" s="2461"/>
      <c r="G175" s="1622">
        <f t="shared" si="16"/>
        <v>0</v>
      </c>
      <c r="H175" s="1636">
        <f t="shared" si="15"/>
        <v>0</v>
      </c>
      <c r="I175" s="1598"/>
      <c r="J175" s="1598"/>
      <c r="K175" s="1598"/>
      <c r="L175" s="1599"/>
      <c r="M175" s="1637">
        <f t="shared" si="8"/>
        <v>0</v>
      </c>
      <c r="N175" s="1638"/>
      <c r="O175" s="1638"/>
      <c r="P175" s="1638"/>
      <c r="Q175" s="1638"/>
      <c r="R175" s="1639"/>
      <c r="S175" s="1640"/>
      <c r="T175" s="1641"/>
      <c r="U175" s="1641"/>
      <c r="V175" s="1638"/>
      <c r="W175" s="1638"/>
      <c r="X175" s="1642"/>
      <c r="Y175" s="1630"/>
      <c r="Z175" s="1631"/>
      <c r="AA175" s="1588"/>
      <c r="AB175" s="1589"/>
      <c r="AC175" s="1589"/>
      <c r="AD175" s="1589"/>
      <c r="AE175" s="1589"/>
      <c r="AF175" s="1590"/>
      <c r="AG175" s="1600"/>
      <c r="AH175" s="1599"/>
      <c r="AI175" s="1600"/>
      <c r="AJ175" s="279">
        <f t="shared" si="9"/>
        <v>0</v>
      </c>
      <c r="AK175" s="1601" t="s">
        <v>98</v>
      </c>
      <c r="AL175" s="1602" t="s">
        <v>98</v>
      </c>
      <c r="AM175" s="1603" t="s">
        <v>98</v>
      </c>
      <c r="AN175" s="1604"/>
      <c r="AO175" s="1602"/>
      <c r="AP175" s="1603"/>
      <c r="AQ175" s="1604" t="s">
        <v>97</v>
      </c>
      <c r="AR175" s="1602" t="s">
        <v>97</v>
      </c>
      <c r="AS175" s="1602" t="s">
        <v>97</v>
      </c>
      <c r="AT175" s="1602" t="s">
        <v>97</v>
      </c>
      <c r="AU175" s="1605" t="s">
        <v>97</v>
      </c>
      <c r="AV175" s="220">
        <f t="shared" si="17"/>
        <v>0</v>
      </c>
      <c r="AW175" s="1643"/>
      <c r="AX175" s="1644"/>
      <c r="AY175" s="1644"/>
      <c r="AZ175" s="1644"/>
      <c r="BA175" s="1644"/>
      <c r="BB175" s="1644"/>
      <c r="BC175" s="1644"/>
      <c r="BD175" s="1644"/>
      <c r="BE175" s="1645"/>
    </row>
    <row r="176" spans="1:57" ht="36" customHeight="1" thickBot="1">
      <c r="A176" s="2621"/>
      <c r="B176" s="2469"/>
      <c r="C176" s="2593"/>
      <c r="D176" s="286" t="s">
        <v>76</v>
      </c>
      <c r="E176" s="2618"/>
      <c r="F176" s="2461"/>
      <c r="G176" s="1622">
        <f t="shared" si="16"/>
        <v>0</v>
      </c>
      <c r="H176" s="1636">
        <f t="shared" si="15"/>
        <v>0</v>
      </c>
      <c r="I176" s="1598"/>
      <c r="J176" s="1598"/>
      <c r="K176" s="1598"/>
      <c r="L176" s="1599"/>
      <c r="M176" s="1637">
        <f t="shared" si="8"/>
        <v>0</v>
      </c>
      <c r="N176" s="1638"/>
      <c r="O176" s="1638"/>
      <c r="P176" s="1646"/>
      <c r="Q176" s="1606"/>
      <c r="R176" s="1639"/>
      <c r="S176" s="1640"/>
      <c r="T176" s="1638"/>
      <c r="U176" s="1638"/>
      <c r="V176" s="1638"/>
      <c r="W176" s="1638"/>
      <c r="X176" s="1642"/>
      <c r="Y176" s="1630"/>
      <c r="Z176" s="1631"/>
      <c r="AA176" s="1588"/>
      <c r="AB176" s="1589"/>
      <c r="AC176" s="1589"/>
      <c r="AD176" s="1589"/>
      <c r="AE176" s="1589"/>
      <c r="AF176" s="1590"/>
      <c r="AG176" s="1600"/>
      <c r="AH176" s="1599"/>
      <c r="AI176" s="1600"/>
      <c r="AJ176" s="279">
        <f t="shared" si="9"/>
        <v>0</v>
      </c>
      <c r="AK176" s="1601"/>
      <c r="AL176" s="1602"/>
      <c r="AM176" s="1603"/>
      <c r="AN176" s="1604" t="s">
        <v>97</v>
      </c>
      <c r="AO176" s="1602" t="s">
        <v>97</v>
      </c>
      <c r="AP176" s="1603" t="s">
        <v>97</v>
      </c>
      <c r="AQ176" s="1604" t="s">
        <v>97</v>
      </c>
      <c r="AR176" s="1602" t="s">
        <v>97</v>
      </c>
      <c r="AS176" s="1602" t="s">
        <v>97</v>
      </c>
      <c r="AT176" s="1602" t="s">
        <v>97</v>
      </c>
      <c r="AU176" s="1605" t="s">
        <v>97</v>
      </c>
      <c r="AV176" s="220">
        <f t="shared" si="17"/>
        <v>0</v>
      </c>
      <c r="AW176" s="1643"/>
      <c r="AX176" s="1644"/>
      <c r="AY176" s="1644"/>
      <c r="AZ176" s="1644"/>
      <c r="BA176" s="1644"/>
      <c r="BB176" s="1644"/>
      <c r="BC176" s="1644"/>
      <c r="BD176" s="1644"/>
      <c r="BE176" s="1645"/>
    </row>
    <row r="177" spans="1:57" ht="36" customHeight="1" thickBot="1">
      <c r="A177" s="2621"/>
      <c r="B177" s="2469"/>
      <c r="C177" s="2593"/>
      <c r="D177" s="286" t="s">
        <v>77</v>
      </c>
      <c r="E177" s="2618"/>
      <c r="F177" s="2461"/>
      <c r="G177" s="1622">
        <f t="shared" si="16"/>
        <v>78</v>
      </c>
      <c r="H177" s="1636">
        <f t="shared" si="15"/>
        <v>3</v>
      </c>
      <c r="I177" s="1598">
        <v>1</v>
      </c>
      <c r="J177" s="1598"/>
      <c r="K177" s="1598">
        <v>2</v>
      </c>
      <c r="L177" s="1599"/>
      <c r="M177" s="1637">
        <f t="shared" si="8"/>
        <v>76</v>
      </c>
      <c r="N177" s="1638">
        <v>76</v>
      </c>
      <c r="O177" s="1638"/>
      <c r="P177" s="1638"/>
      <c r="Q177" s="1638"/>
      <c r="R177" s="1639"/>
      <c r="S177" s="1640"/>
      <c r="T177" s="1638"/>
      <c r="U177" s="1638"/>
      <c r="V177" s="1638">
        <v>72</v>
      </c>
      <c r="W177" s="1638">
        <v>4</v>
      </c>
      <c r="X177" s="1642"/>
      <c r="Y177" s="1630">
        <v>53</v>
      </c>
      <c r="Z177" s="1631">
        <v>23</v>
      </c>
      <c r="AA177" s="1588"/>
      <c r="AB177" s="1589">
        <v>74</v>
      </c>
      <c r="AC177" s="1589">
        <v>72</v>
      </c>
      <c r="AD177" s="1589">
        <v>10</v>
      </c>
      <c r="AE177" s="1589">
        <v>49</v>
      </c>
      <c r="AF177" s="1590">
        <v>4</v>
      </c>
      <c r="AG177" s="1600">
        <v>46</v>
      </c>
      <c r="AH177" s="1599">
        <v>24</v>
      </c>
      <c r="AI177" s="1600">
        <v>78</v>
      </c>
      <c r="AJ177" s="279">
        <f t="shared" si="9"/>
        <v>76</v>
      </c>
      <c r="AK177" s="1601" t="s">
        <v>98</v>
      </c>
      <c r="AL177" s="1602" t="s">
        <v>98</v>
      </c>
      <c r="AM177" s="1603" t="s">
        <v>98</v>
      </c>
      <c r="AN177" s="1604" t="s">
        <v>97</v>
      </c>
      <c r="AO177" s="1602" t="s">
        <v>97</v>
      </c>
      <c r="AP177" s="1603" t="s">
        <v>97</v>
      </c>
      <c r="AQ177" s="1604">
        <v>10</v>
      </c>
      <c r="AR177" s="1602">
        <v>28</v>
      </c>
      <c r="AS177" s="1602">
        <v>38</v>
      </c>
      <c r="AT177" s="1602"/>
      <c r="AU177" s="1605"/>
      <c r="AV177" s="220">
        <f t="shared" si="17"/>
        <v>2</v>
      </c>
      <c r="AW177" s="1643"/>
      <c r="AX177" s="1644"/>
      <c r="AY177" s="1644"/>
      <c r="AZ177" s="1644"/>
      <c r="BA177" s="1644">
        <v>1</v>
      </c>
      <c r="BB177" s="1644"/>
      <c r="BC177" s="1644">
        <v>1</v>
      </c>
      <c r="BD177" s="1644"/>
      <c r="BE177" s="1645"/>
    </row>
    <row r="178" spans="1:57" ht="36" customHeight="1" thickBot="1">
      <c r="A178" s="2621"/>
      <c r="B178" s="2470"/>
      <c r="C178" s="2596"/>
      <c r="D178" s="287" t="s">
        <v>78</v>
      </c>
      <c r="E178" s="2619"/>
      <c r="F178" s="2462"/>
      <c r="G178" s="1622">
        <f t="shared" si="16"/>
        <v>0</v>
      </c>
      <c r="H178" s="1649">
        <f t="shared" si="15"/>
        <v>0</v>
      </c>
      <c r="I178" s="1607"/>
      <c r="J178" s="1607"/>
      <c r="K178" s="1607"/>
      <c r="L178" s="1608"/>
      <c r="M178" s="1650">
        <f t="shared" si="8"/>
        <v>0</v>
      </c>
      <c r="N178" s="1651"/>
      <c r="O178" s="1651"/>
      <c r="P178" s="1651"/>
      <c r="Q178" s="1651"/>
      <c r="R178" s="1652"/>
      <c r="S178" s="1653"/>
      <c r="T178" s="1654"/>
      <c r="U178" s="1654"/>
      <c r="V178" s="1654"/>
      <c r="W178" s="1654"/>
      <c r="X178" s="1655"/>
      <c r="Y178" s="1668"/>
      <c r="Z178" s="1669"/>
      <c r="AA178" s="1609"/>
      <c r="AB178" s="1670"/>
      <c r="AC178" s="1670"/>
      <c r="AD178" s="1670"/>
      <c r="AE178" s="1670"/>
      <c r="AF178" s="1610"/>
      <c r="AG178" s="1609"/>
      <c r="AH178" s="1610"/>
      <c r="AI178" s="1611"/>
      <c r="AJ178" s="282">
        <f t="shared" si="9"/>
        <v>0</v>
      </c>
      <c r="AK178" s="1612" t="s">
        <v>97</v>
      </c>
      <c r="AL178" s="1613" t="s">
        <v>97</v>
      </c>
      <c r="AM178" s="1614" t="s">
        <v>97</v>
      </c>
      <c r="AN178" s="1615" t="s">
        <v>97</v>
      </c>
      <c r="AO178" s="1613" t="s">
        <v>98</v>
      </c>
      <c r="AP178" s="1614" t="s">
        <v>98</v>
      </c>
      <c r="AQ178" s="1611"/>
      <c r="AR178" s="1607"/>
      <c r="AS178" s="1607"/>
      <c r="AT178" s="1607"/>
      <c r="AU178" s="1608"/>
      <c r="AV178" s="220">
        <f t="shared" si="17"/>
        <v>0</v>
      </c>
      <c r="AW178" s="1657"/>
      <c r="AX178" s="1658"/>
      <c r="AY178" s="1658"/>
      <c r="AZ178" s="1658"/>
      <c r="BA178" s="1658"/>
      <c r="BB178" s="1658"/>
      <c r="BC178" s="1658"/>
      <c r="BD178" s="1658"/>
      <c r="BE178" s="1659"/>
    </row>
    <row r="179" spans="1:57" ht="36" customHeight="1" thickBot="1">
      <c r="A179" s="2621"/>
      <c r="B179" s="2468" t="s">
        <v>478</v>
      </c>
      <c r="C179" s="2592" t="s">
        <v>280</v>
      </c>
      <c r="D179" s="285" t="s">
        <v>74</v>
      </c>
      <c r="E179" s="2436">
        <v>45</v>
      </c>
      <c r="F179" s="2460">
        <f t="shared" ref="F179" si="25">E179-SUM(M179:M183)</f>
        <v>-1</v>
      </c>
      <c r="G179" s="1622">
        <f t="shared" si="16"/>
        <v>0</v>
      </c>
      <c r="H179" s="1623">
        <f t="shared" si="15"/>
        <v>0</v>
      </c>
      <c r="I179" s="1586"/>
      <c r="J179" s="1586"/>
      <c r="K179" s="1586"/>
      <c r="L179" s="1587"/>
      <c r="M179" s="1624">
        <f t="shared" ref="M179:M228" si="26">SUM(N179:R179)</f>
        <v>0</v>
      </c>
      <c r="N179" s="1625"/>
      <c r="O179" s="1625"/>
      <c r="P179" s="1625"/>
      <c r="Q179" s="1625"/>
      <c r="R179" s="1626"/>
      <c r="S179" s="1627"/>
      <c r="T179" s="1625"/>
      <c r="U179" s="1625"/>
      <c r="V179" s="1628"/>
      <c r="W179" s="1625"/>
      <c r="X179" s="1629"/>
      <c r="Y179" s="1627"/>
      <c r="Z179" s="1629"/>
      <c r="AA179" s="1591"/>
      <c r="AB179" s="1586"/>
      <c r="AC179" s="1586"/>
      <c r="AD179" s="1586"/>
      <c r="AE179" s="1586"/>
      <c r="AF179" s="1587"/>
      <c r="AG179" s="1591"/>
      <c r="AH179" s="1595"/>
      <c r="AI179" s="1591"/>
      <c r="AJ179" s="276">
        <f t="shared" ref="AJ179:AJ228" si="27">SUM(AK179:AU179)</f>
        <v>0</v>
      </c>
      <c r="AK179" s="1592" t="s">
        <v>97</v>
      </c>
      <c r="AL179" s="1593" t="s">
        <v>97</v>
      </c>
      <c r="AM179" s="1594" t="s">
        <v>97</v>
      </c>
      <c r="AN179" s="1591"/>
      <c r="AO179" s="1586"/>
      <c r="AP179" s="1595"/>
      <c r="AQ179" s="1596" t="s">
        <v>97</v>
      </c>
      <c r="AR179" s="1593" t="s">
        <v>97</v>
      </c>
      <c r="AS179" s="1593" t="s">
        <v>97</v>
      </c>
      <c r="AT179" s="1593" t="s">
        <v>97</v>
      </c>
      <c r="AU179" s="1597" t="s">
        <v>97</v>
      </c>
      <c r="AV179" s="220">
        <f t="shared" si="17"/>
        <v>0</v>
      </c>
      <c r="AW179" s="1633"/>
      <c r="AX179" s="1634"/>
      <c r="AY179" s="1634"/>
      <c r="AZ179" s="1634"/>
      <c r="BA179" s="1634"/>
      <c r="BB179" s="1634"/>
      <c r="BC179" s="1634"/>
      <c r="BD179" s="1634"/>
      <c r="BE179" s="1635"/>
    </row>
    <row r="180" spans="1:57" ht="36" customHeight="1" thickBot="1">
      <c r="A180" s="2621"/>
      <c r="B180" s="2469"/>
      <c r="C180" s="2593"/>
      <c r="D180" s="286" t="s">
        <v>75</v>
      </c>
      <c r="E180" s="2437"/>
      <c r="F180" s="2461"/>
      <c r="G180" s="1622">
        <f t="shared" si="16"/>
        <v>0</v>
      </c>
      <c r="H180" s="1636">
        <f t="shared" si="15"/>
        <v>0</v>
      </c>
      <c r="I180" s="1598"/>
      <c r="J180" s="1598"/>
      <c r="K180" s="1598"/>
      <c r="L180" s="1599"/>
      <c r="M180" s="1637">
        <f t="shared" si="26"/>
        <v>0</v>
      </c>
      <c r="N180" s="1638"/>
      <c r="O180" s="1638"/>
      <c r="P180" s="1638"/>
      <c r="Q180" s="1638"/>
      <c r="R180" s="1639"/>
      <c r="S180" s="1640"/>
      <c r="T180" s="1641"/>
      <c r="U180" s="1641"/>
      <c r="V180" s="1638"/>
      <c r="W180" s="1638"/>
      <c r="X180" s="1642"/>
      <c r="Y180" s="1664"/>
      <c r="Z180" s="1631"/>
      <c r="AA180" s="1588"/>
      <c r="AB180" s="1589"/>
      <c r="AC180" s="1589"/>
      <c r="AD180" s="1589"/>
      <c r="AE180" s="1589"/>
      <c r="AF180" s="1590"/>
      <c r="AG180" s="1600"/>
      <c r="AH180" s="1617"/>
      <c r="AI180" s="1600"/>
      <c r="AJ180" s="279">
        <f t="shared" si="27"/>
        <v>0</v>
      </c>
      <c r="AK180" s="1601" t="s">
        <v>98</v>
      </c>
      <c r="AL180" s="1602" t="s">
        <v>98</v>
      </c>
      <c r="AM180" s="1603" t="s">
        <v>98</v>
      </c>
      <c r="AN180" s="1604"/>
      <c r="AO180" s="1602"/>
      <c r="AP180" s="1603"/>
      <c r="AQ180" s="1604" t="s">
        <v>97</v>
      </c>
      <c r="AR180" s="1602" t="s">
        <v>97</v>
      </c>
      <c r="AS180" s="1602" t="s">
        <v>97</v>
      </c>
      <c r="AT180" s="1602" t="s">
        <v>97</v>
      </c>
      <c r="AU180" s="1605" t="s">
        <v>97</v>
      </c>
      <c r="AV180" s="220">
        <f t="shared" si="17"/>
        <v>0</v>
      </c>
      <c r="AW180" s="1643"/>
      <c r="AX180" s="1644"/>
      <c r="AY180" s="1644"/>
      <c r="AZ180" s="1644"/>
      <c r="BA180" s="1644"/>
      <c r="BB180" s="1644"/>
      <c r="BC180" s="1644"/>
      <c r="BD180" s="1644"/>
      <c r="BE180" s="1645"/>
    </row>
    <row r="181" spans="1:57" ht="36" customHeight="1" thickBot="1">
      <c r="A181" s="2621"/>
      <c r="B181" s="2469"/>
      <c r="C181" s="2593"/>
      <c r="D181" s="286" t="s">
        <v>76</v>
      </c>
      <c r="E181" s="2437"/>
      <c r="F181" s="2461"/>
      <c r="G181" s="1622">
        <f t="shared" si="16"/>
        <v>0</v>
      </c>
      <c r="H181" s="1636">
        <f t="shared" si="15"/>
        <v>0</v>
      </c>
      <c r="I181" s="1598"/>
      <c r="J181" s="1598"/>
      <c r="K181" s="1598"/>
      <c r="L181" s="1599"/>
      <c r="M181" s="1637">
        <f t="shared" si="26"/>
        <v>0</v>
      </c>
      <c r="N181" s="1638"/>
      <c r="O181" s="1638"/>
      <c r="P181" s="1646"/>
      <c r="Q181" s="1606"/>
      <c r="R181" s="1639"/>
      <c r="S181" s="1640"/>
      <c r="T181" s="1638"/>
      <c r="U181" s="1638"/>
      <c r="V181" s="1638"/>
      <c r="W181" s="1638"/>
      <c r="X181" s="1642"/>
      <c r="Y181" s="1664"/>
      <c r="Z181" s="1631"/>
      <c r="AA181" s="1588"/>
      <c r="AB181" s="1589"/>
      <c r="AC181" s="1589"/>
      <c r="AD181" s="1589"/>
      <c r="AE181" s="1589"/>
      <c r="AF181" s="1590"/>
      <c r="AG181" s="1600"/>
      <c r="AH181" s="1617"/>
      <c r="AI181" s="1600"/>
      <c r="AJ181" s="279">
        <f t="shared" si="27"/>
        <v>0</v>
      </c>
      <c r="AK181" s="1601"/>
      <c r="AL181" s="1602"/>
      <c r="AM181" s="1603"/>
      <c r="AN181" s="1604" t="s">
        <v>97</v>
      </c>
      <c r="AO181" s="1602" t="s">
        <v>97</v>
      </c>
      <c r="AP181" s="1603" t="s">
        <v>97</v>
      </c>
      <c r="AQ181" s="1604" t="s">
        <v>97</v>
      </c>
      <c r="AR181" s="1602" t="s">
        <v>97</v>
      </c>
      <c r="AS181" s="1602" t="s">
        <v>97</v>
      </c>
      <c r="AT181" s="1602" t="s">
        <v>97</v>
      </c>
      <c r="AU181" s="1605" t="s">
        <v>97</v>
      </c>
      <c r="AV181" s="220">
        <f t="shared" si="17"/>
        <v>0</v>
      </c>
      <c r="AW181" s="1643"/>
      <c r="AX181" s="1644"/>
      <c r="AY181" s="1644"/>
      <c r="AZ181" s="1644"/>
      <c r="BA181" s="1644"/>
      <c r="BB181" s="1644"/>
      <c r="BC181" s="1644"/>
      <c r="BD181" s="1644"/>
      <c r="BE181" s="1645"/>
    </row>
    <row r="182" spans="1:57" ht="36" customHeight="1" thickBot="1">
      <c r="A182" s="2621"/>
      <c r="B182" s="2469"/>
      <c r="C182" s="2593"/>
      <c r="D182" s="286" t="s">
        <v>77</v>
      </c>
      <c r="E182" s="2437"/>
      <c r="F182" s="2461"/>
      <c r="G182" s="1622">
        <f t="shared" si="16"/>
        <v>46</v>
      </c>
      <c r="H182" s="1636">
        <f t="shared" si="15"/>
        <v>1</v>
      </c>
      <c r="I182" s="1598"/>
      <c r="J182" s="1598">
        <v>1</v>
      </c>
      <c r="K182" s="1598"/>
      <c r="L182" s="1599"/>
      <c r="M182" s="1637">
        <f t="shared" si="26"/>
        <v>46</v>
      </c>
      <c r="N182" s="1638">
        <v>46</v>
      </c>
      <c r="O182" s="1638"/>
      <c r="P182" s="1638"/>
      <c r="Q182" s="1638"/>
      <c r="R182" s="1639"/>
      <c r="S182" s="1640">
        <v>2</v>
      </c>
      <c r="T182" s="1638"/>
      <c r="U182" s="1638"/>
      <c r="V182" s="1638">
        <v>40</v>
      </c>
      <c r="W182" s="1638">
        <v>4</v>
      </c>
      <c r="X182" s="1642"/>
      <c r="Y182" s="1664">
        <v>37</v>
      </c>
      <c r="Z182" s="1631">
        <v>9</v>
      </c>
      <c r="AA182" s="1588"/>
      <c r="AB182" s="1589">
        <v>20</v>
      </c>
      <c r="AC182" s="1589">
        <v>19</v>
      </c>
      <c r="AD182" s="1589">
        <v>8</v>
      </c>
      <c r="AE182" s="1589">
        <v>44</v>
      </c>
      <c r="AF182" s="1590">
        <v>1</v>
      </c>
      <c r="AG182" s="1600">
        <v>43</v>
      </c>
      <c r="AH182" s="1617">
        <v>19</v>
      </c>
      <c r="AI182" s="1600">
        <v>82</v>
      </c>
      <c r="AJ182" s="279">
        <f>SUM(AK182:AU182)</f>
        <v>46</v>
      </c>
      <c r="AK182" s="1601" t="s">
        <v>98</v>
      </c>
      <c r="AL182" s="1602" t="s">
        <v>98</v>
      </c>
      <c r="AM182" s="1603" t="s">
        <v>98</v>
      </c>
      <c r="AN182" s="1604" t="s">
        <v>97</v>
      </c>
      <c r="AO182" s="1602" t="s">
        <v>97</v>
      </c>
      <c r="AP182" s="1603" t="s">
        <v>97</v>
      </c>
      <c r="AQ182" s="1604">
        <v>8</v>
      </c>
      <c r="AR182" s="1602">
        <v>14</v>
      </c>
      <c r="AS182" s="1602">
        <v>22</v>
      </c>
      <c r="AT182" s="1602">
        <v>2</v>
      </c>
      <c r="AU182" s="1605"/>
      <c r="AV182" s="220">
        <f t="shared" si="17"/>
        <v>0</v>
      </c>
      <c r="AW182" s="1643"/>
      <c r="AX182" s="1644"/>
      <c r="AY182" s="1644"/>
      <c r="AZ182" s="1644"/>
      <c r="BA182" s="1644"/>
      <c r="BB182" s="1644"/>
      <c r="BC182" s="1644"/>
      <c r="BD182" s="1644"/>
      <c r="BE182" s="1645"/>
    </row>
    <row r="183" spans="1:57" ht="36" customHeight="1" thickBot="1">
      <c r="A183" s="2621"/>
      <c r="B183" s="2470"/>
      <c r="C183" s="2596"/>
      <c r="D183" s="287" t="s">
        <v>78</v>
      </c>
      <c r="E183" s="2438"/>
      <c r="F183" s="2462"/>
      <c r="G183" s="1622">
        <f t="shared" si="16"/>
        <v>0</v>
      </c>
      <c r="H183" s="1649">
        <f t="shared" si="15"/>
        <v>0</v>
      </c>
      <c r="I183" s="1607"/>
      <c r="J183" s="1607"/>
      <c r="K183" s="1607"/>
      <c r="L183" s="1608"/>
      <c r="M183" s="1650">
        <f t="shared" si="26"/>
        <v>0</v>
      </c>
      <c r="N183" s="1651"/>
      <c r="O183" s="1651"/>
      <c r="P183" s="1651"/>
      <c r="Q183" s="1651"/>
      <c r="R183" s="1652"/>
      <c r="S183" s="1653"/>
      <c r="T183" s="1654"/>
      <c r="U183" s="1654"/>
      <c r="V183" s="1654"/>
      <c r="W183" s="1654"/>
      <c r="X183" s="1655"/>
      <c r="Y183" s="1653"/>
      <c r="Z183" s="1655"/>
      <c r="AA183" s="1611"/>
      <c r="AB183" s="1607"/>
      <c r="AC183" s="1607"/>
      <c r="AD183" s="1607"/>
      <c r="AE183" s="1607"/>
      <c r="AF183" s="1608"/>
      <c r="AG183" s="1611"/>
      <c r="AH183" s="1619"/>
      <c r="AI183" s="1611"/>
      <c r="AJ183" s="282">
        <f t="shared" si="27"/>
        <v>0</v>
      </c>
      <c r="AK183" s="1612" t="s">
        <v>97</v>
      </c>
      <c r="AL183" s="1613" t="s">
        <v>97</v>
      </c>
      <c r="AM183" s="1614" t="s">
        <v>97</v>
      </c>
      <c r="AN183" s="1615" t="s">
        <v>97</v>
      </c>
      <c r="AO183" s="1613" t="s">
        <v>98</v>
      </c>
      <c r="AP183" s="1614" t="s">
        <v>98</v>
      </c>
      <c r="AQ183" s="1611"/>
      <c r="AR183" s="1607"/>
      <c r="AS183" s="1607"/>
      <c r="AT183" s="1607"/>
      <c r="AU183" s="1608"/>
      <c r="AV183" s="220">
        <f t="shared" si="17"/>
        <v>0</v>
      </c>
      <c r="AW183" s="1657"/>
      <c r="AX183" s="1658"/>
      <c r="AY183" s="1658"/>
      <c r="AZ183" s="1658"/>
      <c r="BA183" s="1658"/>
      <c r="BB183" s="1658"/>
      <c r="BC183" s="1658"/>
      <c r="BD183" s="1658"/>
      <c r="BE183" s="1659"/>
    </row>
    <row r="184" spans="1:57" ht="36" customHeight="1" thickBot="1">
      <c r="A184" s="2621"/>
      <c r="B184" s="2454" t="s">
        <v>477</v>
      </c>
      <c r="C184" s="2457" t="s">
        <v>281</v>
      </c>
      <c r="D184" s="285" t="s">
        <v>74</v>
      </c>
      <c r="E184" s="2436">
        <v>75</v>
      </c>
      <c r="F184" s="2460">
        <f t="shared" ref="F184" si="28">E184-SUM(M184:M188)</f>
        <v>0</v>
      </c>
      <c r="G184" s="1622">
        <f t="shared" si="16"/>
        <v>0</v>
      </c>
      <c r="H184" s="1623">
        <f t="shared" si="15"/>
        <v>0</v>
      </c>
      <c r="I184" s="1672"/>
      <c r="J184" s="1672"/>
      <c r="K184" s="1672"/>
      <c r="L184" s="1673"/>
      <c r="M184" s="1624">
        <f t="shared" si="26"/>
        <v>0</v>
      </c>
      <c r="N184" s="1625"/>
      <c r="O184" s="1625"/>
      <c r="P184" s="1625"/>
      <c r="Q184" s="1625"/>
      <c r="R184" s="1626"/>
      <c r="S184" s="1627"/>
      <c r="T184" s="1625"/>
      <c r="U184" s="1625"/>
      <c r="V184" s="1628"/>
      <c r="W184" s="1625"/>
      <c r="X184" s="1629"/>
      <c r="Y184" s="1627"/>
      <c r="Z184" s="1629"/>
      <c r="AA184" s="1591"/>
      <c r="AB184" s="1586"/>
      <c r="AC184" s="1586"/>
      <c r="AD184" s="1586"/>
      <c r="AE184" s="1586"/>
      <c r="AF184" s="1587"/>
      <c r="AG184" s="1591"/>
      <c r="AH184" s="1595"/>
      <c r="AI184" s="1591"/>
      <c r="AJ184" s="276">
        <f t="shared" si="27"/>
        <v>0</v>
      </c>
      <c r="AK184" s="1592" t="s">
        <v>97</v>
      </c>
      <c r="AL184" s="1593" t="s">
        <v>97</v>
      </c>
      <c r="AM184" s="1594" t="s">
        <v>97</v>
      </c>
      <c r="AN184" s="1591"/>
      <c r="AO184" s="1586"/>
      <c r="AP184" s="1595"/>
      <c r="AQ184" s="1596" t="s">
        <v>97</v>
      </c>
      <c r="AR184" s="1593" t="s">
        <v>97</v>
      </c>
      <c r="AS184" s="1593" t="s">
        <v>97</v>
      </c>
      <c r="AT184" s="1593" t="s">
        <v>97</v>
      </c>
      <c r="AU184" s="1597" t="s">
        <v>97</v>
      </c>
      <c r="AV184" s="220">
        <f t="shared" si="17"/>
        <v>0</v>
      </c>
      <c r="AW184" s="1633"/>
      <c r="AX184" s="1634"/>
      <c r="AY184" s="1634"/>
      <c r="AZ184" s="1634"/>
      <c r="BA184" s="1634"/>
      <c r="BB184" s="1634"/>
      <c r="BC184" s="1634"/>
      <c r="BD184" s="1634"/>
      <c r="BE184" s="1635"/>
    </row>
    <row r="185" spans="1:57" ht="36" customHeight="1" thickBot="1">
      <c r="A185" s="2621"/>
      <c r="B185" s="2455"/>
      <c r="C185" s="2458"/>
      <c r="D185" s="286" t="s">
        <v>75</v>
      </c>
      <c r="E185" s="2437"/>
      <c r="F185" s="2461"/>
      <c r="G185" s="1622">
        <f t="shared" si="16"/>
        <v>0</v>
      </c>
      <c r="H185" s="1636">
        <f t="shared" si="15"/>
        <v>0</v>
      </c>
      <c r="I185" s="1674"/>
      <c r="J185" s="1674"/>
      <c r="K185" s="1674"/>
      <c r="L185" s="1675"/>
      <c r="M185" s="1637">
        <f t="shared" si="26"/>
        <v>0</v>
      </c>
      <c r="N185" s="1638"/>
      <c r="O185" s="1638"/>
      <c r="P185" s="1638"/>
      <c r="Q185" s="1638"/>
      <c r="R185" s="1639"/>
      <c r="S185" s="1640"/>
      <c r="T185" s="1641"/>
      <c r="U185" s="1641"/>
      <c r="V185" s="1638"/>
      <c r="W185" s="1638"/>
      <c r="X185" s="1642"/>
      <c r="Y185" s="1664"/>
      <c r="Z185" s="1631"/>
      <c r="AA185" s="1588"/>
      <c r="AB185" s="1589"/>
      <c r="AC185" s="1589"/>
      <c r="AD185" s="1589"/>
      <c r="AE185" s="1589"/>
      <c r="AF185" s="1590"/>
      <c r="AG185" s="1600"/>
      <c r="AH185" s="1617"/>
      <c r="AI185" s="1600"/>
      <c r="AJ185" s="279">
        <f t="shared" si="27"/>
        <v>0</v>
      </c>
      <c r="AK185" s="1601" t="s">
        <v>98</v>
      </c>
      <c r="AL185" s="1602" t="s">
        <v>98</v>
      </c>
      <c r="AM185" s="1603" t="s">
        <v>98</v>
      </c>
      <c r="AN185" s="1604"/>
      <c r="AO185" s="1602"/>
      <c r="AP185" s="1603"/>
      <c r="AQ185" s="1604" t="s">
        <v>97</v>
      </c>
      <c r="AR185" s="1602" t="s">
        <v>97</v>
      </c>
      <c r="AS185" s="1602" t="s">
        <v>97</v>
      </c>
      <c r="AT185" s="1602" t="s">
        <v>97</v>
      </c>
      <c r="AU185" s="1605" t="s">
        <v>97</v>
      </c>
      <c r="AV185" s="220">
        <f t="shared" si="17"/>
        <v>0</v>
      </c>
      <c r="AW185" s="1643"/>
      <c r="AX185" s="1644"/>
      <c r="AY185" s="1644"/>
      <c r="AZ185" s="1644"/>
      <c r="BA185" s="1644"/>
      <c r="BB185" s="1644"/>
      <c r="BC185" s="1644"/>
      <c r="BD185" s="1644"/>
      <c r="BE185" s="1645"/>
    </row>
    <row r="186" spans="1:57" ht="36" customHeight="1" thickBot="1">
      <c r="A186" s="2621"/>
      <c r="B186" s="2455"/>
      <c r="C186" s="2458"/>
      <c r="D186" s="286" t="s">
        <v>76</v>
      </c>
      <c r="E186" s="2437"/>
      <c r="F186" s="2461"/>
      <c r="G186" s="1622">
        <f t="shared" si="16"/>
        <v>0</v>
      </c>
      <c r="H186" s="1636">
        <f t="shared" si="15"/>
        <v>0</v>
      </c>
      <c r="I186" s="1674"/>
      <c r="J186" s="1674"/>
      <c r="K186" s="1674"/>
      <c r="L186" s="1675"/>
      <c r="M186" s="1637">
        <f t="shared" si="26"/>
        <v>0</v>
      </c>
      <c r="N186" s="1638"/>
      <c r="O186" s="1638"/>
      <c r="P186" s="1646"/>
      <c r="Q186" s="1606"/>
      <c r="R186" s="1639"/>
      <c r="S186" s="1640"/>
      <c r="T186" s="1638"/>
      <c r="U186" s="1638"/>
      <c r="V186" s="1638"/>
      <c r="W186" s="1638"/>
      <c r="X186" s="1642"/>
      <c r="Y186" s="1664"/>
      <c r="Z186" s="1631"/>
      <c r="AA186" s="1588"/>
      <c r="AB186" s="1589"/>
      <c r="AC186" s="1589"/>
      <c r="AD186" s="1589"/>
      <c r="AE186" s="1589"/>
      <c r="AF186" s="1590"/>
      <c r="AG186" s="1600"/>
      <c r="AH186" s="1617"/>
      <c r="AI186" s="1600"/>
      <c r="AJ186" s="279">
        <f t="shared" si="27"/>
        <v>0</v>
      </c>
      <c r="AK186" s="1601"/>
      <c r="AL186" s="1602"/>
      <c r="AM186" s="1603"/>
      <c r="AN186" s="1604" t="s">
        <v>97</v>
      </c>
      <c r="AO186" s="1602" t="s">
        <v>97</v>
      </c>
      <c r="AP186" s="1603" t="s">
        <v>97</v>
      </c>
      <c r="AQ186" s="1604" t="s">
        <v>97</v>
      </c>
      <c r="AR186" s="1602" t="s">
        <v>97</v>
      </c>
      <c r="AS186" s="1602" t="s">
        <v>97</v>
      </c>
      <c r="AT186" s="1602" t="s">
        <v>97</v>
      </c>
      <c r="AU186" s="1605" t="s">
        <v>97</v>
      </c>
      <c r="AV186" s="220">
        <f t="shared" si="17"/>
        <v>0</v>
      </c>
      <c r="AW186" s="1643"/>
      <c r="AX186" s="1644"/>
      <c r="AY186" s="1644"/>
      <c r="AZ186" s="1644"/>
      <c r="BA186" s="1644"/>
      <c r="BB186" s="1644"/>
      <c r="BC186" s="1644"/>
      <c r="BD186" s="1644"/>
      <c r="BE186" s="1645"/>
    </row>
    <row r="187" spans="1:57" ht="36" customHeight="1" thickBot="1">
      <c r="A187" s="2621"/>
      <c r="B187" s="2455"/>
      <c r="C187" s="2458"/>
      <c r="D187" s="286" t="s">
        <v>77</v>
      </c>
      <c r="E187" s="2437"/>
      <c r="F187" s="2461"/>
      <c r="G187" s="1622">
        <f t="shared" si="16"/>
        <v>75</v>
      </c>
      <c r="H187" s="1636">
        <f t="shared" si="15"/>
        <v>0</v>
      </c>
      <c r="I187" s="1674"/>
      <c r="J187" s="1674"/>
      <c r="K187" s="1674"/>
      <c r="L187" s="1675"/>
      <c r="M187" s="1637">
        <f t="shared" si="26"/>
        <v>75</v>
      </c>
      <c r="N187" s="1638">
        <v>75</v>
      </c>
      <c r="O187" s="1638"/>
      <c r="P187" s="1638"/>
      <c r="Q187" s="1638"/>
      <c r="R187" s="1639"/>
      <c r="S187" s="1640">
        <v>7</v>
      </c>
      <c r="T187" s="1638"/>
      <c r="U187" s="1638"/>
      <c r="V187" s="1638">
        <v>62</v>
      </c>
      <c r="W187" s="1638">
        <v>6</v>
      </c>
      <c r="X187" s="1642">
        <v>0</v>
      </c>
      <c r="Y187" s="1664">
        <v>68</v>
      </c>
      <c r="Z187" s="1631">
        <v>7</v>
      </c>
      <c r="AA187" s="1588">
        <v>0</v>
      </c>
      <c r="AB187" s="1589">
        <v>48</v>
      </c>
      <c r="AC187" s="1589">
        <v>44</v>
      </c>
      <c r="AD187" s="1589">
        <v>6</v>
      </c>
      <c r="AE187" s="1589">
        <v>68</v>
      </c>
      <c r="AF187" s="1590">
        <v>3</v>
      </c>
      <c r="AG187" s="1600">
        <v>43</v>
      </c>
      <c r="AH187" s="1617">
        <v>22</v>
      </c>
      <c r="AI187" s="1600">
        <v>85</v>
      </c>
      <c r="AJ187" s="279">
        <f t="shared" si="27"/>
        <v>75</v>
      </c>
      <c r="AK187" s="1601" t="s">
        <v>98</v>
      </c>
      <c r="AL187" s="1602" t="s">
        <v>98</v>
      </c>
      <c r="AM187" s="1603" t="s">
        <v>98</v>
      </c>
      <c r="AN187" s="1604" t="s">
        <v>97</v>
      </c>
      <c r="AO187" s="1602" t="s">
        <v>97</v>
      </c>
      <c r="AP187" s="1603" t="s">
        <v>97</v>
      </c>
      <c r="AQ187" s="1647">
        <v>1</v>
      </c>
      <c r="AR187" s="1648">
        <v>41</v>
      </c>
      <c r="AS187" s="1648">
        <v>25</v>
      </c>
      <c r="AT187" s="1648">
        <v>8</v>
      </c>
      <c r="AU187" s="1671">
        <v>0</v>
      </c>
      <c r="AV187" s="220">
        <f t="shared" si="17"/>
        <v>0</v>
      </c>
      <c r="AW187" s="1643"/>
      <c r="AX187" s="1644"/>
      <c r="AY187" s="1644"/>
      <c r="AZ187" s="1644"/>
      <c r="BA187" s="1644"/>
      <c r="BB187" s="1644"/>
      <c r="BC187" s="1644"/>
      <c r="BD187" s="1644"/>
      <c r="BE187" s="1645"/>
    </row>
    <row r="188" spans="1:57" ht="36" customHeight="1" thickBot="1">
      <c r="A188" s="2621"/>
      <c r="B188" s="2473"/>
      <c r="C188" s="2474"/>
      <c r="D188" s="287" t="s">
        <v>78</v>
      </c>
      <c r="E188" s="2438"/>
      <c r="F188" s="2462"/>
      <c r="G188" s="1622">
        <f t="shared" si="16"/>
        <v>0</v>
      </c>
      <c r="H188" s="1649">
        <f t="shared" si="15"/>
        <v>0</v>
      </c>
      <c r="I188" s="1676"/>
      <c r="J188" s="1676"/>
      <c r="K188" s="1676"/>
      <c r="L188" s="1677"/>
      <c r="M188" s="1650">
        <f t="shared" si="26"/>
        <v>0</v>
      </c>
      <c r="N188" s="1651"/>
      <c r="O188" s="1651"/>
      <c r="P188" s="1651"/>
      <c r="Q188" s="1651"/>
      <c r="R188" s="1652"/>
      <c r="S188" s="1653"/>
      <c r="T188" s="1654"/>
      <c r="U188" s="1654"/>
      <c r="V188" s="1654"/>
      <c r="W188" s="1654"/>
      <c r="X188" s="1655"/>
      <c r="Y188" s="1653"/>
      <c r="Z188" s="1655"/>
      <c r="AA188" s="1611"/>
      <c r="AB188" s="1607"/>
      <c r="AC188" s="1607"/>
      <c r="AD188" s="1607"/>
      <c r="AE188" s="1607"/>
      <c r="AF188" s="1608"/>
      <c r="AG188" s="1611"/>
      <c r="AH188" s="1619"/>
      <c r="AI188" s="1611"/>
      <c r="AJ188" s="282">
        <f t="shared" si="27"/>
        <v>0</v>
      </c>
      <c r="AK188" s="1612" t="s">
        <v>97</v>
      </c>
      <c r="AL188" s="1613" t="s">
        <v>97</v>
      </c>
      <c r="AM188" s="1614" t="s">
        <v>97</v>
      </c>
      <c r="AN188" s="1615" t="s">
        <v>97</v>
      </c>
      <c r="AO188" s="1613" t="s">
        <v>98</v>
      </c>
      <c r="AP188" s="1614" t="s">
        <v>98</v>
      </c>
      <c r="AQ188" s="1611"/>
      <c r="AR188" s="1607"/>
      <c r="AS188" s="1607"/>
      <c r="AT188" s="1607"/>
      <c r="AU188" s="1608"/>
      <c r="AV188" s="220">
        <f t="shared" si="17"/>
        <v>0</v>
      </c>
      <c r="AW188" s="1657"/>
      <c r="AX188" s="1658"/>
      <c r="AY188" s="1658"/>
      <c r="AZ188" s="1658"/>
      <c r="BA188" s="1658"/>
      <c r="BB188" s="1658"/>
      <c r="BC188" s="1658"/>
      <c r="BD188" s="1658"/>
      <c r="BE188" s="1659"/>
    </row>
    <row r="189" spans="1:57" ht="36" customHeight="1" thickBot="1">
      <c r="A189" s="2621"/>
      <c r="B189" s="2454" t="s">
        <v>282</v>
      </c>
      <c r="C189" s="2457" t="s">
        <v>283</v>
      </c>
      <c r="D189" s="285" t="s">
        <v>74</v>
      </c>
      <c r="E189" s="2436">
        <v>521</v>
      </c>
      <c r="F189" s="2460">
        <f t="shared" ref="F189" si="29">E189-SUM(M189:M193)</f>
        <v>-90</v>
      </c>
      <c r="G189" s="1622">
        <f t="shared" si="16"/>
        <v>54</v>
      </c>
      <c r="H189" s="1623">
        <f t="shared" si="15"/>
        <v>4</v>
      </c>
      <c r="I189" s="1586">
        <v>4</v>
      </c>
      <c r="J189" s="1586"/>
      <c r="K189" s="1586"/>
      <c r="L189" s="1587"/>
      <c r="M189" s="1624">
        <f t="shared" si="26"/>
        <v>51</v>
      </c>
      <c r="N189" s="1625">
        <v>51</v>
      </c>
      <c r="O189" s="1625"/>
      <c r="P189" s="1625"/>
      <c r="Q189" s="1625"/>
      <c r="R189" s="1626"/>
      <c r="S189" s="1627">
        <v>29</v>
      </c>
      <c r="T189" s="1625"/>
      <c r="U189" s="1625"/>
      <c r="V189" s="1628">
        <v>16</v>
      </c>
      <c r="W189" s="1625">
        <v>6</v>
      </c>
      <c r="X189" s="1629"/>
      <c r="Y189" s="1630">
        <v>48</v>
      </c>
      <c r="Z189" s="1631">
        <v>3</v>
      </c>
      <c r="AA189" s="1588"/>
      <c r="AB189" s="1589">
        <v>11</v>
      </c>
      <c r="AC189" s="1589">
        <v>9</v>
      </c>
      <c r="AD189" s="1589"/>
      <c r="AE189" s="1589">
        <v>26</v>
      </c>
      <c r="AF189" s="1590"/>
      <c r="AG189" s="1588">
        <v>40</v>
      </c>
      <c r="AH189" s="1590">
        <v>15</v>
      </c>
      <c r="AI189" s="1591">
        <v>12</v>
      </c>
      <c r="AJ189" s="276">
        <f t="shared" si="27"/>
        <v>47</v>
      </c>
      <c r="AK189" s="1592" t="s">
        <v>97</v>
      </c>
      <c r="AL189" s="1593" t="s">
        <v>97</v>
      </c>
      <c r="AM189" s="1594" t="s">
        <v>97</v>
      </c>
      <c r="AN189" s="1591">
        <v>4</v>
      </c>
      <c r="AO189" s="1586">
        <v>43</v>
      </c>
      <c r="AP189" s="1595"/>
      <c r="AQ189" s="1596" t="s">
        <v>97</v>
      </c>
      <c r="AR189" s="1593" t="s">
        <v>97</v>
      </c>
      <c r="AS189" s="1593" t="s">
        <v>97</v>
      </c>
      <c r="AT189" s="1593" t="s">
        <v>97</v>
      </c>
      <c r="AU189" s="1597" t="s">
        <v>97</v>
      </c>
      <c r="AV189" s="220">
        <f t="shared" si="17"/>
        <v>3</v>
      </c>
      <c r="AW189" s="1633"/>
      <c r="AX189" s="1634"/>
      <c r="AY189" s="1634"/>
      <c r="AZ189" s="1634"/>
      <c r="BA189" s="1634">
        <v>3</v>
      </c>
      <c r="BB189" s="1634"/>
      <c r="BC189" s="1634"/>
      <c r="BD189" s="1634"/>
      <c r="BE189" s="1635"/>
    </row>
    <row r="190" spans="1:57" ht="36" customHeight="1" thickBot="1">
      <c r="A190" s="2621"/>
      <c r="B190" s="2455"/>
      <c r="C190" s="2458"/>
      <c r="D190" s="286" t="s">
        <v>75</v>
      </c>
      <c r="E190" s="2437"/>
      <c r="F190" s="2461"/>
      <c r="G190" s="1622">
        <f t="shared" si="16"/>
        <v>0</v>
      </c>
      <c r="H190" s="1636">
        <f t="shared" si="15"/>
        <v>0</v>
      </c>
      <c r="I190" s="1598"/>
      <c r="J190" s="1598"/>
      <c r="K190" s="1598"/>
      <c r="L190" s="1599"/>
      <c r="M190" s="1637">
        <f t="shared" si="26"/>
        <v>0</v>
      </c>
      <c r="N190" s="1638"/>
      <c r="O190" s="1638"/>
      <c r="P190" s="1638"/>
      <c r="Q190" s="1638"/>
      <c r="R190" s="1639"/>
      <c r="S190" s="1640"/>
      <c r="T190" s="1641"/>
      <c r="U190" s="1641"/>
      <c r="V190" s="1638"/>
      <c r="W190" s="1638"/>
      <c r="X190" s="1642"/>
      <c r="Y190" s="1630"/>
      <c r="Z190" s="1631"/>
      <c r="AA190" s="1588"/>
      <c r="AB190" s="1589"/>
      <c r="AC190" s="1589"/>
      <c r="AD190" s="1589"/>
      <c r="AE190" s="1589"/>
      <c r="AF190" s="1590"/>
      <c r="AG190" s="1600"/>
      <c r="AH190" s="1599"/>
      <c r="AI190" s="1600"/>
      <c r="AJ190" s="279">
        <f t="shared" si="27"/>
        <v>0</v>
      </c>
      <c r="AK190" s="1601" t="s">
        <v>98</v>
      </c>
      <c r="AL190" s="1602" t="s">
        <v>98</v>
      </c>
      <c r="AM190" s="1603" t="s">
        <v>98</v>
      </c>
      <c r="AN190" s="1604"/>
      <c r="AO190" s="1602"/>
      <c r="AP190" s="1603"/>
      <c r="AQ190" s="1604" t="s">
        <v>97</v>
      </c>
      <c r="AR190" s="1602" t="s">
        <v>97</v>
      </c>
      <c r="AS190" s="1602" t="s">
        <v>97</v>
      </c>
      <c r="AT190" s="1602" t="s">
        <v>97</v>
      </c>
      <c r="AU190" s="1605" t="s">
        <v>97</v>
      </c>
      <c r="AV190" s="220">
        <f t="shared" si="17"/>
        <v>0</v>
      </c>
      <c r="AW190" s="1643"/>
      <c r="AX190" s="1644"/>
      <c r="AY190" s="1644"/>
      <c r="AZ190" s="1644"/>
      <c r="BA190" s="1644"/>
      <c r="BB190" s="1644"/>
      <c r="BC190" s="1644"/>
      <c r="BD190" s="1644"/>
      <c r="BE190" s="1645"/>
    </row>
    <row r="191" spans="1:57" ht="36" customHeight="1" thickBot="1">
      <c r="A191" s="2621"/>
      <c r="B191" s="2455"/>
      <c r="C191" s="2458"/>
      <c r="D191" s="286" t="s">
        <v>76</v>
      </c>
      <c r="E191" s="2437"/>
      <c r="F191" s="2461"/>
      <c r="G191" s="1622">
        <f t="shared" si="16"/>
        <v>3</v>
      </c>
      <c r="H191" s="1636">
        <f t="shared" si="15"/>
        <v>0</v>
      </c>
      <c r="I191" s="1598"/>
      <c r="J191" s="1598"/>
      <c r="K191" s="1598"/>
      <c r="L191" s="1599"/>
      <c r="M191" s="1637">
        <f t="shared" si="26"/>
        <v>3</v>
      </c>
      <c r="N191" s="1638">
        <v>3</v>
      </c>
      <c r="O191" s="1638"/>
      <c r="P191" s="1638"/>
      <c r="Q191" s="1638"/>
      <c r="R191" s="1642"/>
      <c r="S191" s="1630"/>
      <c r="T191" s="1630"/>
      <c r="U191" s="1630">
        <v>3</v>
      </c>
      <c r="V191" s="1660"/>
      <c r="W191" s="1660"/>
      <c r="X191" s="1631"/>
      <c r="Y191" s="1664">
        <v>2</v>
      </c>
      <c r="Z191" s="1631">
        <v>1</v>
      </c>
      <c r="AA191" s="1588"/>
      <c r="AB191" s="1589">
        <v>1</v>
      </c>
      <c r="AC191" s="1589">
        <v>1</v>
      </c>
      <c r="AD191" s="1589"/>
      <c r="AE191" s="1589"/>
      <c r="AF191" s="1590"/>
      <c r="AG191" s="1600">
        <v>40</v>
      </c>
      <c r="AH191" s="1617">
        <v>12</v>
      </c>
      <c r="AI191" s="1618">
        <v>96</v>
      </c>
      <c r="AJ191" s="279">
        <f t="shared" si="27"/>
        <v>3</v>
      </c>
      <c r="AK191" s="1601"/>
      <c r="AL191" s="1602">
        <v>3</v>
      </c>
      <c r="AM191" s="1603"/>
      <c r="AN191" s="1604" t="s">
        <v>97</v>
      </c>
      <c r="AO191" s="1602" t="s">
        <v>97</v>
      </c>
      <c r="AP191" s="1603" t="s">
        <v>97</v>
      </c>
      <c r="AQ191" s="1604" t="s">
        <v>97</v>
      </c>
      <c r="AR191" s="1602" t="s">
        <v>97</v>
      </c>
      <c r="AS191" s="1602" t="s">
        <v>97</v>
      </c>
      <c r="AT191" s="1602" t="s">
        <v>97</v>
      </c>
      <c r="AU191" s="1605" t="s">
        <v>97</v>
      </c>
      <c r="AV191" s="220">
        <f t="shared" si="17"/>
        <v>0</v>
      </c>
      <c r="AW191" s="1661"/>
      <c r="AX191" s="1662"/>
      <c r="AY191" s="1662"/>
      <c r="AZ191" s="1662"/>
      <c r="BA191" s="1662"/>
      <c r="BB191" s="1662"/>
      <c r="BC191" s="1662"/>
      <c r="BD191" s="1662"/>
      <c r="BE191" s="1663"/>
    </row>
    <row r="192" spans="1:57" ht="36" customHeight="1" thickBot="1">
      <c r="A192" s="2621"/>
      <c r="B192" s="2455"/>
      <c r="C192" s="2458"/>
      <c r="D192" s="286" t="s">
        <v>77</v>
      </c>
      <c r="E192" s="2437"/>
      <c r="F192" s="2461"/>
      <c r="G192" s="1622">
        <f t="shared" si="16"/>
        <v>565</v>
      </c>
      <c r="H192" s="1636">
        <f t="shared" si="15"/>
        <v>9</v>
      </c>
      <c r="I192" s="1598">
        <v>9</v>
      </c>
      <c r="J192" s="1598"/>
      <c r="K192" s="1598"/>
      <c r="L192" s="1599"/>
      <c r="M192" s="1637">
        <f t="shared" si="26"/>
        <v>557</v>
      </c>
      <c r="N192" s="1638">
        <v>557</v>
      </c>
      <c r="O192" s="1638"/>
      <c r="P192" s="1638"/>
      <c r="Q192" s="1638"/>
      <c r="R192" s="1642"/>
      <c r="S192" s="1630">
        <v>101</v>
      </c>
      <c r="T192" s="1630"/>
      <c r="U192" s="1630"/>
      <c r="V192" s="1660">
        <v>415</v>
      </c>
      <c r="W192" s="1660">
        <v>41</v>
      </c>
      <c r="X192" s="1631"/>
      <c r="Y192" s="1664">
        <v>466</v>
      </c>
      <c r="Z192" s="1631">
        <v>91</v>
      </c>
      <c r="AA192" s="1588"/>
      <c r="AB192" s="1589">
        <v>118</v>
      </c>
      <c r="AC192" s="1589">
        <v>107</v>
      </c>
      <c r="AD192" s="1589">
        <v>20</v>
      </c>
      <c r="AE192" s="1589">
        <v>318</v>
      </c>
      <c r="AF192" s="1590">
        <v>32</v>
      </c>
      <c r="AG192" s="1600">
        <v>42</v>
      </c>
      <c r="AH192" s="1617">
        <v>19</v>
      </c>
      <c r="AI192" s="1618">
        <v>75</v>
      </c>
      <c r="AJ192" s="279">
        <f t="shared" si="27"/>
        <v>548</v>
      </c>
      <c r="AK192" s="1601" t="s">
        <v>98</v>
      </c>
      <c r="AL192" s="1602" t="s">
        <v>98</v>
      </c>
      <c r="AM192" s="1603" t="s">
        <v>98</v>
      </c>
      <c r="AN192" s="1604" t="s">
        <v>97</v>
      </c>
      <c r="AO192" s="1602" t="s">
        <v>97</v>
      </c>
      <c r="AP192" s="1603" t="s">
        <v>97</v>
      </c>
      <c r="AQ192" s="1604">
        <v>76</v>
      </c>
      <c r="AR192" s="1602">
        <v>440</v>
      </c>
      <c r="AS192" s="1602">
        <v>32</v>
      </c>
      <c r="AT192" s="1602"/>
      <c r="AU192" s="1605"/>
      <c r="AV192" s="220">
        <f t="shared" si="17"/>
        <v>8</v>
      </c>
      <c r="AW192" s="1661"/>
      <c r="AX192" s="1662"/>
      <c r="AY192" s="1662"/>
      <c r="AZ192" s="1662"/>
      <c r="BA192" s="1662">
        <v>4</v>
      </c>
      <c r="BB192" s="1662"/>
      <c r="BC192" s="1662">
        <v>1</v>
      </c>
      <c r="BD192" s="1662">
        <v>3</v>
      </c>
      <c r="BE192" s="1663"/>
    </row>
    <row r="193" spans="1:57" ht="36" customHeight="1" thickBot="1">
      <c r="A193" s="2621"/>
      <c r="B193" s="2473"/>
      <c r="C193" s="2474"/>
      <c r="D193" s="287" t="s">
        <v>78</v>
      </c>
      <c r="E193" s="2438"/>
      <c r="F193" s="2462"/>
      <c r="G193" s="1622">
        <f t="shared" si="16"/>
        <v>0</v>
      </c>
      <c r="H193" s="1649">
        <f t="shared" si="15"/>
        <v>0</v>
      </c>
      <c r="I193" s="1607"/>
      <c r="J193" s="1607"/>
      <c r="K193" s="1607"/>
      <c r="L193" s="1608"/>
      <c r="M193" s="1650">
        <f t="shared" si="26"/>
        <v>0</v>
      </c>
      <c r="N193" s="1651"/>
      <c r="O193" s="1651"/>
      <c r="P193" s="1651"/>
      <c r="Q193" s="1651"/>
      <c r="R193" s="1652"/>
      <c r="S193" s="1653"/>
      <c r="T193" s="1654"/>
      <c r="U193" s="1654"/>
      <c r="V193" s="1654"/>
      <c r="W193" s="1654"/>
      <c r="X193" s="1655"/>
      <c r="Y193" s="1656"/>
      <c r="Z193" s="1642"/>
      <c r="AA193" s="1600"/>
      <c r="AB193" s="1598"/>
      <c r="AC193" s="1598"/>
      <c r="AD193" s="1598"/>
      <c r="AE193" s="1598"/>
      <c r="AF193" s="1599"/>
      <c r="AG193" s="1609"/>
      <c r="AH193" s="1610"/>
      <c r="AI193" s="1611"/>
      <c r="AJ193" s="282">
        <f t="shared" si="27"/>
        <v>0</v>
      </c>
      <c r="AK193" s="1612" t="s">
        <v>97</v>
      </c>
      <c r="AL193" s="1613" t="s">
        <v>97</v>
      </c>
      <c r="AM193" s="1614" t="s">
        <v>97</v>
      </c>
      <c r="AN193" s="1615" t="s">
        <v>97</v>
      </c>
      <c r="AO193" s="1613" t="s">
        <v>98</v>
      </c>
      <c r="AP193" s="1614" t="s">
        <v>98</v>
      </c>
      <c r="AQ193" s="1611"/>
      <c r="AR193" s="1607"/>
      <c r="AS193" s="1607"/>
      <c r="AT193" s="1607"/>
      <c r="AU193" s="1608"/>
      <c r="AV193" s="220">
        <f t="shared" si="17"/>
        <v>0</v>
      </c>
      <c r="AW193" s="1657"/>
      <c r="AX193" s="1658"/>
      <c r="AY193" s="1658"/>
      <c r="AZ193" s="1658"/>
      <c r="BA193" s="1658"/>
      <c r="BB193" s="1658"/>
      <c r="BC193" s="1658"/>
      <c r="BD193" s="1658"/>
      <c r="BE193" s="1659"/>
    </row>
    <row r="194" spans="1:57" ht="36" customHeight="1" thickBot="1">
      <c r="A194" s="2621"/>
      <c r="B194" s="2468" t="s">
        <v>479</v>
      </c>
      <c r="C194" s="2592" t="s">
        <v>284</v>
      </c>
      <c r="D194" s="285" t="s">
        <v>74</v>
      </c>
      <c r="E194" s="2436">
        <v>50</v>
      </c>
      <c r="F194" s="2460">
        <f t="shared" ref="F194" si="30">E194-SUM(M194:M198)</f>
        <v>0</v>
      </c>
      <c r="G194" s="1622">
        <f t="shared" si="16"/>
        <v>0</v>
      </c>
      <c r="H194" s="1623">
        <f t="shared" si="15"/>
        <v>0</v>
      </c>
      <c r="I194" s="1586"/>
      <c r="J194" s="1586"/>
      <c r="K194" s="1586"/>
      <c r="L194" s="1587"/>
      <c r="M194" s="1624">
        <f t="shared" si="26"/>
        <v>0</v>
      </c>
      <c r="N194" s="1625"/>
      <c r="O194" s="1625"/>
      <c r="P194" s="1625"/>
      <c r="Q194" s="1625"/>
      <c r="R194" s="1629"/>
      <c r="S194" s="1666"/>
      <c r="T194" s="1666"/>
      <c r="U194" s="1666"/>
      <c r="V194" s="1625"/>
      <c r="W194" s="1625"/>
      <c r="X194" s="1629"/>
      <c r="Y194" s="1627"/>
      <c r="Z194" s="1629"/>
      <c r="AA194" s="1591"/>
      <c r="AB194" s="1586"/>
      <c r="AC194" s="1586"/>
      <c r="AD194" s="1586"/>
      <c r="AE194" s="1586"/>
      <c r="AF194" s="1587"/>
      <c r="AG194" s="1591"/>
      <c r="AH194" s="1595"/>
      <c r="AI194" s="1616"/>
      <c r="AJ194" s="276">
        <f t="shared" si="27"/>
        <v>0</v>
      </c>
      <c r="AK194" s="1592" t="s">
        <v>97</v>
      </c>
      <c r="AL194" s="1593" t="s">
        <v>97</v>
      </c>
      <c r="AM194" s="1594" t="s">
        <v>97</v>
      </c>
      <c r="AN194" s="1591"/>
      <c r="AO194" s="1586"/>
      <c r="AP194" s="1595"/>
      <c r="AQ194" s="1596" t="s">
        <v>97</v>
      </c>
      <c r="AR194" s="1593" t="s">
        <v>97</v>
      </c>
      <c r="AS194" s="1593" t="s">
        <v>97</v>
      </c>
      <c r="AT194" s="1593" t="s">
        <v>97</v>
      </c>
      <c r="AU194" s="1597" t="s">
        <v>97</v>
      </c>
      <c r="AV194" s="220">
        <f t="shared" si="17"/>
        <v>0</v>
      </c>
      <c r="AW194" s="1633"/>
      <c r="AX194" s="1634"/>
      <c r="AY194" s="1634"/>
      <c r="AZ194" s="1634"/>
      <c r="BA194" s="1634"/>
      <c r="BB194" s="1634"/>
      <c r="BC194" s="1634"/>
      <c r="BD194" s="1634"/>
      <c r="BE194" s="1635"/>
    </row>
    <row r="195" spans="1:57" ht="36" customHeight="1" thickBot="1">
      <c r="A195" s="2621"/>
      <c r="B195" s="2469"/>
      <c r="C195" s="2593"/>
      <c r="D195" s="286" t="s">
        <v>75</v>
      </c>
      <c r="E195" s="2437"/>
      <c r="F195" s="2461"/>
      <c r="G195" s="1622">
        <f t="shared" si="16"/>
        <v>0</v>
      </c>
      <c r="H195" s="1636">
        <f t="shared" si="15"/>
        <v>0</v>
      </c>
      <c r="I195" s="1598"/>
      <c r="J195" s="1598"/>
      <c r="K195" s="1598"/>
      <c r="L195" s="1599"/>
      <c r="M195" s="1637">
        <f t="shared" si="26"/>
        <v>0</v>
      </c>
      <c r="N195" s="1638"/>
      <c r="O195" s="1638"/>
      <c r="P195" s="1638"/>
      <c r="Q195" s="1638"/>
      <c r="R195" s="1642"/>
      <c r="S195" s="1630"/>
      <c r="T195" s="1630"/>
      <c r="U195" s="1630"/>
      <c r="V195" s="1660"/>
      <c r="W195" s="1660"/>
      <c r="X195" s="1631"/>
      <c r="Y195" s="1664"/>
      <c r="Z195" s="1631"/>
      <c r="AA195" s="1588"/>
      <c r="AB195" s="1589"/>
      <c r="AC195" s="1589"/>
      <c r="AD195" s="1589"/>
      <c r="AE195" s="1589"/>
      <c r="AF195" s="1590"/>
      <c r="AG195" s="1600"/>
      <c r="AH195" s="1617"/>
      <c r="AI195" s="1618"/>
      <c r="AJ195" s="279">
        <f t="shared" si="27"/>
        <v>0</v>
      </c>
      <c r="AK195" s="1601" t="s">
        <v>98</v>
      </c>
      <c r="AL195" s="1602" t="s">
        <v>98</v>
      </c>
      <c r="AM195" s="1603" t="s">
        <v>98</v>
      </c>
      <c r="AN195" s="1604"/>
      <c r="AO195" s="1602"/>
      <c r="AP195" s="1603"/>
      <c r="AQ195" s="1604" t="s">
        <v>97</v>
      </c>
      <c r="AR195" s="1602" t="s">
        <v>97</v>
      </c>
      <c r="AS195" s="1602" t="s">
        <v>97</v>
      </c>
      <c r="AT195" s="1602" t="s">
        <v>97</v>
      </c>
      <c r="AU195" s="1605" t="s">
        <v>97</v>
      </c>
      <c r="AV195" s="220">
        <f t="shared" si="17"/>
        <v>0</v>
      </c>
      <c r="AW195" s="1661"/>
      <c r="AX195" s="1662"/>
      <c r="AY195" s="1662"/>
      <c r="AZ195" s="1662"/>
      <c r="BA195" s="1662"/>
      <c r="BB195" s="1662"/>
      <c r="BC195" s="1662"/>
      <c r="BD195" s="1662"/>
      <c r="BE195" s="1663"/>
    </row>
    <row r="196" spans="1:57" ht="36" customHeight="1" thickBot="1">
      <c r="A196" s="2621"/>
      <c r="B196" s="2469"/>
      <c r="C196" s="2593"/>
      <c r="D196" s="286" t="s">
        <v>76</v>
      </c>
      <c r="E196" s="2437"/>
      <c r="F196" s="2461"/>
      <c r="G196" s="1622">
        <f t="shared" si="16"/>
        <v>0</v>
      </c>
      <c r="H196" s="1636">
        <f t="shared" si="15"/>
        <v>0</v>
      </c>
      <c r="I196" s="1598"/>
      <c r="J196" s="1598"/>
      <c r="K196" s="1598"/>
      <c r="L196" s="1599"/>
      <c r="M196" s="1637">
        <f t="shared" si="26"/>
        <v>0</v>
      </c>
      <c r="N196" s="1638"/>
      <c r="O196" s="1638"/>
      <c r="P196" s="1638"/>
      <c r="Q196" s="1638"/>
      <c r="R196" s="1642"/>
      <c r="S196" s="1630"/>
      <c r="T196" s="1630"/>
      <c r="U196" s="1630"/>
      <c r="V196" s="1660"/>
      <c r="W196" s="1660"/>
      <c r="X196" s="1631"/>
      <c r="Y196" s="1664"/>
      <c r="Z196" s="1631"/>
      <c r="AA196" s="1588"/>
      <c r="AB196" s="1589"/>
      <c r="AC196" s="1589"/>
      <c r="AD196" s="1589"/>
      <c r="AE196" s="1589"/>
      <c r="AF196" s="1590"/>
      <c r="AG196" s="1600"/>
      <c r="AH196" s="1617"/>
      <c r="AI196" s="1618"/>
      <c r="AJ196" s="279">
        <f t="shared" si="27"/>
        <v>0</v>
      </c>
      <c r="AK196" s="1601"/>
      <c r="AL196" s="1602"/>
      <c r="AM196" s="1603"/>
      <c r="AN196" s="1604" t="s">
        <v>97</v>
      </c>
      <c r="AO196" s="1602" t="s">
        <v>97</v>
      </c>
      <c r="AP196" s="1603" t="s">
        <v>97</v>
      </c>
      <c r="AQ196" s="1604" t="s">
        <v>97</v>
      </c>
      <c r="AR196" s="1602" t="s">
        <v>97</v>
      </c>
      <c r="AS196" s="1602" t="s">
        <v>97</v>
      </c>
      <c r="AT196" s="1602" t="s">
        <v>97</v>
      </c>
      <c r="AU196" s="1605" t="s">
        <v>97</v>
      </c>
      <c r="AV196" s="220">
        <f t="shared" si="17"/>
        <v>0</v>
      </c>
      <c r="AW196" s="1661"/>
      <c r="AX196" s="1662"/>
      <c r="AY196" s="1662"/>
      <c r="AZ196" s="1662"/>
      <c r="BA196" s="1662"/>
      <c r="BB196" s="1662"/>
      <c r="BC196" s="1662"/>
      <c r="BD196" s="1662"/>
      <c r="BE196" s="1663"/>
    </row>
    <row r="197" spans="1:57" ht="36" customHeight="1" thickBot="1">
      <c r="A197" s="2621"/>
      <c r="B197" s="2469"/>
      <c r="C197" s="2593"/>
      <c r="D197" s="286" t="s">
        <v>77</v>
      </c>
      <c r="E197" s="2437"/>
      <c r="F197" s="2461"/>
      <c r="G197" s="1622">
        <f t="shared" si="16"/>
        <v>51</v>
      </c>
      <c r="H197" s="1636">
        <f t="shared" si="15"/>
        <v>1</v>
      </c>
      <c r="I197" s="1598">
        <v>1</v>
      </c>
      <c r="J197" s="1598"/>
      <c r="K197" s="1598"/>
      <c r="L197" s="1599"/>
      <c r="M197" s="1637">
        <f t="shared" si="26"/>
        <v>50</v>
      </c>
      <c r="N197" s="1638">
        <v>50</v>
      </c>
      <c r="O197" s="1638"/>
      <c r="P197" s="1638"/>
      <c r="Q197" s="1638"/>
      <c r="R197" s="1642"/>
      <c r="S197" s="1630">
        <v>24</v>
      </c>
      <c r="T197" s="1630">
        <v>0</v>
      </c>
      <c r="U197" s="1630">
        <v>0</v>
      </c>
      <c r="V197" s="1660">
        <v>26</v>
      </c>
      <c r="W197" s="1660"/>
      <c r="X197" s="1631"/>
      <c r="Y197" s="1664">
        <v>38</v>
      </c>
      <c r="Z197" s="1631">
        <v>12</v>
      </c>
      <c r="AA197" s="1588"/>
      <c r="AB197" s="1589">
        <v>24</v>
      </c>
      <c r="AC197" s="1589">
        <v>24</v>
      </c>
      <c r="AD197" s="1589">
        <v>1</v>
      </c>
      <c r="AE197" s="1589">
        <v>24</v>
      </c>
      <c r="AF197" s="1590">
        <v>7</v>
      </c>
      <c r="AG197" s="1600">
        <v>45</v>
      </c>
      <c r="AH197" s="1617">
        <v>22</v>
      </c>
      <c r="AI197" s="1618">
        <v>78</v>
      </c>
      <c r="AJ197" s="279">
        <f t="shared" si="27"/>
        <v>50</v>
      </c>
      <c r="AK197" s="1601" t="s">
        <v>98</v>
      </c>
      <c r="AL197" s="1602" t="s">
        <v>98</v>
      </c>
      <c r="AM197" s="1603" t="s">
        <v>98</v>
      </c>
      <c r="AN197" s="1604" t="s">
        <v>97</v>
      </c>
      <c r="AO197" s="1602" t="s">
        <v>97</v>
      </c>
      <c r="AP197" s="1603" t="s">
        <v>97</v>
      </c>
      <c r="AQ197" s="1647">
        <v>3</v>
      </c>
      <c r="AR197" s="1648">
        <v>35</v>
      </c>
      <c r="AS197" s="1648">
        <v>12</v>
      </c>
      <c r="AT197" s="1648"/>
      <c r="AU197" s="1671"/>
      <c r="AV197" s="220">
        <f t="shared" si="17"/>
        <v>1</v>
      </c>
      <c r="AW197" s="1661"/>
      <c r="AX197" s="1662"/>
      <c r="AY197" s="1662"/>
      <c r="AZ197" s="1662"/>
      <c r="BA197" s="1662"/>
      <c r="BB197" s="1662"/>
      <c r="BC197" s="1662">
        <v>1</v>
      </c>
      <c r="BD197" s="1662"/>
      <c r="BE197" s="1663"/>
    </row>
    <row r="198" spans="1:57" ht="36" customHeight="1" thickBot="1">
      <c r="A198" s="2621"/>
      <c r="B198" s="2470"/>
      <c r="C198" s="2596"/>
      <c r="D198" s="288" t="s">
        <v>78</v>
      </c>
      <c r="E198" s="2438"/>
      <c r="F198" s="2462"/>
      <c r="G198" s="1622">
        <f t="shared" si="16"/>
        <v>0</v>
      </c>
      <c r="H198" s="1649">
        <f t="shared" si="15"/>
        <v>0</v>
      </c>
      <c r="I198" s="1607"/>
      <c r="J198" s="1607"/>
      <c r="K198" s="1607"/>
      <c r="L198" s="1608"/>
      <c r="M198" s="1665">
        <f t="shared" si="26"/>
        <v>0</v>
      </c>
      <c r="N198" s="1654"/>
      <c r="O198" s="1654"/>
      <c r="P198" s="1654"/>
      <c r="Q198" s="1654"/>
      <c r="R198" s="1655"/>
      <c r="S198" s="1667"/>
      <c r="T198" s="1667"/>
      <c r="U198" s="1667"/>
      <c r="V198" s="1654"/>
      <c r="W198" s="1654"/>
      <c r="X198" s="1655"/>
      <c r="Y198" s="1653"/>
      <c r="Z198" s="1655"/>
      <c r="AA198" s="1611"/>
      <c r="AB198" s="1607"/>
      <c r="AC198" s="1607"/>
      <c r="AD198" s="1607"/>
      <c r="AE198" s="1607"/>
      <c r="AF198" s="1608"/>
      <c r="AG198" s="1611"/>
      <c r="AH198" s="1619"/>
      <c r="AI198" s="1621"/>
      <c r="AJ198" s="282">
        <f t="shared" si="27"/>
        <v>0</v>
      </c>
      <c r="AK198" s="1612" t="s">
        <v>97</v>
      </c>
      <c r="AL198" s="1613" t="s">
        <v>97</v>
      </c>
      <c r="AM198" s="1614" t="s">
        <v>97</v>
      </c>
      <c r="AN198" s="1615" t="s">
        <v>97</v>
      </c>
      <c r="AO198" s="1613" t="s">
        <v>98</v>
      </c>
      <c r="AP198" s="1614" t="s">
        <v>98</v>
      </c>
      <c r="AQ198" s="1611"/>
      <c r="AR198" s="1607"/>
      <c r="AS198" s="1607"/>
      <c r="AT198" s="1607"/>
      <c r="AU198" s="1608"/>
      <c r="AV198" s="220">
        <f t="shared" si="17"/>
        <v>0</v>
      </c>
      <c r="AW198" s="1657"/>
      <c r="AX198" s="1658"/>
      <c r="AY198" s="1658"/>
      <c r="AZ198" s="1658"/>
      <c r="BA198" s="1658"/>
      <c r="BB198" s="1658"/>
      <c r="BC198" s="1658"/>
      <c r="BD198" s="1658"/>
      <c r="BE198" s="1659"/>
    </row>
    <row r="199" spans="1:57" ht="36" customHeight="1" thickBot="1">
      <c r="A199" s="2621"/>
      <c r="B199" s="2454" t="s">
        <v>480</v>
      </c>
      <c r="C199" s="2457" t="s">
        <v>285</v>
      </c>
      <c r="D199" s="285" t="s">
        <v>74</v>
      </c>
      <c r="E199" s="2436">
        <v>130</v>
      </c>
      <c r="F199" s="2460">
        <f t="shared" ref="F199" si="31">E199-SUM(M199:M203)</f>
        <v>4</v>
      </c>
      <c r="G199" s="1622">
        <f t="shared" si="16"/>
        <v>5</v>
      </c>
      <c r="H199" s="1623">
        <f t="shared" si="15"/>
        <v>1</v>
      </c>
      <c r="I199" s="1586">
        <v>1</v>
      </c>
      <c r="J199" s="1586"/>
      <c r="K199" s="1586"/>
      <c r="L199" s="1587"/>
      <c r="M199" s="1624">
        <f t="shared" si="26"/>
        <v>5</v>
      </c>
      <c r="N199" s="1625">
        <v>5</v>
      </c>
      <c r="O199" s="1625"/>
      <c r="P199" s="1625"/>
      <c r="Q199" s="1625"/>
      <c r="R199" s="1629"/>
      <c r="S199" s="1666">
        <v>3</v>
      </c>
      <c r="T199" s="1666"/>
      <c r="U199" s="1666"/>
      <c r="V199" s="1625">
        <v>2</v>
      </c>
      <c r="W199" s="1625"/>
      <c r="X199" s="1629"/>
      <c r="Y199" s="1627">
        <v>4</v>
      </c>
      <c r="Z199" s="1629">
        <v>1</v>
      </c>
      <c r="AA199" s="1591"/>
      <c r="AB199" s="1586">
        <v>1</v>
      </c>
      <c r="AC199" s="1586">
        <v>1</v>
      </c>
      <c r="AD199" s="1586"/>
      <c r="AE199" s="1586"/>
      <c r="AF199" s="1587"/>
      <c r="AG199" s="1591">
        <v>45</v>
      </c>
      <c r="AH199" s="1595">
        <v>22</v>
      </c>
      <c r="AI199" s="1616" t="s">
        <v>286</v>
      </c>
      <c r="AJ199" s="276">
        <f t="shared" si="27"/>
        <v>5</v>
      </c>
      <c r="AK199" s="1592" t="s">
        <v>97</v>
      </c>
      <c r="AL199" s="1593" t="s">
        <v>97</v>
      </c>
      <c r="AM199" s="1594" t="s">
        <v>97</v>
      </c>
      <c r="AN199" s="1591"/>
      <c r="AO199" s="1586">
        <v>5</v>
      </c>
      <c r="AP199" s="1595"/>
      <c r="AQ199" s="1596" t="s">
        <v>97</v>
      </c>
      <c r="AR199" s="1593" t="s">
        <v>97</v>
      </c>
      <c r="AS199" s="1593" t="s">
        <v>97</v>
      </c>
      <c r="AT199" s="1593" t="s">
        <v>97</v>
      </c>
      <c r="AU199" s="1597" t="s">
        <v>97</v>
      </c>
      <c r="AV199" s="220">
        <f t="shared" si="17"/>
        <v>0</v>
      </c>
      <c r="AW199" s="1633"/>
      <c r="AX199" s="1634"/>
      <c r="AY199" s="1634"/>
      <c r="AZ199" s="1634"/>
      <c r="BA199" s="1634"/>
      <c r="BB199" s="1634"/>
      <c r="BC199" s="1634"/>
      <c r="BD199" s="1634"/>
      <c r="BE199" s="1635"/>
    </row>
    <row r="200" spans="1:57" ht="36" customHeight="1" thickBot="1">
      <c r="A200" s="2621"/>
      <c r="B200" s="2455"/>
      <c r="C200" s="2458"/>
      <c r="D200" s="286" t="s">
        <v>75</v>
      </c>
      <c r="E200" s="2437"/>
      <c r="F200" s="2461"/>
      <c r="G200" s="1622">
        <f t="shared" si="16"/>
        <v>0</v>
      </c>
      <c r="H200" s="1636">
        <f t="shared" si="15"/>
        <v>0</v>
      </c>
      <c r="I200" s="1598"/>
      <c r="J200" s="1598"/>
      <c r="K200" s="1598"/>
      <c r="L200" s="1599"/>
      <c r="M200" s="1637">
        <f t="shared" si="26"/>
        <v>0</v>
      </c>
      <c r="N200" s="1638"/>
      <c r="O200" s="1638"/>
      <c r="P200" s="1638"/>
      <c r="Q200" s="1638"/>
      <c r="R200" s="1642"/>
      <c r="S200" s="1630"/>
      <c r="T200" s="1630"/>
      <c r="U200" s="1630"/>
      <c r="V200" s="1660"/>
      <c r="W200" s="1660"/>
      <c r="X200" s="1631"/>
      <c r="Y200" s="1664"/>
      <c r="Z200" s="1631"/>
      <c r="AA200" s="1588"/>
      <c r="AB200" s="1589"/>
      <c r="AC200" s="1589"/>
      <c r="AD200" s="1589"/>
      <c r="AE200" s="1589"/>
      <c r="AF200" s="1590"/>
      <c r="AG200" s="1600"/>
      <c r="AH200" s="1617"/>
      <c r="AI200" s="1618"/>
      <c r="AJ200" s="279">
        <f t="shared" si="27"/>
        <v>0</v>
      </c>
      <c r="AK200" s="1601" t="s">
        <v>98</v>
      </c>
      <c r="AL200" s="1602" t="s">
        <v>98</v>
      </c>
      <c r="AM200" s="1603" t="s">
        <v>98</v>
      </c>
      <c r="AN200" s="1604"/>
      <c r="AO200" s="1602"/>
      <c r="AP200" s="1603"/>
      <c r="AQ200" s="1604" t="s">
        <v>97</v>
      </c>
      <c r="AR200" s="1602" t="s">
        <v>97</v>
      </c>
      <c r="AS200" s="1602" t="s">
        <v>97</v>
      </c>
      <c r="AT200" s="1602" t="s">
        <v>97</v>
      </c>
      <c r="AU200" s="1605" t="s">
        <v>97</v>
      </c>
      <c r="AV200" s="220">
        <f t="shared" si="17"/>
        <v>0</v>
      </c>
      <c r="AW200" s="1661"/>
      <c r="AX200" s="1662"/>
      <c r="AY200" s="1662"/>
      <c r="AZ200" s="1662"/>
      <c r="BA200" s="1662"/>
      <c r="BB200" s="1662"/>
      <c r="BC200" s="1662"/>
      <c r="BD200" s="1662"/>
      <c r="BE200" s="1663"/>
    </row>
    <row r="201" spans="1:57" ht="36" customHeight="1" thickBot="1">
      <c r="A201" s="2621"/>
      <c r="B201" s="2455"/>
      <c r="C201" s="2458"/>
      <c r="D201" s="286" t="s">
        <v>76</v>
      </c>
      <c r="E201" s="2437"/>
      <c r="F201" s="2461"/>
      <c r="G201" s="1622">
        <f t="shared" si="16"/>
        <v>0</v>
      </c>
      <c r="H201" s="1636">
        <f t="shared" si="15"/>
        <v>0</v>
      </c>
      <c r="I201" s="1598"/>
      <c r="J201" s="1598"/>
      <c r="K201" s="1598"/>
      <c r="L201" s="1599"/>
      <c r="M201" s="1637">
        <f t="shared" si="26"/>
        <v>0</v>
      </c>
      <c r="N201" s="1638"/>
      <c r="O201" s="1638"/>
      <c r="P201" s="1638"/>
      <c r="Q201" s="1638"/>
      <c r="R201" s="1642"/>
      <c r="S201" s="1630"/>
      <c r="T201" s="1630"/>
      <c r="U201" s="1630"/>
      <c r="V201" s="1660"/>
      <c r="W201" s="1660"/>
      <c r="X201" s="1631"/>
      <c r="Y201" s="1664"/>
      <c r="Z201" s="1631"/>
      <c r="AA201" s="1588"/>
      <c r="AB201" s="1589"/>
      <c r="AC201" s="1589"/>
      <c r="AD201" s="1589"/>
      <c r="AE201" s="1589"/>
      <c r="AF201" s="1590"/>
      <c r="AG201" s="1600"/>
      <c r="AH201" s="1617"/>
      <c r="AI201" s="1618"/>
      <c r="AJ201" s="279">
        <f t="shared" si="27"/>
        <v>0</v>
      </c>
      <c r="AK201" s="1601"/>
      <c r="AL201" s="1602"/>
      <c r="AM201" s="1603"/>
      <c r="AN201" s="1604" t="s">
        <v>97</v>
      </c>
      <c r="AO201" s="1602" t="s">
        <v>97</v>
      </c>
      <c r="AP201" s="1603" t="s">
        <v>97</v>
      </c>
      <c r="AQ201" s="1604" t="s">
        <v>97</v>
      </c>
      <c r="AR201" s="1602" t="s">
        <v>97</v>
      </c>
      <c r="AS201" s="1602" t="s">
        <v>97</v>
      </c>
      <c r="AT201" s="1602" t="s">
        <v>97</v>
      </c>
      <c r="AU201" s="1605" t="s">
        <v>97</v>
      </c>
      <c r="AV201" s="220">
        <f t="shared" si="17"/>
        <v>0</v>
      </c>
      <c r="AW201" s="1661"/>
      <c r="AX201" s="1662"/>
      <c r="AY201" s="1662"/>
      <c r="AZ201" s="1662"/>
      <c r="BA201" s="1662"/>
      <c r="BB201" s="1662"/>
      <c r="BC201" s="1662"/>
      <c r="BD201" s="1662"/>
      <c r="BE201" s="1663"/>
    </row>
    <row r="202" spans="1:57" ht="36" customHeight="1" thickBot="1">
      <c r="A202" s="2621"/>
      <c r="B202" s="2455"/>
      <c r="C202" s="2458"/>
      <c r="D202" s="286" t="s">
        <v>77</v>
      </c>
      <c r="E202" s="2437"/>
      <c r="F202" s="2461"/>
      <c r="G202" s="1622">
        <f t="shared" ref="G202:G265" si="32">SUM(M202,AV202)</f>
        <v>124</v>
      </c>
      <c r="H202" s="1636">
        <f t="shared" si="15"/>
        <v>2</v>
      </c>
      <c r="I202" s="1598">
        <v>1</v>
      </c>
      <c r="J202" s="1598">
        <v>1</v>
      </c>
      <c r="K202" s="1598"/>
      <c r="L202" s="1599"/>
      <c r="M202" s="1637">
        <f t="shared" si="26"/>
        <v>121</v>
      </c>
      <c r="N202" s="1638">
        <v>121</v>
      </c>
      <c r="O202" s="1638"/>
      <c r="P202" s="1638"/>
      <c r="Q202" s="1638"/>
      <c r="R202" s="1642"/>
      <c r="S202" s="1630">
        <v>20</v>
      </c>
      <c r="T202" s="1630"/>
      <c r="U202" s="1630"/>
      <c r="V202" s="1660">
        <v>97</v>
      </c>
      <c r="W202" s="1660">
        <v>4</v>
      </c>
      <c r="X202" s="1631"/>
      <c r="Y202" s="1664">
        <v>93</v>
      </c>
      <c r="Z202" s="1631">
        <v>28</v>
      </c>
      <c r="AA202" s="1588"/>
      <c r="AB202" s="1589">
        <v>51</v>
      </c>
      <c r="AC202" s="1589">
        <v>51</v>
      </c>
      <c r="AD202" s="1589">
        <v>2</v>
      </c>
      <c r="AE202" s="1589">
        <v>77</v>
      </c>
      <c r="AF202" s="1590"/>
      <c r="AG202" s="1600">
        <v>44</v>
      </c>
      <c r="AH202" s="1617">
        <v>16</v>
      </c>
      <c r="AI202" s="1618" t="s">
        <v>287</v>
      </c>
      <c r="AJ202" s="279">
        <f t="shared" si="27"/>
        <v>121</v>
      </c>
      <c r="AK202" s="1601" t="s">
        <v>98</v>
      </c>
      <c r="AL202" s="1602" t="s">
        <v>98</v>
      </c>
      <c r="AM202" s="1603" t="s">
        <v>98</v>
      </c>
      <c r="AN202" s="1604" t="s">
        <v>97</v>
      </c>
      <c r="AO202" s="1602" t="s">
        <v>97</v>
      </c>
      <c r="AP202" s="1603" t="s">
        <v>97</v>
      </c>
      <c r="AQ202" s="1604">
        <v>31</v>
      </c>
      <c r="AR202" s="1602">
        <v>33</v>
      </c>
      <c r="AS202" s="1602">
        <v>52</v>
      </c>
      <c r="AT202" s="1602">
        <v>5</v>
      </c>
      <c r="AU202" s="1605"/>
      <c r="AV202" s="220">
        <f t="shared" ref="AV202:AV265" si="33">SUM(AW202:BE202)</f>
        <v>3</v>
      </c>
      <c r="AW202" s="1661"/>
      <c r="AX202" s="1662">
        <v>1</v>
      </c>
      <c r="AY202" s="1662"/>
      <c r="AZ202" s="1662"/>
      <c r="BA202" s="1662">
        <v>1</v>
      </c>
      <c r="BB202" s="1662"/>
      <c r="BC202" s="1662">
        <v>1</v>
      </c>
      <c r="BD202" s="1662"/>
      <c r="BE202" s="1663"/>
    </row>
    <row r="203" spans="1:57" ht="36" customHeight="1" thickBot="1">
      <c r="A203" s="2621"/>
      <c r="B203" s="2456"/>
      <c r="C203" s="2459"/>
      <c r="D203" s="288" t="s">
        <v>78</v>
      </c>
      <c r="E203" s="2438"/>
      <c r="F203" s="2462"/>
      <c r="G203" s="1622">
        <f t="shared" si="32"/>
        <v>0</v>
      </c>
      <c r="H203" s="1649">
        <f t="shared" si="15"/>
        <v>0</v>
      </c>
      <c r="I203" s="1607"/>
      <c r="J203" s="1607"/>
      <c r="K203" s="1607"/>
      <c r="L203" s="1608"/>
      <c r="M203" s="1665">
        <f t="shared" si="26"/>
        <v>0</v>
      </c>
      <c r="N203" s="1654"/>
      <c r="O203" s="1654"/>
      <c r="P203" s="1654"/>
      <c r="Q203" s="1654"/>
      <c r="R203" s="1655"/>
      <c r="S203" s="1667"/>
      <c r="T203" s="1667"/>
      <c r="U203" s="1667"/>
      <c r="V203" s="1654"/>
      <c r="W203" s="1654"/>
      <c r="X203" s="1655"/>
      <c r="Y203" s="1653"/>
      <c r="Z203" s="1655"/>
      <c r="AA203" s="1611"/>
      <c r="AB203" s="1607"/>
      <c r="AC203" s="1607"/>
      <c r="AD203" s="1607"/>
      <c r="AE203" s="1607"/>
      <c r="AF203" s="1608"/>
      <c r="AG203" s="1611"/>
      <c r="AH203" s="1619"/>
      <c r="AI203" s="1621"/>
      <c r="AJ203" s="282">
        <f t="shared" si="27"/>
        <v>0</v>
      </c>
      <c r="AK203" s="1612" t="s">
        <v>97</v>
      </c>
      <c r="AL203" s="1613" t="s">
        <v>97</v>
      </c>
      <c r="AM203" s="1614" t="s">
        <v>97</v>
      </c>
      <c r="AN203" s="1615" t="s">
        <v>97</v>
      </c>
      <c r="AO203" s="1613" t="s">
        <v>98</v>
      </c>
      <c r="AP203" s="1614" t="s">
        <v>98</v>
      </c>
      <c r="AQ203" s="1611"/>
      <c r="AR203" s="1607"/>
      <c r="AS203" s="1607"/>
      <c r="AT203" s="1607"/>
      <c r="AU203" s="1608"/>
      <c r="AV203" s="220">
        <f t="shared" si="33"/>
        <v>0</v>
      </c>
      <c r="AW203" s="1657"/>
      <c r="AX203" s="1658"/>
      <c r="AY203" s="1658"/>
      <c r="AZ203" s="1658"/>
      <c r="BA203" s="1658"/>
      <c r="BB203" s="1658"/>
      <c r="BC203" s="1658"/>
      <c r="BD203" s="1658"/>
      <c r="BE203" s="1659"/>
    </row>
    <row r="204" spans="1:57" ht="36" customHeight="1" thickBot="1">
      <c r="A204" s="2621"/>
      <c r="B204" s="2454" t="s">
        <v>288</v>
      </c>
      <c r="C204" s="2592" t="s">
        <v>289</v>
      </c>
      <c r="D204" s="285" t="s">
        <v>74</v>
      </c>
      <c r="E204" s="2436">
        <v>166</v>
      </c>
      <c r="F204" s="2460">
        <f t="shared" ref="F204" si="34">E204-SUM(M204:M208)</f>
        <v>-657</v>
      </c>
      <c r="G204" s="1622">
        <f t="shared" si="32"/>
        <v>99</v>
      </c>
      <c r="H204" s="1623">
        <f t="shared" si="15"/>
        <v>3</v>
      </c>
      <c r="I204" s="1586">
        <v>3</v>
      </c>
      <c r="J204" s="1586"/>
      <c r="K204" s="1586"/>
      <c r="L204" s="1587"/>
      <c r="M204" s="1624">
        <f t="shared" si="26"/>
        <v>98</v>
      </c>
      <c r="N204" s="1625">
        <v>98</v>
      </c>
      <c r="O204" s="1625"/>
      <c r="P204" s="1625"/>
      <c r="Q204" s="1625"/>
      <c r="R204" s="1629"/>
      <c r="S204" s="1666">
        <v>2</v>
      </c>
      <c r="T204" s="1666"/>
      <c r="U204" s="1666"/>
      <c r="V204" s="1625">
        <v>93</v>
      </c>
      <c r="W204" s="1625">
        <v>3</v>
      </c>
      <c r="X204" s="1629"/>
      <c r="Y204" s="1627">
        <v>73</v>
      </c>
      <c r="Z204" s="1629">
        <v>25</v>
      </c>
      <c r="AA204" s="1591"/>
      <c r="AB204" s="1586">
        <v>39</v>
      </c>
      <c r="AC204" s="1586">
        <v>39</v>
      </c>
      <c r="AD204" s="1586">
        <v>4</v>
      </c>
      <c r="AE204" s="1586">
        <v>38</v>
      </c>
      <c r="AF204" s="1587">
        <v>2</v>
      </c>
      <c r="AG204" s="1591">
        <v>36</v>
      </c>
      <c r="AH204" s="1595">
        <v>20</v>
      </c>
      <c r="AI204" s="1616">
        <v>12</v>
      </c>
      <c r="AJ204" s="276">
        <f t="shared" si="27"/>
        <v>66</v>
      </c>
      <c r="AK204" s="1592" t="s">
        <v>97</v>
      </c>
      <c r="AL204" s="1593" t="s">
        <v>97</v>
      </c>
      <c r="AM204" s="1594" t="s">
        <v>97</v>
      </c>
      <c r="AN204" s="1591">
        <v>10</v>
      </c>
      <c r="AO204" s="1586">
        <v>54</v>
      </c>
      <c r="AP204" s="1595">
        <v>2</v>
      </c>
      <c r="AQ204" s="1596" t="s">
        <v>97</v>
      </c>
      <c r="AR204" s="1593" t="s">
        <v>97</v>
      </c>
      <c r="AS204" s="1593" t="s">
        <v>97</v>
      </c>
      <c r="AT204" s="1593" t="s">
        <v>97</v>
      </c>
      <c r="AU204" s="1597" t="s">
        <v>97</v>
      </c>
      <c r="AV204" s="220">
        <f t="shared" si="33"/>
        <v>1</v>
      </c>
      <c r="AW204" s="1633"/>
      <c r="AX204" s="1634"/>
      <c r="AY204" s="1634"/>
      <c r="AZ204" s="1634">
        <v>1</v>
      </c>
      <c r="BA204" s="1634"/>
      <c r="BB204" s="1634"/>
      <c r="BC204" s="1634"/>
      <c r="BD204" s="1634"/>
      <c r="BE204" s="1635"/>
    </row>
    <row r="205" spans="1:57" ht="36" customHeight="1" thickBot="1">
      <c r="A205" s="2621"/>
      <c r="B205" s="2455"/>
      <c r="C205" s="2593"/>
      <c r="D205" s="286" t="s">
        <v>75</v>
      </c>
      <c r="E205" s="2437"/>
      <c r="F205" s="2461"/>
      <c r="G205" s="1622">
        <f t="shared" si="32"/>
        <v>0</v>
      </c>
      <c r="H205" s="1636">
        <f t="shared" ref="H205:H228" si="35">SUM(I205:L205)</f>
        <v>0</v>
      </c>
      <c r="I205" s="1598"/>
      <c r="J205" s="1598"/>
      <c r="K205" s="1598"/>
      <c r="L205" s="1599"/>
      <c r="M205" s="1637">
        <f t="shared" si="26"/>
        <v>0</v>
      </c>
      <c r="N205" s="1638"/>
      <c r="O205" s="1638"/>
      <c r="P205" s="1638"/>
      <c r="Q205" s="1638"/>
      <c r="R205" s="1642"/>
      <c r="S205" s="1630"/>
      <c r="T205" s="1630"/>
      <c r="U205" s="1630"/>
      <c r="V205" s="1660"/>
      <c r="W205" s="1660"/>
      <c r="X205" s="1631"/>
      <c r="Y205" s="1664"/>
      <c r="Z205" s="1631"/>
      <c r="AA205" s="1588"/>
      <c r="AB205" s="1589"/>
      <c r="AC205" s="1589"/>
      <c r="AD205" s="1589"/>
      <c r="AE205" s="1589"/>
      <c r="AF205" s="1590"/>
      <c r="AG205" s="1600"/>
      <c r="AH205" s="1617"/>
      <c r="AI205" s="1618"/>
      <c r="AJ205" s="279">
        <f t="shared" si="27"/>
        <v>0</v>
      </c>
      <c r="AK205" s="1601" t="s">
        <v>98</v>
      </c>
      <c r="AL205" s="1602" t="s">
        <v>98</v>
      </c>
      <c r="AM205" s="1603" t="s">
        <v>98</v>
      </c>
      <c r="AN205" s="1604"/>
      <c r="AO205" s="1602"/>
      <c r="AP205" s="1603"/>
      <c r="AQ205" s="1604" t="s">
        <v>97</v>
      </c>
      <c r="AR205" s="1602" t="s">
        <v>97</v>
      </c>
      <c r="AS205" s="1602" t="s">
        <v>97</v>
      </c>
      <c r="AT205" s="1602" t="s">
        <v>97</v>
      </c>
      <c r="AU205" s="1605" t="s">
        <v>97</v>
      </c>
      <c r="AV205" s="220">
        <f t="shared" si="33"/>
        <v>0</v>
      </c>
      <c r="AW205" s="1661"/>
      <c r="AX205" s="1662"/>
      <c r="AY205" s="1662"/>
      <c r="AZ205" s="1662"/>
      <c r="BA205" s="1662"/>
      <c r="BB205" s="1662"/>
      <c r="BC205" s="1662"/>
      <c r="BD205" s="1662"/>
      <c r="BE205" s="1663"/>
    </row>
    <row r="206" spans="1:57" ht="36" customHeight="1" thickBot="1">
      <c r="A206" s="2621"/>
      <c r="B206" s="2455"/>
      <c r="C206" s="2593"/>
      <c r="D206" s="286" t="s">
        <v>76</v>
      </c>
      <c r="E206" s="2437"/>
      <c r="F206" s="2461"/>
      <c r="G206" s="1622">
        <f t="shared" si="32"/>
        <v>0</v>
      </c>
      <c r="H206" s="1636">
        <f t="shared" si="35"/>
        <v>0</v>
      </c>
      <c r="I206" s="1598"/>
      <c r="J206" s="1598"/>
      <c r="K206" s="1598"/>
      <c r="L206" s="1599"/>
      <c r="M206" s="1637">
        <f t="shared" si="26"/>
        <v>0</v>
      </c>
      <c r="N206" s="1638"/>
      <c r="O206" s="1638"/>
      <c r="P206" s="1638"/>
      <c r="Q206" s="1638"/>
      <c r="R206" s="1642"/>
      <c r="S206" s="1630"/>
      <c r="T206" s="1630"/>
      <c r="U206" s="1630"/>
      <c r="V206" s="1660"/>
      <c r="W206" s="1660"/>
      <c r="X206" s="1631"/>
      <c r="Y206" s="1664"/>
      <c r="Z206" s="1631"/>
      <c r="AA206" s="1588"/>
      <c r="AB206" s="1589"/>
      <c r="AC206" s="1589"/>
      <c r="AD206" s="1589"/>
      <c r="AE206" s="1589"/>
      <c r="AF206" s="1590"/>
      <c r="AG206" s="1600"/>
      <c r="AH206" s="1617"/>
      <c r="AI206" s="1618"/>
      <c r="AJ206" s="279">
        <f t="shared" si="27"/>
        <v>0</v>
      </c>
      <c r="AK206" s="1601"/>
      <c r="AL206" s="1602"/>
      <c r="AM206" s="1603"/>
      <c r="AN206" s="1604" t="s">
        <v>97</v>
      </c>
      <c r="AO206" s="1602" t="s">
        <v>97</v>
      </c>
      <c r="AP206" s="1603" t="s">
        <v>97</v>
      </c>
      <c r="AQ206" s="1604" t="s">
        <v>97</v>
      </c>
      <c r="AR206" s="1602" t="s">
        <v>97</v>
      </c>
      <c r="AS206" s="1602" t="s">
        <v>97</v>
      </c>
      <c r="AT206" s="1602" t="s">
        <v>97</v>
      </c>
      <c r="AU206" s="1605" t="s">
        <v>97</v>
      </c>
      <c r="AV206" s="220">
        <f t="shared" si="33"/>
        <v>0</v>
      </c>
      <c r="AW206" s="1661"/>
      <c r="AX206" s="1662"/>
      <c r="AY206" s="1662"/>
      <c r="AZ206" s="1662"/>
      <c r="BA206" s="1662"/>
      <c r="BB206" s="1662"/>
      <c r="BC206" s="1662"/>
      <c r="BD206" s="1662"/>
      <c r="BE206" s="1663"/>
    </row>
    <row r="207" spans="1:57" ht="36" customHeight="1" thickBot="1">
      <c r="A207" s="2621"/>
      <c r="B207" s="2455"/>
      <c r="C207" s="2593"/>
      <c r="D207" s="286" t="s">
        <v>77</v>
      </c>
      <c r="E207" s="2437"/>
      <c r="F207" s="2461"/>
      <c r="G207" s="1622">
        <f t="shared" si="32"/>
        <v>745</v>
      </c>
      <c r="H207" s="1636">
        <f t="shared" si="35"/>
        <v>23</v>
      </c>
      <c r="I207" s="1598">
        <v>22</v>
      </c>
      <c r="J207" s="1598"/>
      <c r="K207" s="1598">
        <v>1</v>
      </c>
      <c r="L207" s="1599"/>
      <c r="M207" s="1637">
        <f t="shared" si="26"/>
        <v>725</v>
      </c>
      <c r="N207" s="1638">
        <v>725</v>
      </c>
      <c r="O207" s="1638"/>
      <c r="P207" s="1638"/>
      <c r="Q207" s="1638"/>
      <c r="R207" s="1642"/>
      <c r="S207" s="1630">
        <v>15</v>
      </c>
      <c r="T207" s="1630"/>
      <c r="U207" s="1630"/>
      <c r="V207" s="1660">
        <v>318</v>
      </c>
      <c r="W207" s="1660">
        <v>392</v>
      </c>
      <c r="X207" s="1631"/>
      <c r="Y207" s="1664">
        <v>590</v>
      </c>
      <c r="Z207" s="1631">
        <v>135</v>
      </c>
      <c r="AA207" s="1588"/>
      <c r="AB207" s="1589">
        <v>225</v>
      </c>
      <c r="AC207" s="1589">
        <v>220</v>
      </c>
      <c r="AD207" s="1589">
        <v>7</v>
      </c>
      <c r="AE207" s="1589">
        <v>205</v>
      </c>
      <c r="AF207" s="1590">
        <v>2</v>
      </c>
      <c r="AG207" s="1600">
        <v>40</v>
      </c>
      <c r="AH207" s="1617">
        <v>30</v>
      </c>
      <c r="AI207" s="1618">
        <v>100</v>
      </c>
      <c r="AJ207" s="279">
        <f t="shared" si="27"/>
        <v>710</v>
      </c>
      <c r="AK207" s="1601" t="s">
        <v>98</v>
      </c>
      <c r="AL207" s="1602" t="s">
        <v>98</v>
      </c>
      <c r="AM207" s="1603" t="s">
        <v>98</v>
      </c>
      <c r="AN207" s="1604" t="s">
        <v>97</v>
      </c>
      <c r="AO207" s="1602" t="s">
        <v>97</v>
      </c>
      <c r="AP207" s="1603" t="s">
        <v>97</v>
      </c>
      <c r="AQ207" s="1604">
        <v>47</v>
      </c>
      <c r="AR207" s="1602">
        <v>287</v>
      </c>
      <c r="AS207" s="1602">
        <v>364</v>
      </c>
      <c r="AT207" s="1602">
        <v>12</v>
      </c>
      <c r="AU207" s="1605">
        <v>0</v>
      </c>
      <c r="AV207" s="220">
        <f t="shared" si="33"/>
        <v>20</v>
      </c>
      <c r="AW207" s="1661"/>
      <c r="AX207" s="1662"/>
      <c r="AY207" s="1662">
        <v>1</v>
      </c>
      <c r="AZ207" s="1662"/>
      <c r="BA207" s="1662">
        <v>16</v>
      </c>
      <c r="BB207" s="1662"/>
      <c r="BC207" s="1662"/>
      <c r="BD207" s="1662">
        <v>3</v>
      </c>
      <c r="BE207" s="1663"/>
    </row>
    <row r="208" spans="1:57" ht="36" customHeight="1" thickBot="1">
      <c r="A208" s="2621"/>
      <c r="B208" s="2456"/>
      <c r="C208" s="2593"/>
      <c r="D208" s="288" t="s">
        <v>78</v>
      </c>
      <c r="E208" s="2438"/>
      <c r="F208" s="2462"/>
      <c r="G208" s="1622">
        <f t="shared" si="32"/>
        <v>0</v>
      </c>
      <c r="H208" s="1649">
        <f t="shared" si="35"/>
        <v>0</v>
      </c>
      <c r="I208" s="1607"/>
      <c r="J208" s="1607"/>
      <c r="K208" s="1607"/>
      <c r="L208" s="1608"/>
      <c r="M208" s="1665">
        <f t="shared" si="26"/>
        <v>0</v>
      </c>
      <c r="N208" s="1654"/>
      <c r="O208" s="1654"/>
      <c r="P208" s="1654"/>
      <c r="Q208" s="1654"/>
      <c r="R208" s="1655"/>
      <c r="S208" s="1667"/>
      <c r="T208" s="1667"/>
      <c r="U208" s="1667"/>
      <c r="V208" s="1654"/>
      <c r="W208" s="1654"/>
      <c r="X208" s="1655"/>
      <c r="Y208" s="1653"/>
      <c r="Z208" s="1655"/>
      <c r="AA208" s="1611"/>
      <c r="AB208" s="1607"/>
      <c r="AC208" s="1607"/>
      <c r="AD208" s="1607"/>
      <c r="AE208" s="1607"/>
      <c r="AF208" s="1608"/>
      <c r="AG208" s="1611"/>
      <c r="AH208" s="1619"/>
      <c r="AI208" s="1621"/>
      <c r="AJ208" s="282">
        <f t="shared" si="27"/>
        <v>0</v>
      </c>
      <c r="AK208" s="1612" t="s">
        <v>97</v>
      </c>
      <c r="AL208" s="1613" t="s">
        <v>97</v>
      </c>
      <c r="AM208" s="1614" t="s">
        <v>97</v>
      </c>
      <c r="AN208" s="1615" t="s">
        <v>97</v>
      </c>
      <c r="AO208" s="1613" t="s">
        <v>98</v>
      </c>
      <c r="AP208" s="1614" t="s">
        <v>98</v>
      </c>
      <c r="AQ208" s="1611"/>
      <c r="AR208" s="1607"/>
      <c r="AS208" s="1607"/>
      <c r="AT208" s="1607"/>
      <c r="AU208" s="1608"/>
      <c r="AV208" s="220">
        <f t="shared" si="33"/>
        <v>0</v>
      </c>
      <c r="AW208" s="1657"/>
      <c r="AX208" s="1658"/>
      <c r="AY208" s="1658"/>
      <c r="AZ208" s="1658"/>
      <c r="BA208" s="1658"/>
      <c r="BB208" s="1658"/>
      <c r="BC208" s="1658"/>
      <c r="BD208" s="1658"/>
      <c r="BE208" s="1659"/>
    </row>
    <row r="209" spans="1:57" ht="36" customHeight="1" thickBot="1">
      <c r="A209" s="2621"/>
      <c r="B209" s="2454" t="s">
        <v>290</v>
      </c>
      <c r="C209" s="2593"/>
      <c r="D209" s="285" t="s">
        <v>74</v>
      </c>
      <c r="E209" s="2436"/>
      <c r="F209" s="2460">
        <f t="shared" ref="F209" si="36">E209-SUM(M209:M213)</f>
        <v>-345</v>
      </c>
      <c r="G209" s="1622">
        <f t="shared" si="32"/>
        <v>0</v>
      </c>
      <c r="H209" s="1623">
        <f t="shared" si="35"/>
        <v>0</v>
      </c>
      <c r="I209" s="1586"/>
      <c r="J209" s="1586"/>
      <c r="K209" s="1586"/>
      <c r="L209" s="1587"/>
      <c r="M209" s="1624">
        <f t="shared" si="26"/>
        <v>0</v>
      </c>
      <c r="N209" s="1625"/>
      <c r="O209" s="1625"/>
      <c r="P209" s="1625"/>
      <c r="Q209" s="1625"/>
      <c r="R209" s="1629"/>
      <c r="S209" s="1666"/>
      <c r="T209" s="1666"/>
      <c r="U209" s="1666"/>
      <c r="V209" s="1625"/>
      <c r="W209" s="1625"/>
      <c r="X209" s="1629"/>
      <c r="Y209" s="1627"/>
      <c r="Z209" s="1629"/>
      <c r="AA209" s="1591"/>
      <c r="AB209" s="1586"/>
      <c r="AC209" s="1586"/>
      <c r="AD209" s="1586"/>
      <c r="AE209" s="1586"/>
      <c r="AF209" s="1587"/>
      <c r="AG209" s="1591"/>
      <c r="AH209" s="1595"/>
      <c r="AI209" s="1616"/>
      <c r="AJ209" s="276">
        <f t="shared" si="27"/>
        <v>0</v>
      </c>
      <c r="AK209" s="1592" t="s">
        <v>97</v>
      </c>
      <c r="AL209" s="1593" t="s">
        <v>97</v>
      </c>
      <c r="AM209" s="1594" t="s">
        <v>97</v>
      </c>
      <c r="AN209" s="1591"/>
      <c r="AO209" s="1586"/>
      <c r="AP209" s="1595"/>
      <c r="AQ209" s="1596" t="s">
        <v>97</v>
      </c>
      <c r="AR209" s="1593" t="s">
        <v>97</v>
      </c>
      <c r="AS209" s="1593" t="s">
        <v>97</v>
      </c>
      <c r="AT209" s="1593" t="s">
        <v>97</v>
      </c>
      <c r="AU209" s="1597" t="s">
        <v>97</v>
      </c>
      <c r="AV209" s="220">
        <f t="shared" si="33"/>
        <v>0</v>
      </c>
      <c r="AW209" s="1633"/>
      <c r="AX209" s="1634"/>
      <c r="AY209" s="1634"/>
      <c r="AZ209" s="1634"/>
      <c r="BA209" s="1634"/>
      <c r="BB209" s="1634"/>
      <c r="BC209" s="1634"/>
      <c r="BD209" s="1634"/>
      <c r="BE209" s="1635"/>
    </row>
    <row r="210" spans="1:57" ht="36" customHeight="1" thickBot="1">
      <c r="A210" s="2621"/>
      <c r="B210" s="2455"/>
      <c r="C210" s="2593"/>
      <c r="D210" s="286" t="s">
        <v>75</v>
      </c>
      <c r="E210" s="2437"/>
      <c r="F210" s="2461"/>
      <c r="G210" s="1622">
        <f t="shared" si="32"/>
        <v>0</v>
      </c>
      <c r="H210" s="1636">
        <f t="shared" si="35"/>
        <v>0</v>
      </c>
      <c r="I210" s="1598"/>
      <c r="J210" s="1598"/>
      <c r="K210" s="1598"/>
      <c r="L210" s="1599"/>
      <c r="M210" s="1637">
        <f t="shared" si="26"/>
        <v>0</v>
      </c>
      <c r="N210" s="1638"/>
      <c r="O210" s="1638"/>
      <c r="P210" s="1638"/>
      <c r="Q210" s="1638"/>
      <c r="R210" s="1642"/>
      <c r="S210" s="1630"/>
      <c r="T210" s="1630"/>
      <c r="U210" s="1630"/>
      <c r="V210" s="1660"/>
      <c r="W210" s="1660"/>
      <c r="X210" s="1631"/>
      <c r="Y210" s="1664"/>
      <c r="Z210" s="1631"/>
      <c r="AA210" s="1588"/>
      <c r="AB210" s="1589"/>
      <c r="AC210" s="1589"/>
      <c r="AD210" s="1589"/>
      <c r="AE210" s="1589"/>
      <c r="AF210" s="1590"/>
      <c r="AG210" s="1600"/>
      <c r="AH210" s="1617"/>
      <c r="AI210" s="1618"/>
      <c r="AJ210" s="279">
        <f t="shared" si="27"/>
        <v>0</v>
      </c>
      <c r="AK210" s="1601" t="s">
        <v>98</v>
      </c>
      <c r="AL210" s="1602" t="s">
        <v>98</v>
      </c>
      <c r="AM210" s="1603" t="s">
        <v>98</v>
      </c>
      <c r="AN210" s="1604"/>
      <c r="AO210" s="1602"/>
      <c r="AP210" s="1603"/>
      <c r="AQ210" s="1604" t="s">
        <v>97</v>
      </c>
      <c r="AR210" s="1602" t="s">
        <v>97</v>
      </c>
      <c r="AS210" s="1602" t="s">
        <v>97</v>
      </c>
      <c r="AT210" s="1602" t="s">
        <v>97</v>
      </c>
      <c r="AU210" s="1605" t="s">
        <v>97</v>
      </c>
      <c r="AV210" s="220">
        <f t="shared" si="33"/>
        <v>0</v>
      </c>
      <c r="AW210" s="1661"/>
      <c r="AX210" s="1662"/>
      <c r="AY210" s="1662"/>
      <c r="AZ210" s="1662"/>
      <c r="BA210" s="1662"/>
      <c r="BB210" s="1662"/>
      <c r="BC210" s="1662"/>
      <c r="BD210" s="1662"/>
      <c r="BE210" s="1663"/>
    </row>
    <row r="211" spans="1:57" ht="36" customHeight="1" thickBot="1">
      <c r="A211" s="2621"/>
      <c r="B211" s="2455"/>
      <c r="C211" s="2593"/>
      <c r="D211" s="286" t="s">
        <v>76</v>
      </c>
      <c r="E211" s="2437"/>
      <c r="F211" s="2461"/>
      <c r="G211" s="1622">
        <f t="shared" si="32"/>
        <v>0</v>
      </c>
      <c r="H211" s="1636">
        <f t="shared" si="35"/>
        <v>0</v>
      </c>
      <c r="I211" s="1598"/>
      <c r="J211" s="1598"/>
      <c r="K211" s="1598"/>
      <c r="L211" s="1599"/>
      <c r="M211" s="1637">
        <f t="shared" si="26"/>
        <v>0</v>
      </c>
      <c r="N211" s="1638"/>
      <c r="O211" s="1638"/>
      <c r="P211" s="1638"/>
      <c r="Q211" s="1638"/>
      <c r="R211" s="1642"/>
      <c r="S211" s="1630"/>
      <c r="T211" s="1630"/>
      <c r="U211" s="1630"/>
      <c r="V211" s="1660"/>
      <c r="W211" s="1660"/>
      <c r="X211" s="1631"/>
      <c r="Y211" s="1664"/>
      <c r="Z211" s="1631"/>
      <c r="AA211" s="1588"/>
      <c r="AB211" s="1589"/>
      <c r="AC211" s="1589"/>
      <c r="AD211" s="1589"/>
      <c r="AE211" s="1589"/>
      <c r="AF211" s="1590"/>
      <c r="AG211" s="1600"/>
      <c r="AH211" s="1617"/>
      <c r="AI211" s="1618"/>
      <c r="AJ211" s="279">
        <f t="shared" si="27"/>
        <v>0</v>
      </c>
      <c r="AK211" s="1601"/>
      <c r="AL211" s="1602"/>
      <c r="AM211" s="1603"/>
      <c r="AN211" s="1604" t="s">
        <v>97</v>
      </c>
      <c r="AO211" s="1602" t="s">
        <v>97</v>
      </c>
      <c r="AP211" s="1603" t="s">
        <v>97</v>
      </c>
      <c r="AQ211" s="1604" t="s">
        <v>97</v>
      </c>
      <c r="AR211" s="1602" t="s">
        <v>97</v>
      </c>
      <c r="AS211" s="1602" t="s">
        <v>97</v>
      </c>
      <c r="AT211" s="1602" t="s">
        <v>97</v>
      </c>
      <c r="AU211" s="1605" t="s">
        <v>97</v>
      </c>
      <c r="AV211" s="220">
        <f t="shared" si="33"/>
        <v>0</v>
      </c>
      <c r="AW211" s="1661"/>
      <c r="AX211" s="1662"/>
      <c r="AY211" s="1662"/>
      <c r="AZ211" s="1662"/>
      <c r="BA211" s="1662"/>
      <c r="BB211" s="1662"/>
      <c r="BC211" s="1662"/>
      <c r="BD211" s="1662"/>
      <c r="BE211" s="1663"/>
    </row>
    <row r="212" spans="1:57" ht="36" customHeight="1" thickBot="1">
      <c r="A212" s="2621"/>
      <c r="B212" s="2455"/>
      <c r="C212" s="2593"/>
      <c r="D212" s="286" t="s">
        <v>77</v>
      </c>
      <c r="E212" s="2437"/>
      <c r="F212" s="2461"/>
      <c r="G212" s="1622">
        <f t="shared" si="32"/>
        <v>349</v>
      </c>
      <c r="H212" s="1636">
        <f t="shared" si="35"/>
        <v>11</v>
      </c>
      <c r="I212" s="1598">
        <v>11</v>
      </c>
      <c r="J212" s="1598"/>
      <c r="K212" s="1598"/>
      <c r="L212" s="1599"/>
      <c r="M212" s="1637">
        <f t="shared" si="26"/>
        <v>345</v>
      </c>
      <c r="N212" s="1638">
        <v>345</v>
      </c>
      <c r="O212" s="1638"/>
      <c r="P212" s="1638"/>
      <c r="Q212" s="1638"/>
      <c r="R212" s="1642"/>
      <c r="S212" s="1630"/>
      <c r="T212" s="1630"/>
      <c r="U212" s="1630"/>
      <c r="V212" s="1660">
        <v>345</v>
      </c>
      <c r="W212" s="1660"/>
      <c r="X212" s="1631"/>
      <c r="Y212" s="1664">
        <v>303</v>
      </c>
      <c r="Z212" s="1631">
        <v>42</v>
      </c>
      <c r="AA212" s="1588"/>
      <c r="AB212" s="1589">
        <v>105</v>
      </c>
      <c r="AC212" s="1589">
        <v>105</v>
      </c>
      <c r="AD212" s="1589">
        <v>27</v>
      </c>
      <c r="AE212" s="1589">
        <v>129</v>
      </c>
      <c r="AF212" s="1590">
        <v>35</v>
      </c>
      <c r="AG212" s="1600" t="s">
        <v>291</v>
      </c>
      <c r="AH212" s="1617">
        <v>16</v>
      </c>
      <c r="AI212" s="1618" t="s">
        <v>292</v>
      </c>
      <c r="AJ212" s="279">
        <f t="shared" si="27"/>
        <v>345</v>
      </c>
      <c r="AK212" s="1601" t="s">
        <v>98</v>
      </c>
      <c r="AL212" s="1602" t="s">
        <v>98</v>
      </c>
      <c r="AM212" s="1603" t="s">
        <v>98</v>
      </c>
      <c r="AN212" s="1604" t="s">
        <v>97</v>
      </c>
      <c r="AO212" s="1602" t="s">
        <v>97</v>
      </c>
      <c r="AP212" s="1603" t="s">
        <v>97</v>
      </c>
      <c r="AQ212" s="1604">
        <v>32</v>
      </c>
      <c r="AR212" s="1602">
        <v>56</v>
      </c>
      <c r="AS212" s="1602">
        <v>254</v>
      </c>
      <c r="AT212" s="1602">
        <v>3</v>
      </c>
      <c r="AU212" s="1605">
        <v>0</v>
      </c>
      <c r="AV212" s="220">
        <f t="shared" si="33"/>
        <v>4</v>
      </c>
      <c r="AW212" s="1661"/>
      <c r="AX212" s="1662"/>
      <c r="AY212" s="1662"/>
      <c r="AZ212" s="1662"/>
      <c r="BA212" s="1662"/>
      <c r="BB212" s="1662"/>
      <c r="BC212" s="1662"/>
      <c r="BD212" s="1662">
        <v>4</v>
      </c>
      <c r="BE212" s="1663"/>
    </row>
    <row r="213" spans="1:57" ht="36" customHeight="1" thickBot="1">
      <c r="A213" s="2621"/>
      <c r="B213" s="2456"/>
      <c r="C213" s="2593"/>
      <c r="D213" s="288" t="s">
        <v>78</v>
      </c>
      <c r="E213" s="2438"/>
      <c r="F213" s="2462"/>
      <c r="G213" s="1622">
        <f t="shared" si="32"/>
        <v>0</v>
      </c>
      <c r="H213" s="1649">
        <f t="shared" si="35"/>
        <v>0</v>
      </c>
      <c r="I213" s="1607"/>
      <c r="J213" s="1607"/>
      <c r="K213" s="1607"/>
      <c r="L213" s="1608"/>
      <c r="M213" s="1665">
        <f t="shared" si="26"/>
        <v>0</v>
      </c>
      <c r="N213" s="1654"/>
      <c r="O213" s="1654"/>
      <c r="P213" s="1654"/>
      <c r="Q213" s="1654"/>
      <c r="R213" s="1655"/>
      <c r="S213" s="1667"/>
      <c r="T213" s="1667"/>
      <c r="U213" s="1667"/>
      <c r="V213" s="1654"/>
      <c r="W213" s="1654"/>
      <c r="X213" s="1655"/>
      <c r="Y213" s="1653"/>
      <c r="Z213" s="1655"/>
      <c r="AA213" s="1611"/>
      <c r="AB213" s="1607"/>
      <c r="AC213" s="1607"/>
      <c r="AD213" s="1607"/>
      <c r="AE213" s="1607"/>
      <c r="AF213" s="1608"/>
      <c r="AG213" s="1611"/>
      <c r="AH213" s="1619"/>
      <c r="AI213" s="1621"/>
      <c r="AJ213" s="282">
        <f t="shared" si="27"/>
        <v>0</v>
      </c>
      <c r="AK213" s="1612" t="s">
        <v>97</v>
      </c>
      <c r="AL213" s="1613" t="s">
        <v>97</v>
      </c>
      <c r="AM213" s="1614" t="s">
        <v>97</v>
      </c>
      <c r="AN213" s="1615" t="s">
        <v>97</v>
      </c>
      <c r="AO213" s="1613" t="s">
        <v>98</v>
      </c>
      <c r="AP213" s="1614" t="s">
        <v>98</v>
      </c>
      <c r="AQ213" s="1611"/>
      <c r="AR213" s="1607"/>
      <c r="AS213" s="1607"/>
      <c r="AT213" s="1607"/>
      <c r="AU213" s="1608"/>
      <c r="AV213" s="220">
        <f t="shared" si="33"/>
        <v>0</v>
      </c>
      <c r="AW213" s="1657"/>
      <c r="AX213" s="1658"/>
      <c r="AY213" s="1658"/>
      <c r="AZ213" s="1658"/>
      <c r="BA213" s="1658"/>
      <c r="BB213" s="1658"/>
      <c r="BC213" s="1658"/>
      <c r="BD213" s="1658"/>
      <c r="BE213" s="1659"/>
    </row>
    <row r="214" spans="1:57" ht="36" customHeight="1" thickBot="1">
      <c r="A214" s="2621"/>
      <c r="B214" s="2454" t="s">
        <v>293</v>
      </c>
      <c r="C214" s="2593"/>
      <c r="D214" s="285" t="s">
        <v>74</v>
      </c>
      <c r="E214" s="2436"/>
      <c r="F214" s="2460">
        <f t="shared" ref="F214" si="37">E214-SUM(M214:M218)</f>
        <v>-200</v>
      </c>
      <c r="G214" s="1622">
        <f t="shared" si="32"/>
        <v>13</v>
      </c>
      <c r="H214" s="1623">
        <f t="shared" si="35"/>
        <v>0</v>
      </c>
      <c r="I214" s="1586"/>
      <c r="J214" s="1586"/>
      <c r="K214" s="1586"/>
      <c r="L214" s="1587"/>
      <c r="M214" s="1624">
        <f t="shared" si="26"/>
        <v>12</v>
      </c>
      <c r="N214" s="1625">
        <v>12</v>
      </c>
      <c r="O214" s="1625"/>
      <c r="P214" s="1625"/>
      <c r="Q214" s="1625"/>
      <c r="R214" s="1629"/>
      <c r="S214" s="1666"/>
      <c r="T214" s="1666"/>
      <c r="U214" s="1666"/>
      <c r="V214" s="1625">
        <v>12</v>
      </c>
      <c r="W214" s="1625"/>
      <c r="X214" s="1629"/>
      <c r="Y214" s="1627">
        <v>10</v>
      </c>
      <c r="Z214" s="1629">
        <v>2</v>
      </c>
      <c r="AA214" s="1591"/>
      <c r="AB214" s="1586">
        <v>7</v>
      </c>
      <c r="AC214" s="1586">
        <v>7</v>
      </c>
      <c r="AD214" s="1586">
        <v>2</v>
      </c>
      <c r="AE214" s="1586">
        <v>8</v>
      </c>
      <c r="AF214" s="1587">
        <v>0</v>
      </c>
      <c r="AG214" s="1591">
        <v>36</v>
      </c>
      <c r="AH214" s="1595">
        <v>20</v>
      </c>
      <c r="AI214" s="1616">
        <v>15.8</v>
      </c>
      <c r="AJ214" s="276">
        <f t="shared" si="27"/>
        <v>12</v>
      </c>
      <c r="AK214" s="1592" t="s">
        <v>97</v>
      </c>
      <c r="AL214" s="1593" t="s">
        <v>97</v>
      </c>
      <c r="AM214" s="1594" t="s">
        <v>97</v>
      </c>
      <c r="AN214" s="1591">
        <v>2</v>
      </c>
      <c r="AO214" s="1586">
        <v>9</v>
      </c>
      <c r="AP214" s="1595">
        <v>1</v>
      </c>
      <c r="AQ214" s="1596" t="s">
        <v>97</v>
      </c>
      <c r="AR214" s="1593" t="s">
        <v>97</v>
      </c>
      <c r="AS214" s="1593" t="s">
        <v>97</v>
      </c>
      <c r="AT214" s="1593" t="s">
        <v>97</v>
      </c>
      <c r="AU214" s="1597" t="s">
        <v>97</v>
      </c>
      <c r="AV214" s="220">
        <f t="shared" si="33"/>
        <v>1</v>
      </c>
      <c r="AW214" s="1633"/>
      <c r="AX214" s="1634"/>
      <c r="AY214" s="1634"/>
      <c r="AZ214" s="1634"/>
      <c r="BA214" s="1634"/>
      <c r="BB214" s="1634"/>
      <c r="BC214" s="1634">
        <v>1</v>
      </c>
      <c r="BD214" s="1634"/>
      <c r="BE214" s="1635"/>
    </row>
    <row r="215" spans="1:57" ht="36" customHeight="1" thickBot="1">
      <c r="A215" s="2621"/>
      <c r="B215" s="2455"/>
      <c r="C215" s="2593"/>
      <c r="D215" s="286" t="s">
        <v>75</v>
      </c>
      <c r="E215" s="2437"/>
      <c r="F215" s="2461"/>
      <c r="G215" s="1622">
        <f t="shared" si="32"/>
        <v>0</v>
      </c>
      <c r="H215" s="1636">
        <f t="shared" si="35"/>
        <v>0</v>
      </c>
      <c r="I215" s="1598"/>
      <c r="J215" s="1598"/>
      <c r="K215" s="1598"/>
      <c r="L215" s="1599"/>
      <c r="M215" s="1637">
        <f t="shared" si="26"/>
        <v>0</v>
      </c>
      <c r="N215" s="1638"/>
      <c r="O215" s="1638"/>
      <c r="P215" s="1638"/>
      <c r="Q215" s="1638"/>
      <c r="R215" s="1642"/>
      <c r="S215" s="1630"/>
      <c r="T215" s="1630"/>
      <c r="U215" s="1630"/>
      <c r="V215" s="1660"/>
      <c r="W215" s="1660"/>
      <c r="X215" s="1631"/>
      <c r="Y215" s="1664"/>
      <c r="Z215" s="1631"/>
      <c r="AA215" s="1588"/>
      <c r="AB215" s="1589"/>
      <c r="AC215" s="1589"/>
      <c r="AD215" s="1589"/>
      <c r="AE215" s="1589"/>
      <c r="AF215" s="1590"/>
      <c r="AG215" s="1600"/>
      <c r="AH215" s="1617"/>
      <c r="AI215" s="1618"/>
      <c r="AJ215" s="279">
        <f t="shared" si="27"/>
        <v>0</v>
      </c>
      <c r="AK215" s="1601" t="s">
        <v>98</v>
      </c>
      <c r="AL215" s="1602" t="s">
        <v>98</v>
      </c>
      <c r="AM215" s="1603" t="s">
        <v>98</v>
      </c>
      <c r="AN215" s="1604"/>
      <c r="AO215" s="1602"/>
      <c r="AP215" s="1603"/>
      <c r="AQ215" s="1604" t="s">
        <v>97</v>
      </c>
      <c r="AR215" s="1602" t="s">
        <v>97</v>
      </c>
      <c r="AS215" s="1602" t="s">
        <v>97</v>
      </c>
      <c r="AT215" s="1602" t="s">
        <v>97</v>
      </c>
      <c r="AU215" s="1605" t="s">
        <v>97</v>
      </c>
      <c r="AV215" s="220">
        <f t="shared" si="33"/>
        <v>0</v>
      </c>
      <c r="AW215" s="1661"/>
      <c r="AX215" s="1662"/>
      <c r="AY215" s="1662"/>
      <c r="AZ215" s="1662"/>
      <c r="BA215" s="1662"/>
      <c r="BB215" s="1662"/>
      <c r="BC215" s="1662"/>
      <c r="BD215" s="1662"/>
      <c r="BE215" s="1663"/>
    </row>
    <row r="216" spans="1:57" ht="36" customHeight="1" thickBot="1">
      <c r="A216" s="2621"/>
      <c r="B216" s="2455"/>
      <c r="C216" s="2593"/>
      <c r="D216" s="286" t="s">
        <v>76</v>
      </c>
      <c r="E216" s="2437"/>
      <c r="F216" s="2461"/>
      <c r="G216" s="1622">
        <f t="shared" si="32"/>
        <v>0</v>
      </c>
      <c r="H216" s="1636">
        <f t="shared" si="35"/>
        <v>0</v>
      </c>
      <c r="I216" s="1598"/>
      <c r="J216" s="1598"/>
      <c r="K216" s="1598"/>
      <c r="L216" s="1599"/>
      <c r="M216" s="1637">
        <f t="shared" si="26"/>
        <v>0</v>
      </c>
      <c r="N216" s="1638"/>
      <c r="O216" s="1638"/>
      <c r="P216" s="1638"/>
      <c r="Q216" s="1638"/>
      <c r="R216" s="1642"/>
      <c r="S216" s="1630"/>
      <c r="T216" s="1630"/>
      <c r="U216" s="1630"/>
      <c r="V216" s="1660"/>
      <c r="W216" s="1660"/>
      <c r="X216" s="1631"/>
      <c r="Y216" s="1664"/>
      <c r="Z216" s="1631"/>
      <c r="AA216" s="1588"/>
      <c r="AB216" s="1589"/>
      <c r="AC216" s="1589"/>
      <c r="AD216" s="1589"/>
      <c r="AE216" s="1589"/>
      <c r="AF216" s="1590"/>
      <c r="AG216" s="1600"/>
      <c r="AH216" s="1617"/>
      <c r="AI216" s="1618"/>
      <c r="AJ216" s="279">
        <f t="shared" si="27"/>
        <v>0</v>
      </c>
      <c r="AK216" s="1601"/>
      <c r="AL216" s="1602"/>
      <c r="AM216" s="1603"/>
      <c r="AN216" s="1604" t="s">
        <v>97</v>
      </c>
      <c r="AO216" s="1602" t="s">
        <v>97</v>
      </c>
      <c r="AP216" s="1603" t="s">
        <v>97</v>
      </c>
      <c r="AQ216" s="1604" t="s">
        <v>97</v>
      </c>
      <c r="AR216" s="1602" t="s">
        <v>97</v>
      </c>
      <c r="AS216" s="1602" t="s">
        <v>97</v>
      </c>
      <c r="AT216" s="1602" t="s">
        <v>97</v>
      </c>
      <c r="AU216" s="1605" t="s">
        <v>97</v>
      </c>
      <c r="AV216" s="220">
        <f t="shared" si="33"/>
        <v>0</v>
      </c>
      <c r="AW216" s="1661"/>
      <c r="AX216" s="1662"/>
      <c r="AY216" s="1662"/>
      <c r="AZ216" s="1662"/>
      <c r="BA216" s="1662"/>
      <c r="BB216" s="1662"/>
      <c r="BC216" s="1662"/>
      <c r="BD216" s="1662"/>
      <c r="BE216" s="1663"/>
    </row>
    <row r="217" spans="1:57" ht="36" customHeight="1" thickBot="1">
      <c r="A217" s="2621"/>
      <c r="B217" s="2455"/>
      <c r="C217" s="2593"/>
      <c r="D217" s="286" t="s">
        <v>77</v>
      </c>
      <c r="E217" s="2437"/>
      <c r="F217" s="2461"/>
      <c r="G217" s="1622">
        <f t="shared" si="32"/>
        <v>193</v>
      </c>
      <c r="H217" s="1636">
        <f t="shared" si="35"/>
        <v>5</v>
      </c>
      <c r="I217" s="1598">
        <v>5</v>
      </c>
      <c r="J217" s="1598"/>
      <c r="K217" s="1598"/>
      <c r="L217" s="1599"/>
      <c r="M217" s="1637">
        <f t="shared" si="26"/>
        <v>188</v>
      </c>
      <c r="N217" s="1638">
        <v>188</v>
      </c>
      <c r="O217" s="1638"/>
      <c r="P217" s="1638"/>
      <c r="Q217" s="1638"/>
      <c r="R217" s="1642"/>
      <c r="S217" s="1630"/>
      <c r="T217" s="1630"/>
      <c r="U217" s="1630"/>
      <c r="V217" s="1660">
        <v>188</v>
      </c>
      <c r="W217" s="1660"/>
      <c r="X217" s="1631"/>
      <c r="Y217" s="1664">
        <v>157</v>
      </c>
      <c r="Z217" s="1631">
        <v>31</v>
      </c>
      <c r="AA217" s="1588"/>
      <c r="AB217" s="1589">
        <v>87</v>
      </c>
      <c r="AC217" s="1589">
        <v>81</v>
      </c>
      <c r="AD217" s="1589">
        <v>6</v>
      </c>
      <c r="AE217" s="1589">
        <v>156</v>
      </c>
      <c r="AF217" s="1590">
        <v>4</v>
      </c>
      <c r="AG217" s="1600">
        <v>39</v>
      </c>
      <c r="AH217" s="1617">
        <v>16</v>
      </c>
      <c r="AI217" s="1618">
        <v>98</v>
      </c>
      <c r="AJ217" s="279">
        <f t="shared" si="27"/>
        <v>188</v>
      </c>
      <c r="AK217" s="1601" t="s">
        <v>98</v>
      </c>
      <c r="AL217" s="1602" t="s">
        <v>98</v>
      </c>
      <c r="AM217" s="1603" t="s">
        <v>98</v>
      </c>
      <c r="AN217" s="1604" t="s">
        <v>97</v>
      </c>
      <c r="AO217" s="1602" t="s">
        <v>97</v>
      </c>
      <c r="AP217" s="1603" t="s">
        <v>97</v>
      </c>
      <c r="AQ217" s="1604">
        <v>20</v>
      </c>
      <c r="AR217" s="1602">
        <v>45</v>
      </c>
      <c r="AS217" s="1602">
        <v>55</v>
      </c>
      <c r="AT217" s="1602">
        <v>68</v>
      </c>
      <c r="AU217" s="1605">
        <v>0</v>
      </c>
      <c r="AV217" s="220">
        <f t="shared" si="33"/>
        <v>5</v>
      </c>
      <c r="AW217" s="1661"/>
      <c r="AX217" s="1662"/>
      <c r="AY217" s="1662"/>
      <c r="AZ217" s="1662">
        <v>3</v>
      </c>
      <c r="BA217" s="1662"/>
      <c r="BB217" s="1662"/>
      <c r="BC217" s="1662">
        <v>2</v>
      </c>
      <c r="BD217" s="1662"/>
      <c r="BE217" s="1663"/>
    </row>
    <row r="218" spans="1:57" ht="36" customHeight="1" thickBot="1">
      <c r="A218" s="2621"/>
      <c r="B218" s="2456"/>
      <c r="C218" s="2596"/>
      <c r="D218" s="288" t="s">
        <v>78</v>
      </c>
      <c r="E218" s="2438"/>
      <c r="F218" s="2462"/>
      <c r="G218" s="1622">
        <f t="shared" si="32"/>
        <v>0</v>
      </c>
      <c r="H218" s="1649">
        <f t="shared" si="35"/>
        <v>0</v>
      </c>
      <c r="I218" s="1607"/>
      <c r="J218" s="1607"/>
      <c r="K218" s="1607"/>
      <c r="L218" s="1608"/>
      <c r="M218" s="1665">
        <f t="shared" si="26"/>
        <v>0</v>
      </c>
      <c r="N218" s="1654"/>
      <c r="O218" s="1654"/>
      <c r="P218" s="1654"/>
      <c r="Q218" s="1654"/>
      <c r="R218" s="1655"/>
      <c r="S218" s="1667"/>
      <c r="T218" s="1667"/>
      <c r="U218" s="1667"/>
      <c r="V218" s="1654"/>
      <c r="W218" s="1654"/>
      <c r="X218" s="1655"/>
      <c r="Y218" s="1653"/>
      <c r="Z218" s="1655"/>
      <c r="AA218" s="1611"/>
      <c r="AB218" s="1607"/>
      <c r="AC218" s="1607"/>
      <c r="AD218" s="1607"/>
      <c r="AE218" s="1607"/>
      <c r="AF218" s="1608"/>
      <c r="AG218" s="1611"/>
      <c r="AH218" s="1619"/>
      <c r="AI218" s="1621"/>
      <c r="AJ218" s="282">
        <f t="shared" si="27"/>
        <v>0</v>
      </c>
      <c r="AK218" s="1612" t="s">
        <v>97</v>
      </c>
      <c r="AL218" s="1613" t="s">
        <v>97</v>
      </c>
      <c r="AM218" s="1614" t="s">
        <v>97</v>
      </c>
      <c r="AN218" s="1615" t="s">
        <v>97</v>
      </c>
      <c r="AO218" s="1613" t="s">
        <v>98</v>
      </c>
      <c r="AP218" s="1614" t="s">
        <v>98</v>
      </c>
      <c r="AQ218" s="1611"/>
      <c r="AR218" s="1607"/>
      <c r="AS218" s="1607"/>
      <c r="AT218" s="1607"/>
      <c r="AU218" s="1608"/>
      <c r="AV218" s="220">
        <f t="shared" si="33"/>
        <v>0</v>
      </c>
      <c r="AW218" s="1657"/>
      <c r="AX218" s="1658"/>
      <c r="AY218" s="1658"/>
      <c r="AZ218" s="1658"/>
      <c r="BA218" s="1658"/>
      <c r="BB218" s="1658"/>
      <c r="BC218" s="1658"/>
      <c r="BD218" s="1658"/>
      <c r="BE218" s="1659"/>
    </row>
    <row r="219" spans="1:57" ht="36" customHeight="1" thickBot="1">
      <c r="A219" s="2621"/>
      <c r="B219" s="2454" t="s">
        <v>294</v>
      </c>
      <c r="C219" s="2457" t="s">
        <v>295</v>
      </c>
      <c r="D219" s="285" t="s">
        <v>74</v>
      </c>
      <c r="E219" s="2436">
        <v>40</v>
      </c>
      <c r="F219" s="2460">
        <f t="shared" ref="F219" si="38">E219-SUM(M219:M223)</f>
        <v>-3</v>
      </c>
      <c r="G219" s="1622">
        <f t="shared" si="32"/>
        <v>5</v>
      </c>
      <c r="H219" s="1623">
        <f t="shared" si="35"/>
        <v>5</v>
      </c>
      <c r="I219" s="1586">
        <v>5</v>
      </c>
      <c r="J219" s="1586"/>
      <c r="K219" s="1586"/>
      <c r="L219" s="1587"/>
      <c r="M219" s="1624">
        <f t="shared" si="26"/>
        <v>5</v>
      </c>
      <c r="N219" s="1625"/>
      <c r="O219" s="1625"/>
      <c r="P219" s="1625"/>
      <c r="Q219" s="1625"/>
      <c r="R219" s="1629">
        <v>5</v>
      </c>
      <c r="S219" s="1666">
        <v>3</v>
      </c>
      <c r="T219" s="1666"/>
      <c r="U219" s="1666"/>
      <c r="V219" s="1625">
        <v>2</v>
      </c>
      <c r="W219" s="1625"/>
      <c r="X219" s="1629"/>
      <c r="Y219" s="1627">
        <v>4</v>
      </c>
      <c r="Z219" s="1629">
        <v>1</v>
      </c>
      <c r="AA219" s="1591"/>
      <c r="AB219" s="1586">
        <v>3</v>
      </c>
      <c r="AC219" s="1586">
        <v>3</v>
      </c>
      <c r="AD219" s="1586">
        <v>1</v>
      </c>
      <c r="AE219" s="1586">
        <v>5</v>
      </c>
      <c r="AF219" s="1587"/>
      <c r="AG219" s="1591">
        <v>40</v>
      </c>
      <c r="AH219" s="1595">
        <v>19</v>
      </c>
      <c r="AI219" s="1616">
        <v>9</v>
      </c>
      <c r="AJ219" s="276">
        <f t="shared" si="27"/>
        <v>5</v>
      </c>
      <c r="AK219" s="1592" t="s">
        <v>97</v>
      </c>
      <c r="AL219" s="1593" t="s">
        <v>97</v>
      </c>
      <c r="AM219" s="1594" t="s">
        <v>97</v>
      </c>
      <c r="AN219" s="1591"/>
      <c r="AO219" s="1586">
        <v>4</v>
      </c>
      <c r="AP219" s="1595">
        <v>1</v>
      </c>
      <c r="AQ219" s="1596" t="s">
        <v>97</v>
      </c>
      <c r="AR219" s="1593" t="s">
        <v>97</v>
      </c>
      <c r="AS219" s="1593" t="s">
        <v>97</v>
      </c>
      <c r="AT219" s="1593" t="s">
        <v>97</v>
      </c>
      <c r="AU219" s="1597" t="s">
        <v>97</v>
      </c>
      <c r="AV219" s="220">
        <f t="shared" si="33"/>
        <v>0</v>
      </c>
      <c r="AW219" s="1633"/>
      <c r="AX219" s="1634"/>
      <c r="AY219" s="1634"/>
      <c r="AZ219" s="1634"/>
      <c r="BA219" s="1634"/>
      <c r="BB219" s="1634"/>
      <c r="BC219" s="1634"/>
      <c r="BD219" s="1634"/>
      <c r="BE219" s="1635"/>
    </row>
    <row r="220" spans="1:57" ht="36" customHeight="1" thickBot="1">
      <c r="A220" s="2621"/>
      <c r="B220" s="2455"/>
      <c r="C220" s="2458"/>
      <c r="D220" s="286" t="s">
        <v>75</v>
      </c>
      <c r="E220" s="2437"/>
      <c r="F220" s="2461"/>
      <c r="G220" s="1622">
        <f t="shared" si="32"/>
        <v>0</v>
      </c>
      <c r="H220" s="1636">
        <f t="shared" si="35"/>
        <v>0</v>
      </c>
      <c r="I220" s="1598"/>
      <c r="J220" s="1598"/>
      <c r="K220" s="1598"/>
      <c r="L220" s="1599"/>
      <c r="M220" s="1637">
        <f t="shared" si="26"/>
        <v>0</v>
      </c>
      <c r="N220" s="1638"/>
      <c r="O220" s="1638"/>
      <c r="P220" s="1638"/>
      <c r="Q220" s="1638"/>
      <c r="R220" s="1642"/>
      <c r="S220" s="1630"/>
      <c r="T220" s="1630"/>
      <c r="U220" s="1630"/>
      <c r="V220" s="1660"/>
      <c r="W220" s="1660"/>
      <c r="X220" s="1631"/>
      <c r="Y220" s="1664"/>
      <c r="Z220" s="1631"/>
      <c r="AA220" s="1588"/>
      <c r="AB220" s="1589"/>
      <c r="AC220" s="1589"/>
      <c r="AD220" s="1589"/>
      <c r="AE220" s="1589"/>
      <c r="AF220" s="1590"/>
      <c r="AG220" s="1600"/>
      <c r="AH220" s="1617"/>
      <c r="AI220" s="1618"/>
      <c r="AJ220" s="279">
        <f t="shared" si="27"/>
        <v>0</v>
      </c>
      <c r="AK220" s="1601" t="s">
        <v>98</v>
      </c>
      <c r="AL220" s="1602" t="s">
        <v>98</v>
      </c>
      <c r="AM220" s="1603" t="s">
        <v>98</v>
      </c>
      <c r="AN220" s="1604"/>
      <c r="AO220" s="1602"/>
      <c r="AP220" s="1603"/>
      <c r="AQ220" s="1604" t="s">
        <v>97</v>
      </c>
      <c r="AR220" s="1602" t="s">
        <v>97</v>
      </c>
      <c r="AS220" s="1602" t="s">
        <v>97</v>
      </c>
      <c r="AT220" s="1602" t="s">
        <v>97</v>
      </c>
      <c r="AU220" s="1605" t="s">
        <v>97</v>
      </c>
      <c r="AV220" s="220">
        <f t="shared" si="33"/>
        <v>0</v>
      </c>
      <c r="AW220" s="1661"/>
      <c r="AX220" s="1662"/>
      <c r="AY220" s="1662"/>
      <c r="AZ220" s="1662"/>
      <c r="BA220" s="1662"/>
      <c r="BB220" s="1662"/>
      <c r="BC220" s="1662"/>
      <c r="BD220" s="1662"/>
      <c r="BE220" s="1663"/>
    </row>
    <row r="221" spans="1:57" ht="36" customHeight="1" thickBot="1">
      <c r="A221" s="2621"/>
      <c r="B221" s="2455"/>
      <c r="C221" s="2458"/>
      <c r="D221" s="286" t="s">
        <v>76</v>
      </c>
      <c r="E221" s="2437"/>
      <c r="F221" s="2461"/>
      <c r="G221" s="1622">
        <f t="shared" si="32"/>
        <v>0</v>
      </c>
      <c r="H221" s="1636">
        <f t="shared" si="35"/>
        <v>0</v>
      </c>
      <c r="I221" s="1598"/>
      <c r="J221" s="1598"/>
      <c r="K221" s="1598"/>
      <c r="L221" s="1599"/>
      <c r="M221" s="1637">
        <f t="shared" si="26"/>
        <v>0</v>
      </c>
      <c r="N221" s="1638"/>
      <c r="O221" s="1638"/>
      <c r="P221" s="1638"/>
      <c r="Q221" s="1638"/>
      <c r="R221" s="1642"/>
      <c r="S221" s="1630"/>
      <c r="T221" s="1630"/>
      <c r="U221" s="1630"/>
      <c r="V221" s="1660"/>
      <c r="W221" s="1660"/>
      <c r="X221" s="1631"/>
      <c r="Y221" s="1664"/>
      <c r="Z221" s="1631"/>
      <c r="AA221" s="1588"/>
      <c r="AB221" s="1589"/>
      <c r="AC221" s="1589"/>
      <c r="AD221" s="1589"/>
      <c r="AE221" s="1589"/>
      <c r="AF221" s="1590"/>
      <c r="AG221" s="1600"/>
      <c r="AH221" s="1617"/>
      <c r="AI221" s="1618"/>
      <c r="AJ221" s="279">
        <f t="shared" si="27"/>
        <v>0</v>
      </c>
      <c r="AK221" s="1601"/>
      <c r="AL221" s="1602"/>
      <c r="AM221" s="1603"/>
      <c r="AN221" s="1604" t="s">
        <v>97</v>
      </c>
      <c r="AO221" s="1602" t="s">
        <v>97</v>
      </c>
      <c r="AP221" s="1603" t="s">
        <v>97</v>
      </c>
      <c r="AQ221" s="1604" t="s">
        <v>97</v>
      </c>
      <c r="AR221" s="1602" t="s">
        <v>97</v>
      </c>
      <c r="AS221" s="1602" t="s">
        <v>97</v>
      </c>
      <c r="AT221" s="1602" t="s">
        <v>97</v>
      </c>
      <c r="AU221" s="1605" t="s">
        <v>97</v>
      </c>
      <c r="AV221" s="220">
        <f t="shared" si="33"/>
        <v>0</v>
      </c>
      <c r="AW221" s="1661"/>
      <c r="AX221" s="1662"/>
      <c r="AY221" s="1662"/>
      <c r="AZ221" s="1662"/>
      <c r="BA221" s="1662"/>
      <c r="BB221" s="1662"/>
      <c r="BC221" s="1662"/>
      <c r="BD221" s="1662"/>
      <c r="BE221" s="1663"/>
    </row>
    <row r="222" spans="1:57" ht="36" customHeight="1" thickBot="1">
      <c r="A222" s="2621"/>
      <c r="B222" s="2455"/>
      <c r="C222" s="2458"/>
      <c r="D222" s="286" t="s">
        <v>77</v>
      </c>
      <c r="E222" s="2437"/>
      <c r="F222" s="2461"/>
      <c r="G222" s="1622">
        <f t="shared" si="32"/>
        <v>39</v>
      </c>
      <c r="H222" s="1636">
        <f t="shared" si="35"/>
        <v>1</v>
      </c>
      <c r="I222" s="1598"/>
      <c r="J222" s="1598"/>
      <c r="K222" s="1598">
        <v>1</v>
      </c>
      <c r="L222" s="1599"/>
      <c r="M222" s="1637">
        <f t="shared" si="26"/>
        <v>38</v>
      </c>
      <c r="N222" s="1638"/>
      <c r="O222" s="1638">
        <v>38</v>
      </c>
      <c r="P222" s="1638"/>
      <c r="Q222" s="1638"/>
      <c r="R222" s="1642"/>
      <c r="S222" s="1630">
        <v>11</v>
      </c>
      <c r="T222" s="1630"/>
      <c r="U222" s="1630"/>
      <c r="V222" s="1660">
        <v>21</v>
      </c>
      <c r="W222" s="1660">
        <v>6</v>
      </c>
      <c r="X222" s="1631"/>
      <c r="Y222" s="1664">
        <v>33</v>
      </c>
      <c r="Z222" s="1631">
        <v>5</v>
      </c>
      <c r="AA222" s="1588"/>
      <c r="AB222" s="1589">
        <v>17</v>
      </c>
      <c r="AC222" s="1589">
        <v>17</v>
      </c>
      <c r="AD222" s="1589">
        <v>4</v>
      </c>
      <c r="AE222" s="1589">
        <v>22</v>
      </c>
      <c r="AF222" s="1590"/>
      <c r="AG222" s="1600">
        <v>42</v>
      </c>
      <c r="AH222" s="1617">
        <v>23</v>
      </c>
      <c r="AI222" s="1618">
        <v>83</v>
      </c>
      <c r="AJ222" s="279">
        <f>SUM(AK222:AU222)</f>
        <v>38</v>
      </c>
      <c r="AK222" s="1601" t="s">
        <v>98</v>
      </c>
      <c r="AL222" s="1602" t="s">
        <v>98</v>
      </c>
      <c r="AM222" s="1603" t="s">
        <v>98</v>
      </c>
      <c r="AN222" s="1604" t="s">
        <v>97</v>
      </c>
      <c r="AO222" s="1602" t="s">
        <v>97</v>
      </c>
      <c r="AP222" s="1603" t="s">
        <v>97</v>
      </c>
      <c r="AQ222" s="1604">
        <v>8</v>
      </c>
      <c r="AR222" s="1602">
        <v>10</v>
      </c>
      <c r="AS222" s="1602">
        <v>15</v>
      </c>
      <c r="AT222" s="1602">
        <v>5</v>
      </c>
      <c r="AU222" s="1605"/>
      <c r="AV222" s="220">
        <f t="shared" si="33"/>
        <v>1</v>
      </c>
      <c r="AW222" s="1661"/>
      <c r="AX222" s="1662">
        <v>1</v>
      </c>
      <c r="AY222" s="1662"/>
      <c r="AZ222" s="1662"/>
      <c r="BA222" s="1662"/>
      <c r="BB222" s="1662"/>
      <c r="BC222" s="1662"/>
      <c r="BD222" s="1662"/>
      <c r="BE222" s="1663"/>
    </row>
    <row r="223" spans="1:57" ht="36" customHeight="1" thickBot="1">
      <c r="A223" s="2621"/>
      <c r="B223" s="2456"/>
      <c r="C223" s="2459"/>
      <c r="D223" s="288" t="s">
        <v>78</v>
      </c>
      <c r="E223" s="2438"/>
      <c r="F223" s="2462"/>
      <c r="G223" s="1622">
        <f t="shared" si="32"/>
        <v>0</v>
      </c>
      <c r="H223" s="1649">
        <f t="shared" si="35"/>
        <v>0</v>
      </c>
      <c r="I223" s="1607"/>
      <c r="J223" s="1607"/>
      <c r="K223" s="1607"/>
      <c r="L223" s="1608"/>
      <c r="M223" s="1665">
        <f t="shared" si="26"/>
        <v>0</v>
      </c>
      <c r="N223" s="1654"/>
      <c r="O223" s="1654"/>
      <c r="P223" s="1654"/>
      <c r="Q223" s="1654"/>
      <c r="R223" s="1655"/>
      <c r="S223" s="1667"/>
      <c r="T223" s="1667"/>
      <c r="U223" s="1667"/>
      <c r="V223" s="1654"/>
      <c r="W223" s="1654"/>
      <c r="X223" s="1655"/>
      <c r="Y223" s="1653"/>
      <c r="Z223" s="1655"/>
      <c r="AA223" s="1611"/>
      <c r="AB223" s="1607"/>
      <c r="AC223" s="1607"/>
      <c r="AD223" s="1607"/>
      <c r="AE223" s="1607"/>
      <c r="AF223" s="1608"/>
      <c r="AG223" s="1611"/>
      <c r="AH223" s="1619"/>
      <c r="AI223" s="1621"/>
      <c r="AJ223" s="282">
        <f t="shared" si="27"/>
        <v>0</v>
      </c>
      <c r="AK223" s="1612" t="s">
        <v>97</v>
      </c>
      <c r="AL223" s="1613" t="s">
        <v>97</v>
      </c>
      <c r="AM223" s="1614" t="s">
        <v>97</v>
      </c>
      <c r="AN223" s="1615" t="s">
        <v>97</v>
      </c>
      <c r="AO223" s="1613" t="s">
        <v>98</v>
      </c>
      <c r="AP223" s="1614" t="s">
        <v>98</v>
      </c>
      <c r="AQ223" s="1611"/>
      <c r="AR223" s="1607"/>
      <c r="AS223" s="1607"/>
      <c r="AT223" s="1607"/>
      <c r="AU223" s="1608"/>
      <c r="AV223" s="220">
        <f t="shared" si="33"/>
        <v>0</v>
      </c>
      <c r="AW223" s="1657"/>
      <c r="AX223" s="1658"/>
      <c r="AY223" s="1658"/>
      <c r="AZ223" s="1658"/>
      <c r="BA223" s="1658"/>
      <c r="BB223" s="1658"/>
      <c r="BC223" s="1658"/>
      <c r="BD223" s="1658"/>
      <c r="BE223" s="1659"/>
    </row>
    <row r="224" spans="1:57" ht="36" customHeight="1" thickBot="1">
      <c r="A224" s="2621"/>
      <c r="B224" s="2454" t="s">
        <v>297</v>
      </c>
      <c r="C224" s="2457" t="s">
        <v>298</v>
      </c>
      <c r="D224" s="285" t="s">
        <v>74</v>
      </c>
      <c r="E224" s="2436">
        <v>50</v>
      </c>
      <c r="F224" s="2460">
        <f t="shared" ref="F224" si="39">E224-SUM(M224:M228)</f>
        <v>4</v>
      </c>
      <c r="G224" s="1622">
        <f t="shared" si="32"/>
        <v>0</v>
      </c>
      <c r="H224" s="1623">
        <f t="shared" si="35"/>
        <v>0</v>
      </c>
      <c r="I224" s="1586"/>
      <c r="J224" s="1586"/>
      <c r="K224" s="1586"/>
      <c r="L224" s="1587"/>
      <c r="M224" s="1624">
        <f t="shared" si="26"/>
        <v>0</v>
      </c>
      <c r="N224" s="1625"/>
      <c r="O224" s="1625"/>
      <c r="P224" s="1625"/>
      <c r="Q224" s="1625"/>
      <c r="R224" s="1629"/>
      <c r="S224" s="1666"/>
      <c r="T224" s="1666"/>
      <c r="U224" s="1666"/>
      <c r="V224" s="1625"/>
      <c r="W224" s="1625"/>
      <c r="X224" s="1629"/>
      <c r="Y224" s="1627"/>
      <c r="Z224" s="1629"/>
      <c r="AA224" s="1591"/>
      <c r="AB224" s="1586"/>
      <c r="AC224" s="1586"/>
      <c r="AD224" s="1586"/>
      <c r="AE224" s="1586"/>
      <c r="AF224" s="1587"/>
      <c r="AG224" s="1591"/>
      <c r="AH224" s="1595"/>
      <c r="AI224" s="1616"/>
      <c r="AJ224" s="276">
        <f t="shared" si="27"/>
        <v>0</v>
      </c>
      <c r="AK224" s="1592" t="s">
        <v>97</v>
      </c>
      <c r="AL224" s="1593" t="s">
        <v>97</v>
      </c>
      <c r="AM224" s="1594" t="s">
        <v>97</v>
      </c>
      <c r="AN224" s="1591"/>
      <c r="AO224" s="1586"/>
      <c r="AP224" s="1595"/>
      <c r="AQ224" s="1596" t="s">
        <v>97</v>
      </c>
      <c r="AR224" s="1593" t="s">
        <v>97</v>
      </c>
      <c r="AS224" s="1593" t="s">
        <v>97</v>
      </c>
      <c r="AT224" s="1593" t="s">
        <v>97</v>
      </c>
      <c r="AU224" s="1597" t="s">
        <v>97</v>
      </c>
      <c r="AV224" s="220">
        <f t="shared" si="33"/>
        <v>0</v>
      </c>
      <c r="AW224" s="1633"/>
      <c r="AX224" s="1634"/>
      <c r="AY224" s="1634"/>
      <c r="AZ224" s="1634"/>
      <c r="BA224" s="1634"/>
      <c r="BB224" s="1634"/>
      <c r="BC224" s="1634"/>
      <c r="BD224" s="1634"/>
      <c r="BE224" s="1635"/>
    </row>
    <row r="225" spans="1:57" ht="36" customHeight="1" thickBot="1">
      <c r="A225" s="2621"/>
      <c r="B225" s="2455"/>
      <c r="C225" s="2458"/>
      <c r="D225" s="286" t="s">
        <v>75</v>
      </c>
      <c r="E225" s="2437"/>
      <c r="F225" s="2461"/>
      <c r="G225" s="1622">
        <f t="shared" si="32"/>
        <v>0</v>
      </c>
      <c r="H225" s="1636">
        <f t="shared" si="35"/>
        <v>0</v>
      </c>
      <c r="I225" s="1598"/>
      <c r="J225" s="1598"/>
      <c r="K225" s="1598"/>
      <c r="L225" s="1599"/>
      <c r="M225" s="1637">
        <f t="shared" si="26"/>
        <v>0</v>
      </c>
      <c r="N225" s="1638"/>
      <c r="O225" s="1638"/>
      <c r="P225" s="1638"/>
      <c r="Q225" s="1638"/>
      <c r="R225" s="1642"/>
      <c r="S225" s="1630"/>
      <c r="T225" s="1630"/>
      <c r="U225" s="1630"/>
      <c r="V225" s="1660"/>
      <c r="W225" s="1660"/>
      <c r="X225" s="1631"/>
      <c r="Y225" s="1664"/>
      <c r="Z225" s="1631"/>
      <c r="AA225" s="1588"/>
      <c r="AB225" s="1589"/>
      <c r="AC225" s="1589"/>
      <c r="AD225" s="1589"/>
      <c r="AE225" s="1589"/>
      <c r="AF225" s="1590"/>
      <c r="AG225" s="1600"/>
      <c r="AH225" s="1617"/>
      <c r="AI225" s="1618"/>
      <c r="AJ225" s="279">
        <f t="shared" si="27"/>
        <v>0</v>
      </c>
      <c r="AK225" s="1601" t="s">
        <v>98</v>
      </c>
      <c r="AL225" s="1602" t="s">
        <v>98</v>
      </c>
      <c r="AM225" s="1603" t="s">
        <v>98</v>
      </c>
      <c r="AN225" s="1604"/>
      <c r="AO225" s="1602"/>
      <c r="AP225" s="1603"/>
      <c r="AQ225" s="1604" t="s">
        <v>97</v>
      </c>
      <c r="AR225" s="1602" t="s">
        <v>97</v>
      </c>
      <c r="AS225" s="1602" t="s">
        <v>97</v>
      </c>
      <c r="AT225" s="1602" t="s">
        <v>97</v>
      </c>
      <c r="AU225" s="1605" t="s">
        <v>97</v>
      </c>
      <c r="AV225" s="220">
        <f t="shared" si="33"/>
        <v>0</v>
      </c>
      <c r="AW225" s="1661"/>
      <c r="AX225" s="1662"/>
      <c r="AY225" s="1662"/>
      <c r="AZ225" s="1662"/>
      <c r="BA225" s="1662"/>
      <c r="BB225" s="1662"/>
      <c r="BC225" s="1662"/>
      <c r="BD225" s="1662"/>
      <c r="BE225" s="1663"/>
    </row>
    <row r="226" spans="1:57" ht="36" customHeight="1" thickBot="1">
      <c r="A226" s="2621"/>
      <c r="B226" s="2455"/>
      <c r="C226" s="2458"/>
      <c r="D226" s="286" t="s">
        <v>76</v>
      </c>
      <c r="E226" s="2437"/>
      <c r="F226" s="2461"/>
      <c r="G226" s="1622">
        <f t="shared" si="32"/>
        <v>0</v>
      </c>
      <c r="H226" s="1636">
        <f t="shared" si="35"/>
        <v>0</v>
      </c>
      <c r="I226" s="1598"/>
      <c r="J226" s="1598"/>
      <c r="K226" s="1598"/>
      <c r="L226" s="1599"/>
      <c r="M226" s="1678">
        <f t="shared" si="26"/>
        <v>0</v>
      </c>
      <c r="N226" s="1638"/>
      <c r="O226" s="1638"/>
      <c r="P226" s="1638"/>
      <c r="Q226" s="1638"/>
      <c r="R226" s="1642"/>
      <c r="S226" s="1630"/>
      <c r="T226" s="1630"/>
      <c r="U226" s="1630"/>
      <c r="V226" s="1660"/>
      <c r="W226" s="1660"/>
      <c r="X226" s="1631"/>
      <c r="Y226" s="1664"/>
      <c r="Z226" s="1631"/>
      <c r="AA226" s="1588"/>
      <c r="AB226" s="1589"/>
      <c r="AC226" s="1589"/>
      <c r="AD226" s="1589"/>
      <c r="AE226" s="1589"/>
      <c r="AF226" s="1590"/>
      <c r="AG226" s="1600"/>
      <c r="AH226" s="1617"/>
      <c r="AI226" s="1618"/>
      <c r="AJ226" s="279">
        <f t="shared" si="27"/>
        <v>0</v>
      </c>
      <c r="AK226" s="1601"/>
      <c r="AL226" s="1602"/>
      <c r="AM226" s="1603"/>
      <c r="AN226" s="1604" t="s">
        <v>97</v>
      </c>
      <c r="AO226" s="1602" t="s">
        <v>97</v>
      </c>
      <c r="AP226" s="1603" t="s">
        <v>97</v>
      </c>
      <c r="AQ226" s="1604" t="s">
        <v>97</v>
      </c>
      <c r="AR226" s="1602" t="s">
        <v>97</v>
      </c>
      <c r="AS226" s="1602" t="s">
        <v>97</v>
      </c>
      <c r="AT226" s="1602" t="s">
        <v>97</v>
      </c>
      <c r="AU226" s="1605" t="s">
        <v>97</v>
      </c>
      <c r="AV226" s="220">
        <f t="shared" si="33"/>
        <v>0</v>
      </c>
      <c r="AW226" s="1661"/>
      <c r="AX226" s="1662"/>
      <c r="AY226" s="1662"/>
      <c r="AZ226" s="1662"/>
      <c r="BA226" s="1662"/>
      <c r="BB226" s="1662"/>
      <c r="BC226" s="1662"/>
      <c r="BD226" s="1662"/>
      <c r="BE226" s="1663"/>
    </row>
    <row r="227" spans="1:57" ht="36" customHeight="1" thickBot="1">
      <c r="A227" s="2621"/>
      <c r="B227" s="2455"/>
      <c r="C227" s="2458"/>
      <c r="D227" s="286" t="s">
        <v>77</v>
      </c>
      <c r="E227" s="2437"/>
      <c r="F227" s="2461"/>
      <c r="G227" s="1622">
        <f t="shared" si="32"/>
        <v>46</v>
      </c>
      <c r="H227" s="1636">
        <f t="shared" si="35"/>
        <v>1</v>
      </c>
      <c r="I227" s="1598"/>
      <c r="J227" s="1598"/>
      <c r="K227" s="1598">
        <v>1</v>
      </c>
      <c r="L227" s="1599"/>
      <c r="M227" s="1637">
        <f t="shared" si="26"/>
        <v>46</v>
      </c>
      <c r="N227" s="1638">
        <v>46</v>
      </c>
      <c r="O227" s="1638"/>
      <c r="P227" s="1638"/>
      <c r="Q227" s="1638"/>
      <c r="R227" s="1642"/>
      <c r="S227" s="1630"/>
      <c r="T227" s="1630"/>
      <c r="U227" s="1630"/>
      <c r="V227" s="1660">
        <v>45</v>
      </c>
      <c r="W227" s="1660">
        <v>1</v>
      </c>
      <c r="X227" s="1631"/>
      <c r="Y227" s="1664">
        <v>38</v>
      </c>
      <c r="Z227" s="1631">
        <v>8</v>
      </c>
      <c r="AA227" s="1588"/>
      <c r="AB227" s="1589">
        <v>21</v>
      </c>
      <c r="AC227" s="1589">
        <v>21</v>
      </c>
      <c r="AD227" s="1589">
        <v>5</v>
      </c>
      <c r="AE227" s="1589">
        <v>26</v>
      </c>
      <c r="AF227" s="1590">
        <v>2</v>
      </c>
      <c r="AG227" s="1600">
        <v>47</v>
      </c>
      <c r="AH227" s="1617">
        <v>25</v>
      </c>
      <c r="AI227" s="1618">
        <v>78.2</v>
      </c>
      <c r="AJ227" s="279">
        <f t="shared" si="27"/>
        <v>46</v>
      </c>
      <c r="AK227" s="1601" t="s">
        <v>98</v>
      </c>
      <c r="AL227" s="1602" t="s">
        <v>98</v>
      </c>
      <c r="AM227" s="1603" t="s">
        <v>98</v>
      </c>
      <c r="AN227" s="1604" t="s">
        <v>97</v>
      </c>
      <c r="AO227" s="1602" t="s">
        <v>97</v>
      </c>
      <c r="AP227" s="1603" t="s">
        <v>97</v>
      </c>
      <c r="AQ227" s="1604">
        <v>6</v>
      </c>
      <c r="AR227" s="1602">
        <v>21</v>
      </c>
      <c r="AS227" s="1602">
        <v>18</v>
      </c>
      <c r="AT227" s="1602">
        <v>1</v>
      </c>
      <c r="AU227" s="1605">
        <v>0</v>
      </c>
      <c r="AV227" s="220">
        <f t="shared" si="33"/>
        <v>0</v>
      </c>
      <c r="AW227" s="1661"/>
      <c r="AX227" s="1662"/>
      <c r="AY227" s="1662"/>
      <c r="AZ227" s="1662"/>
      <c r="BA227" s="1662"/>
      <c r="BB227" s="1662"/>
      <c r="BC227" s="1662"/>
      <c r="BD227" s="1662"/>
      <c r="BE227" s="1663"/>
    </row>
    <row r="228" spans="1:57" ht="36" customHeight="1" thickBot="1">
      <c r="A228" s="2621"/>
      <c r="B228" s="2473"/>
      <c r="C228" s="2474"/>
      <c r="D228" s="288" t="s">
        <v>78</v>
      </c>
      <c r="E228" s="2437"/>
      <c r="F228" s="2461"/>
      <c r="G228" s="1679">
        <f t="shared" si="32"/>
        <v>0</v>
      </c>
      <c r="H228" s="1680">
        <f t="shared" si="35"/>
        <v>0</v>
      </c>
      <c r="I228" s="1670"/>
      <c r="J228" s="1670"/>
      <c r="K228" s="1670"/>
      <c r="L228" s="1610"/>
      <c r="M228" s="1650">
        <f t="shared" si="26"/>
        <v>0</v>
      </c>
      <c r="N228" s="1651"/>
      <c r="O228" s="1651"/>
      <c r="P228" s="1651"/>
      <c r="Q228" s="1651"/>
      <c r="R228" s="1669"/>
      <c r="S228" s="1667"/>
      <c r="T228" s="1667"/>
      <c r="U228" s="1667"/>
      <c r="V228" s="1654"/>
      <c r="W228" s="1654"/>
      <c r="X228" s="1655"/>
      <c r="Y228" s="1653"/>
      <c r="Z228" s="1655"/>
      <c r="AA228" s="1611"/>
      <c r="AB228" s="1607"/>
      <c r="AC228" s="1607"/>
      <c r="AD228" s="1607"/>
      <c r="AE228" s="1607"/>
      <c r="AF228" s="1608"/>
      <c r="AG228" s="1611"/>
      <c r="AH228" s="1619"/>
      <c r="AI228" s="1621"/>
      <c r="AJ228" s="282">
        <f t="shared" si="27"/>
        <v>0</v>
      </c>
      <c r="AK228" s="1612" t="s">
        <v>97</v>
      </c>
      <c r="AL228" s="1613" t="s">
        <v>97</v>
      </c>
      <c r="AM228" s="1614" t="s">
        <v>97</v>
      </c>
      <c r="AN228" s="1615" t="s">
        <v>97</v>
      </c>
      <c r="AO228" s="1613" t="s">
        <v>98</v>
      </c>
      <c r="AP228" s="1614" t="s">
        <v>98</v>
      </c>
      <c r="AQ228" s="1611"/>
      <c r="AR228" s="1607"/>
      <c r="AS228" s="1607"/>
      <c r="AT228" s="1607"/>
      <c r="AU228" s="1608"/>
      <c r="AV228" s="220">
        <f t="shared" si="33"/>
        <v>0</v>
      </c>
      <c r="AW228" s="1657"/>
      <c r="AX228" s="1658"/>
      <c r="AY228" s="1658"/>
      <c r="AZ228" s="1658"/>
      <c r="BA228" s="1658"/>
      <c r="BB228" s="1658"/>
      <c r="BC228" s="1658"/>
      <c r="BD228" s="1658"/>
      <c r="BE228" s="1659"/>
    </row>
    <row r="229" spans="1:57" ht="36" customHeight="1">
      <c r="A229" s="2465" t="s">
        <v>208</v>
      </c>
      <c r="B229" s="2454" t="s">
        <v>299</v>
      </c>
      <c r="C229" s="2592" t="s">
        <v>300</v>
      </c>
      <c r="D229" s="275" t="s">
        <v>74</v>
      </c>
      <c r="E229" s="2436">
        <v>142</v>
      </c>
      <c r="F229" s="2460">
        <f>E229-SUM(M229:M248)</f>
        <v>-142</v>
      </c>
      <c r="G229" s="684">
        <f t="shared" si="32"/>
        <v>36</v>
      </c>
      <c r="H229" s="685">
        <v>0</v>
      </c>
      <c r="I229" s="1586"/>
      <c r="J229" s="1586"/>
      <c r="K229" s="1586"/>
      <c r="L229" s="1587"/>
      <c r="M229" s="688">
        <f t="shared" ref="M229:M292" si="40">IF(AND(SUM(N229:R229)=SUM(Y229:Z229),SUM(S229:X229)=SUM(Y229:Z229)),SUM(N229:R229),"ПЕРЕВІРТЕ ПРАВИЛЬНІСТЬ ДАНИХ")</f>
        <v>36</v>
      </c>
      <c r="N229" s="689"/>
      <c r="O229" s="689"/>
      <c r="P229" s="689"/>
      <c r="Q229" s="689"/>
      <c r="R229" s="693">
        <v>36</v>
      </c>
      <c r="S229" s="691">
        <v>5</v>
      </c>
      <c r="T229" s="689"/>
      <c r="U229" s="689"/>
      <c r="V229" s="692">
        <v>25</v>
      </c>
      <c r="W229" s="689">
        <v>6</v>
      </c>
      <c r="X229" s="693"/>
      <c r="Y229" s="694">
        <v>30</v>
      </c>
      <c r="Z229" s="695">
        <v>6</v>
      </c>
      <c r="AA229" s="1588"/>
      <c r="AB229" s="1589">
        <v>13</v>
      </c>
      <c r="AC229" s="1589">
        <v>13</v>
      </c>
      <c r="AD229" s="1589"/>
      <c r="AE229" s="1589">
        <v>5</v>
      </c>
      <c r="AF229" s="1590"/>
      <c r="AG229" s="1588">
        <v>23</v>
      </c>
      <c r="AH229" s="1590">
        <v>19</v>
      </c>
      <c r="AI229" s="1591">
        <v>12</v>
      </c>
      <c r="AJ229" s="276">
        <f>SUM(AN229:AP229)</f>
        <v>36</v>
      </c>
      <c r="AK229" s="1592" t="s">
        <v>97</v>
      </c>
      <c r="AL229" s="1593" t="s">
        <v>97</v>
      </c>
      <c r="AM229" s="1594" t="s">
        <v>97</v>
      </c>
      <c r="AN229" s="1591">
        <v>2</v>
      </c>
      <c r="AO229" s="1586">
        <v>34</v>
      </c>
      <c r="AP229" s="1595"/>
      <c r="AQ229" s="1596" t="s">
        <v>97</v>
      </c>
      <c r="AR229" s="1593" t="s">
        <v>97</v>
      </c>
      <c r="AS229" s="1593" t="s">
        <v>97</v>
      </c>
      <c r="AT229" s="1593" t="s">
        <v>97</v>
      </c>
      <c r="AU229" s="1597" t="s">
        <v>97</v>
      </c>
      <c r="AV229" s="220">
        <f t="shared" si="33"/>
        <v>0</v>
      </c>
      <c r="AW229" s="706"/>
      <c r="AX229" s="707"/>
      <c r="AY229" s="707"/>
      <c r="AZ229" s="707"/>
      <c r="BA229" s="707"/>
      <c r="BB229" s="707"/>
      <c r="BC229" s="707"/>
      <c r="BD229" s="707"/>
      <c r="BE229" s="708"/>
    </row>
    <row r="230" spans="1:57" ht="36" customHeight="1">
      <c r="A230" s="2466"/>
      <c r="B230" s="2455"/>
      <c r="C230" s="2593"/>
      <c r="D230" s="277" t="s">
        <v>75</v>
      </c>
      <c r="E230" s="2437"/>
      <c r="F230" s="2461"/>
      <c r="G230" s="709">
        <f t="shared" si="32"/>
        <v>0</v>
      </c>
      <c r="H230" s="710">
        <f t="shared" ref="H230:H251" si="41">SUM(I230:L230)</f>
        <v>0</v>
      </c>
      <c r="I230" s="1598"/>
      <c r="J230" s="1598"/>
      <c r="K230" s="1598"/>
      <c r="L230" s="1599"/>
      <c r="M230" s="713">
        <f t="shared" si="40"/>
        <v>0</v>
      </c>
      <c r="N230" s="714"/>
      <c r="O230" s="714"/>
      <c r="P230" s="714"/>
      <c r="Q230" s="714"/>
      <c r="R230" s="718"/>
      <c r="S230" s="716"/>
      <c r="T230" s="717"/>
      <c r="U230" s="717"/>
      <c r="V230" s="714"/>
      <c r="W230" s="714"/>
      <c r="X230" s="718"/>
      <c r="Y230" s="694"/>
      <c r="Z230" s="695"/>
      <c r="AA230" s="1588"/>
      <c r="AB230" s="1589"/>
      <c r="AC230" s="1589"/>
      <c r="AD230" s="1589"/>
      <c r="AE230" s="1589"/>
      <c r="AF230" s="1590"/>
      <c r="AG230" s="1600"/>
      <c r="AH230" s="1599"/>
      <c r="AI230" s="1600"/>
      <c r="AJ230" s="279">
        <f>SUM(AN230:AP230)</f>
        <v>0</v>
      </c>
      <c r="AK230" s="1601" t="s">
        <v>98</v>
      </c>
      <c r="AL230" s="1602" t="s">
        <v>98</v>
      </c>
      <c r="AM230" s="1603" t="s">
        <v>98</v>
      </c>
      <c r="AN230" s="1604"/>
      <c r="AO230" s="1602"/>
      <c r="AP230" s="1603"/>
      <c r="AQ230" s="1604" t="s">
        <v>97</v>
      </c>
      <c r="AR230" s="1602" t="s">
        <v>97</v>
      </c>
      <c r="AS230" s="1602" t="s">
        <v>97</v>
      </c>
      <c r="AT230" s="1602" t="s">
        <v>97</v>
      </c>
      <c r="AU230" s="1605" t="s">
        <v>97</v>
      </c>
      <c r="AV230" s="220">
        <f t="shared" si="33"/>
        <v>0</v>
      </c>
      <c r="AW230" s="725"/>
      <c r="AX230" s="726"/>
      <c r="AY230" s="726"/>
      <c r="AZ230" s="726"/>
      <c r="BA230" s="726"/>
      <c r="BB230" s="726"/>
      <c r="BC230" s="726"/>
      <c r="BD230" s="726"/>
      <c r="BE230" s="727"/>
    </row>
    <row r="231" spans="1:57" ht="36" customHeight="1">
      <c r="A231" s="2466"/>
      <c r="B231" s="2455"/>
      <c r="C231" s="2593"/>
      <c r="D231" s="277" t="s">
        <v>76</v>
      </c>
      <c r="E231" s="2437"/>
      <c r="F231" s="2461"/>
      <c r="G231" s="709">
        <f t="shared" si="32"/>
        <v>0</v>
      </c>
      <c r="H231" s="710">
        <f t="shared" si="41"/>
        <v>0</v>
      </c>
      <c r="I231" s="1598"/>
      <c r="J231" s="1598"/>
      <c r="K231" s="1598"/>
      <c r="L231" s="1599"/>
      <c r="M231" s="713">
        <f t="shared" si="40"/>
        <v>0</v>
      </c>
      <c r="N231" s="714"/>
      <c r="O231" s="714"/>
      <c r="P231" s="728"/>
      <c r="Q231" s="1606"/>
      <c r="R231" s="718"/>
      <c r="S231" s="716"/>
      <c r="T231" s="714"/>
      <c r="U231" s="714"/>
      <c r="V231" s="714"/>
      <c r="W231" s="714"/>
      <c r="X231" s="718"/>
      <c r="Y231" s="694"/>
      <c r="Z231" s="695"/>
      <c r="AA231" s="1588"/>
      <c r="AB231" s="1589"/>
      <c r="AC231" s="1589"/>
      <c r="AD231" s="1589"/>
      <c r="AE231" s="1589"/>
      <c r="AF231" s="1590"/>
      <c r="AG231" s="1600"/>
      <c r="AH231" s="1599"/>
      <c r="AI231" s="1600"/>
      <c r="AJ231" s="279">
        <f>SUM(AK231:AM231)</f>
        <v>0</v>
      </c>
      <c r="AK231" s="1601"/>
      <c r="AL231" s="1602"/>
      <c r="AM231" s="1603"/>
      <c r="AN231" s="1604" t="s">
        <v>97</v>
      </c>
      <c r="AO231" s="1602" t="s">
        <v>97</v>
      </c>
      <c r="AP231" s="1603" t="s">
        <v>97</v>
      </c>
      <c r="AQ231" s="1604" t="s">
        <v>97</v>
      </c>
      <c r="AR231" s="1602" t="s">
        <v>97</v>
      </c>
      <c r="AS231" s="1602" t="s">
        <v>97</v>
      </c>
      <c r="AT231" s="1602" t="s">
        <v>97</v>
      </c>
      <c r="AU231" s="1605" t="s">
        <v>97</v>
      </c>
      <c r="AV231" s="220">
        <f t="shared" si="33"/>
        <v>0</v>
      </c>
      <c r="AW231" s="725"/>
      <c r="AX231" s="726"/>
      <c r="AY231" s="726"/>
      <c r="AZ231" s="726"/>
      <c r="BA231" s="726"/>
      <c r="BB231" s="726"/>
      <c r="BC231" s="726"/>
      <c r="BD231" s="726"/>
      <c r="BE231" s="727"/>
    </row>
    <row r="232" spans="1:57" ht="36" customHeight="1">
      <c r="A232" s="2466"/>
      <c r="B232" s="2455"/>
      <c r="C232" s="2593"/>
      <c r="D232" s="277" t="s">
        <v>77</v>
      </c>
      <c r="E232" s="2437"/>
      <c r="F232" s="2461"/>
      <c r="G232" s="709">
        <f t="shared" si="32"/>
        <v>111</v>
      </c>
      <c r="H232" s="710">
        <f t="shared" si="41"/>
        <v>1</v>
      </c>
      <c r="I232" s="1598">
        <v>1</v>
      </c>
      <c r="J232" s="1598"/>
      <c r="K232" s="1598"/>
      <c r="L232" s="1599"/>
      <c r="M232" s="713">
        <f t="shared" si="40"/>
        <v>106</v>
      </c>
      <c r="N232" s="714"/>
      <c r="O232" s="714"/>
      <c r="P232" s="714"/>
      <c r="Q232" s="714"/>
      <c r="R232" s="718">
        <v>106</v>
      </c>
      <c r="S232" s="716">
        <v>28</v>
      </c>
      <c r="T232" s="714"/>
      <c r="U232" s="714"/>
      <c r="V232" s="714">
        <v>72</v>
      </c>
      <c r="W232" s="714">
        <v>6</v>
      </c>
      <c r="X232" s="718"/>
      <c r="Y232" s="694">
        <v>96</v>
      </c>
      <c r="Z232" s="695">
        <v>10</v>
      </c>
      <c r="AA232" s="1588"/>
      <c r="AB232" s="1589">
        <v>28</v>
      </c>
      <c r="AC232" s="1589">
        <v>28</v>
      </c>
      <c r="AD232" s="1589"/>
      <c r="AE232" s="1589">
        <v>20</v>
      </c>
      <c r="AF232" s="1590">
        <v>1</v>
      </c>
      <c r="AG232" s="1600">
        <v>36</v>
      </c>
      <c r="AH232" s="1599">
        <v>20</v>
      </c>
      <c r="AI232" s="1600">
        <v>118</v>
      </c>
      <c r="AJ232" s="279">
        <f>SUM(AQ232:AU232)</f>
        <v>106</v>
      </c>
      <c r="AK232" s="1601" t="s">
        <v>98</v>
      </c>
      <c r="AL232" s="1602" t="s">
        <v>98</v>
      </c>
      <c r="AM232" s="1603" t="s">
        <v>98</v>
      </c>
      <c r="AN232" s="1604" t="s">
        <v>97</v>
      </c>
      <c r="AO232" s="1602" t="s">
        <v>97</v>
      </c>
      <c r="AP232" s="1603" t="s">
        <v>97</v>
      </c>
      <c r="AQ232" s="1604"/>
      <c r="AR232" s="1602">
        <v>1</v>
      </c>
      <c r="AS232" s="1602">
        <v>96</v>
      </c>
      <c r="AT232" s="1602">
        <v>9</v>
      </c>
      <c r="AU232" s="1605"/>
      <c r="AV232" s="220">
        <f t="shared" si="33"/>
        <v>5</v>
      </c>
      <c r="AW232" s="725"/>
      <c r="AX232" s="726"/>
      <c r="AY232" s="726"/>
      <c r="AZ232" s="726"/>
      <c r="BA232" s="726">
        <v>3</v>
      </c>
      <c r="BB232" s="726"/>
      <c r="BC232" s="726">
        <v>1</v>
      </c>
      <c r="BD232" s="726">
        <v>1</v>
      </c>
      <c r="BE232" s="727"/>
    </row>
    <row r="233" spans="1:57" ht="36" customHeight="1" thickBot="1">
      <c r="A233" s="2466"/>
      <c r="B233" s="2473"/>
      <c r="C233" s="2593"/>
      <c r="D233" s="281" t="s">
        <v>78</v>
      </c>
      <c r="E233" s="2437"/>
      <c r="F233" s="2461"/>
      <c r="G233" s="730">
        <f t="shared" si="32"/>
        <v>0</v>
      </c>
      <c r="H233" s="731">
        <f t="shared" si="41"/>
        <v>0</v>
      </c>
      <c r="I233" s="1607"/>
      <c r="J233" s="1607"/>
      <c r="K233" s="1607"/>
      <c r="L233" s="1608"/>
      <c r="M233" s="734">
        <f t="shared" si="40"/>
        <v>0</v>
      </c>
      <c r="N233" s="735"/>
      <c r="O233" s="735"/>
      <c r="P233" s="735"/>
      <c r="Q233" s="735"/>
      <c r="R233" s="769"/>
      <c r="S233" s="737"/>
      <c r="T233" s="738"/>
      <c r="U233" s="738"/>
      <c r="V233" s="738"/>
      <c r="W233" s="738"/>
      <c r="X233" s="739"/>
      <c r="Y233" s="740"/>
      <c r="Z233" s="718"/>
      <c r="AA233" s="1600"/>
      <c r="AB233" s="1598"/>
      <c r="AC233" s="1598"/>
      <c r="AD233" s="1598"/>
      <c r="AE233" s="1598"/>
      <c r="AF233" s="1599"/>
      <c r="AG233" s="1609"/>
      <c r="AH233" s="1610"/>
      <c r="AI233" s="1611"/>
      <c r="AJ233" s="282">
        <f>SUM(AQ233:AU233)</f>
        <v>0</v>
      </c>
      <c r="AK233" s="1612" t="s">
        <v>97</v>
      </c>
      <c r="AL233" s="1613" t="s">
        <v>97</v>
      </c>
      <c r="AM233" s="1614" t="s">
        <v>97</v>
      </c>
      <c r="AN233" s="1615" t="s">
        <v>97</v>
      </c>
      <c r="AO233" s="1613" t="s">
        <v>98</v>
      </c>
      <c r="AP233" s="1614" t="s">
        <v>98</v>
      </c>
      <c r="AQ233" s="1611"/>
      <c r="AR233" s="1607"/>
      <c r="AS233" s="1607"/>
      <c r="AT233" s="1607"/>
      <c r="AU233" s="1608"/>
      <c r="AV233" s="220">
        <f t="shared" si="33"/>
        <v>0</v>
      </c>
      <c r="AW233" s="748"/>
      <c r="AX233" s="749"/>
      <c r="AY233" s="749"/>
      <c r="AZ233" s="749"/>
      <c r="BA233" s="749"/>
      <c r="BB233" s="749"/>
      <c r="BC233" s="749"/>
      <c r="BD233" s="749"/>
      <c r="BE233" s="750"/>
    </row>
    <row r="234" spans="1:57" ht="36" customHeight="1">
      <c r="A234" s="2466"/>
      <c r="B234" s="2454" t="s">
        <v>301</v>
      </c>
      <c r="C234" s="2593"/>
      <c r="D234" s="275" t="s">
        <v>74</v>
      </c>
      <c r="E234" s="2437"/>
      <c r="F234" s="2461"/>
      <c r="G234" s="684">
        <f t="shared" si="32"/>
        <v>0</v>
      </c>
      <c r="H234" s="685">
        <f t="shared" si="41"/>
        <v>0</v>
      </c>
      <c r="I234" s="1586"/>
      <c r="J234" s="1586"/>
      <c r="K234" s="1586"/>
      <c r="L234" s="1587"/>
      <c r="M234" s="688">
        <f t="shared" si="40"/>
        <v>0</v>
      </c>
      <c r="N234" s="689"/>
      <c r="O234" s="689"/>
      <c r="P234" s="689"/>
      <c r="Q234" s="689"/>
      <c r="R234" s="693"/>
      <c r="S234" s="694"/>
      <c r="T234" s="694"/>
      <c r="U234" s="694"/>
      <c r="V234" s="751"/>
      <c r="W234" s="751"/>
      <c r="X234" s="695"/>
      <c r="Y234" s="691"/>
      <c r="Z234" s="693"/>
      <c r="AA234" s="1591"/>
      <c r="AB234" s="1586"/>
      <c r="AC234" s="1586"/>
      <c r="AD234" s="1586"/>
      <c r="AE234" s="1586"/>
      <c r="AF234" s="1587"/>
      <c r="AG234" s="1591"/>
      <c r="AH234" s="1595"/>
      <c r="AI234" s="1616"/>
      <c r="AJ234" s="276">
        <f>SUM(AN234:AP234)</f>
        <v>0</v>
      </c>
      <c r="AK234" s="1592" t="s">
        <v>97</v>
      </c>
      <c r="AL234" s="1593" t="s">
        <v>97</v>
      </c>
      <c r="AM234" s="1594" t="s">
        <v>97</v>
      </c>
      <c r="AN234" s="1591"/>
      <c r="AO234" s="1586"/>
      <c r="AP234" s="1595"/>
      <c r="AQ234" s="1596" t="s">
        <v>97</v>
      </c>
      <c r="AR234" s="1593" t="s">
        <v>97</v>
      </c>
      <c r="AS234" s="1593" t="s">
        <v>97</v>
      </c>
      <c r="AT234" s="1593" t="s">
        <v>97</v>
      </c>
      <c r="AU234" s="1597" t="s">
        <v>97</v>
      </c>
      <c r="AV234" s="220">
        <f t="shared" si="33"/>
        <v>0</v>
      </c>
      <c r="AW234" s="753"/>
      <c r="AX234" s="754"/>
      <c r="AY234" s="754"/>
      <c r="AZ234" s="754"/>
      <c r="BA234" s="754"/>
      <c r="BB234" s="754"/>
      <c r="BC234" s="754"/>
      <c r="BD234" s="754"/>
      <c r="BE234" s="755"/>
    </row>
    <row r="235" spans="1:57" ht="36" customHeight="1">
      <c r="A235" s="2466"/>
      <c r="B235" s="2455"/>
      <c r="C235" s="2593"/>
      <c r="D235" s="277" t="s">
        <v>75</v>
      </c>
      <c r="E235" s="2437"/>
      <c r="F235" s="2461"/>
      <c r="G235" s="709">
        <f t="shared" si="32"/>
        <v>0</v>
      </c>
      <c r="H235" s="710">
        <f t="shared" si="41"/>
        <v>0</v>
      </c>
      <c r="I235" s="1598"/>
      <c r="J235" s="1598"/>
      <c r="K235" s="1598"/>
      <c r="L235" s="1599"/>
      <c r="M235" s="713">
        <f t="shared" si="40"/>
        <v>0</v>
      </c>
      <c r="N235" s="714"/>
      <c r="O235" s="714"/>
      <c r="P235" s="714"/>
      <c r="Q235" s="714"/>
      <c r="R235" s="718"/>
      <c r="S235" s="694"/>
      <c r="T235" s="694"/>
      <c r="U235" s="694"/>
      <c r="V235" s="751"/>
      <c r="W235" s="751"/>
      <c r="X235" s="695"/>
      <c r="Y235" s="756"/>
      <c r="Z235" s="695"/>
      <c r="AA235" s="1588"/>
      <c r="AB235" s="1589"/>
      <c r="AC235" s="1589"/>
      <c r="AD235" s="1589"/>
      <c r="AE235" s="1589"/>
      <c r="AF235" s="1590"/>
      <c r="AG235" s="1600"/>
      <c r="AH235" s="1617"/>
      <c r="AI235" s="1618"/>
      <c r="AJ235" s="279">
        <f>SUM(AN235:AP235)</f>
        <v>0</v>
      </c>
      <c r="AK235" s="1601" t="s">
        <v>98</v>
      </c>
      <c r="AL235" s="1602" t="s">
        <v>98</v>
      </c>
      <c r="AM235" s="1603" t="s">
        <v>98</v>
      </c>
      <c r="AN235" s="1604"/>
      <c r="AO235" s="1602"/>
      <c r="AP235" s="1603"/>
      <c r="AQ235" s="1604" t="s">
        <v>97</v>
      </c>
      <c r="AR235" s="1602" t="s">
        <v>97</v>
      </c>
      <c r="AS235" s="1602" t="s">
        <v>97</v>
      </c>
      <c r="AT235" s="1602" t="s">
        <v>97</v>
      </c>
      <c r="AU235" s="1605" t="s">
        <v>97</v>
      </c>
      <c r="AV235" s="220">
        <f t="shared" si="33"/>
        <v>0</v>
      </c>
      <c r="AW235" s="753"/>
      <c r="AX235" s="754"/>
      <c r="AY235" s="754"/>
      <c r="AZ235" s="754"/>
      <c r="BA235" s="754"/>
      <c r="BB235" s="754"/>
      <c r="BC235" s="754"/>
      <c r="BD235" s="754"/>
      <c r="BE235" s="755"/>
    </row>
    <row r="236" spans="1:57" ht="36" customHeight="1">
      <c r="A236" s="2466"/>
      <c r="B236" s="2455"/>
      <c r="C236" s="2593"/>
      <c r="D236" s="277" t="s">
        <v>76</v>
      </c>
      <c r="E236" s="2437"/>
      <c r="F236" s="2461"/>
      <c r="G236" s="709">
        <f t="shared" si="32"/>
        <v>0</v>
      </c>
      <c r="H236" s="710">
        <f t="shared" si="41"/>
        <v>0</v>
      </c>
      <c r="I236" s="1598"/>
      <c r="J236" s="1598"/>
      <c r="K236" s="1598"/>
      <c r="L236" s="1599"/>
      <c r="M236" s="713">
        <f t="shared" si="40"/>
        <v>0</v>
      </c>
      <c r="N236" s="714"/>
      <c r="O236" s="714"/>
      <c r="P236" s="714"/>
      <c r="Q236" s="714"/>
      <c r="R236" s="718"/>
      <c r="S236" s="694"/>
      <c r="T236" s="694"/>
      <c r="U236" s="694"/>
      <c r="V236" s="751"/>
      <c r="W236" s="751"/>
      <c r="X236" s="695"/>
      <c r="Y236" s="756"/>
      <c r="Z236" s="695"/>
      <c r="AA236" s="1588"/>
      <c r="AB236" s="1589"/>
      <c r="AC236" s="1589"/>
      <c r="AD236" s="1589"/>
      <c r="AE236" s="1589"/>
      <c r="AF236" s="1590"/>
      <c r="AG236" s="1600"/>
      <c r="AH236" s="1617"/>
      <c r="AI236" s="1618"/>
      <c r="AJ236" s="279">
        <f>SUM(AK236:AM236)</f>
        <v>0</v>
      </c>
      <c r="AK236" s="1601"/>
      <c r="AL236" s="1602"/>
      <c r="AM236" s="1603"/>
      <c r="AN236" s="1604" t="s">
        <v>97</v>
      </c>
      <c r="AO236" s="1602" t="s">
        <v>97</v>
      </c>
      <c r="AP236" s="1603" t="s">
        <v>97</v>
      </c>
      <c r="AQ236" s="1604" t="s">
        <v>97</v>
      </c>
      <c r="AR236" s="1602" t="s">
        <v>97</v>
      </c>
      <c r="AS236" s="1602" t="s">
        <v>97</v>
      </c>
      <c r="AT236" s="1602" t="s">
        <v>97</v>
      </c>
      <c r="AU236" s="1605" t="s">
        <v>97</v>
      </c>
      <c r="AV236" s="220">
        <f t="shared" si="33"/>
        <v>0</v>
      </c>
      <c r="AW236" s="753"/>
      <c r="AX236" s="754"/>
      <c r="AY236" s="754"/>
      <c r="AZ236" s="754"/>
      <c r="BA236" s="754"/>
      <c r="BB236" s="754"/>
      <c r="BC236" s="754"/>
      <c r="BD236" s="754"/>
      <c r="BE236" s="755"/>
    </row>
    <row r="237" spans="1:57" ht="36" customHeight="1">
      <c r="A237" s="2466"/>
      <c r="B237" s="2455"/>
      <c r="C237" s="2593"/>
      <c r="D237" s="277" t="s">
        <v>77</v>
      </c>
      <c r="E237" s="2437"/>
      <c r="F237" s="2461"/>
      <c r="G237" s="709">
        <f t="shared" si="32"/>
        <v>31</v>
      </c>
      <c r="H237" s="710">
        <f t="shared" si="41"/>
        <v>2</v>
      </c>
      <c r="I237" s="1598">
        <v>1</v>
      </c>
      <c r="J237" s="1598"/>
      <c r="K237" s="1598">
        <v>1</v>
      </c>
      <c r="L237" s="1599"/>
      <c r="M237" s="713">
        <f t="shared" si="40"/>
        <v>31</v>
      </c>
      <c r="N237" s="714"/>
      <c r="O237" s="714"/>
      <c r="P237" s="714"/>
      <c r="Q237" s="714"/>
      <c r="R237" s="718">
        <v>31</v>
      </c>
      <c r="S237" s="694"/>
      <c r="T237" s="694"/>
      <c r="U237" s="694"/>
      <c r="V237" s="751">
        <v>31</v>
      </c>
      <c r="W237" s="751"/>
      <c r="X237" s="695"/>
      <c r="Y237" s="756">
        <v>27</v>
      </c>
      <c r="Z237" s="695">
        <v>4</v>
      </c>
      <c r="AA237" s="1588"/>
      <c r="AB237" s="1589">
        <v>5</v>
      </c>
      <c r="AC237" s="1589">
        <v>5</v>
      </c>
      <c r="AD237" s="1589">
        <v>5</v>
      </c>
      <c r="AE237" s="1589">
        <v>16</v>
      </c>
      <c r="AF237" s="1590">
        <v>2</v>
      </c>
      <c r="AG237" s="1600">
        <v>42</v>
      </c>
      <c r="AH237" s="1617">
        <v>20</v>
      </c>
      <c r="AI237" s="1618">
        <v>110</v>
      </c>
      <c r="AJ237" s="279">
        <f>SUM(AQ237:AU237)</f>
        <v>31</v>
      </c>
      <c r="AK237" s="1601" t="s">
        <v>98</v>
      </c>
      <c r="AL237" s="1602" t="s">
        <v>98</v>
      </c>
      <c r="AM237" s="1603" t="s">
        <v>98</v>
      </c>
      <c r="AN237" s="1604" t="s">
        <v>97</v>
      </c>
      <c r="AO237" s="1602" t="s">
        <v>97</v>
      </c>
      <c r="AP237" s="1603" t="s">
        <v>97</v>
      </c>
      <c r="AQ237" s="1604">
        <v>5</v>
      </c>
      <c r="AR237" s="1602">
        <v>0</v>
      </c>
      <c r="AS237" s="1602">
        <v>15</v>
      </c>
      <c r="AT237" s="1602">
        <v>11</v>
      </c>
      <c r="AU237" s="1605"/>
      <c r="AV237" s="220">
        <f t="shared" si="33"/>
        <v>0</v>
      </c>
      <c r="AW237" s="753"/>
      <c r="AX237" s="754"/>
      <c r="AY237" s="754"/>
      <c r="AZ237" s="754"/>
      <c r="BA237" s="754"/>
      <c r="BB237" s="754"/>
      <c r="BC237" s="754"/>
      <c r="BD237" s="754"/>
      <c r="BE237" s="755"/>
    </row>
    <row r="238" spans="1:57" ht="36" customHeight="1" thickBot="1">
      <c r="A238" s="2466"/>
      <c r="B238" s="2473"/>
      <c r="C238" s="2593"/>
      <c r="D238" s="281" t="s">
        <v>78</v>
      </c>
      <c r="E238" s="2437"/>
      <c r="F238" s="2461"/>
      <c r="G238" s="730">
        <f t="shared" si="32"/>
        <v>0</v>
      </c>
      <c r="H238" s="731">
        <f t="shared" si="41"/>
        <v>0</v>
      </c>
      <c r="I238" s="1607"/>
      <c r="J238" s="1607"/>
      <c r="K238" s="1607"/>
      <c r="L238" s="1608"/>
      <c r="M238" s="759">
        <f t="shared" si="40"/>
        <v>0</v>
      </c>
      <c r="N238" s="738"/>
      <c r="O238" s="738"/>
      <c r="P238" s="738"/>
      <c r="Q238" s="738"/>
      <c r="R238" s="739"/>
      <c r="S238" s="740"/>
      <c r="T238" s="740"/>
      <c r="U238" s="740"/>
      <c r="V238" s="714"/>
      <c r="W238" s="714"/>
      <c r="X238" s="718"/>
      <c r="Y238" s="716"/>
      <c r="Z238" s="718"/>
      <c r="AA238" s="1600"/>
      <c r="AB238" s="1598"/>
      <c r="AC238" s="1598"/>
      <c r="AD238" s="1598"/>
      <c r="AE238" s="1598"/>
      <c r="AF238" s="1599"/>
      <c r="AG238" s="1611"/>
      <c r="AH238" s="1619"/>
      <c r="AI238" s="1620"/>
      <c r="AJ238" s="283">
        <f>SUM(AQ238:AU238)</f>
        <v>0</v>
      </c>
      <c r="AK238" s="1612" t="s">
        <v>97</v>
      </c>
      <c r="AL238" s="1613" t="s">
        <v>97</v>
      </c>
      <c r="AM238" s="1614" t="s">
        <v>97</v>
      </c>
      <c r="AN238" s="1615" t="s">
        <v>97</v>
      </c>
      <c r="AO238" s="1613" t="s">
        <v>98</v>
      </c>
      <c r="AP238" s="1614" t="s">
        <v>98</v>
      </c>
      <c r="AQ238" s="1611"/>
      <c r="AR238" s="1607"/>
      <c r="AS238" s="1607"/>
      <c r="AT238" s="1607"/>
      <c r="AU238" s="1608"/>
      <c r="AV238" s="220">
        <f t="shared" si="33"/>
        <v>0</v>
      </c>
      <c r="AW238" s="725"/>
      <c r="AX238" s="726"/>
      <c r="AY238" s="726"/>
      <c r="AZ238" s="726"/>
      <c r="BA238" s="726"/>
      <c r="BB238" s="726"/>
      <c r="BC238" s="726"/>
      <c r="BD238" s="726"/>
      <c r="BE238" s="727"/>
    </row>
    <row r="239" spans="1:57" ht="36" customHeight="1">
      <c r="A239" s="2466"/>
      <c r="B239" s="2454" t="s">
        <v>302</v>
      </c>
      <c r="C239" s="2593"/>
      <c r="D239" s="275" t="s">
        <v>74</v>
      </c>
      <c r="E239" s="2437"/>
      <c r="F239" s="2461"/>
      <c r="G239" s="709">
        <f t="shared" si="32"/>
        <v>5</v>
      </c>
      <c r="H239" s="685">
        <f t="shared" si="41"/>
        <v>0</v>
      </c>
      <c r="I239" s="1586"/>
      <c r="J239" s="1586"/>
      <c r="K239" s="1586"/>
      <c r="L239" s="1587"/>
      <c r="M239" s="713">
        <f t="shared" si="40"/>
        <v>5</v>
      </c>
      <c r="N239" s="689"/>
      <c r="O239" s="689"/>
      <c r="P239" s="689"/>
      <c r="Q239" s="689"/>
      <c r="R239" s="693">
        <v>5</v>
      </c>
      <c r="S239" s="762"/>
      <c r="T239" s="762"/>
      <c r="U239" s="762"/>
      <c r="V239" s="689">
        <v>5</v>
      </c>
      <c r="W239" s="689"/>
      <c r="X239" s="693"/>
      <c r="Y239" s="691">
        <v>4</v>
      </c>
      <c r="Z239" s="693">
        <v>1</v>
      </c>
      <c r="AA239" s="1591"/>
      <c r="AB239" s="1586">
        <v>2</v>
      </c>
      <c r="AC239" s="1586">
        <v>2</v>
      </c>
      <c r="AD239" s="1586"/>
      <c r="AE239" s="1586">
        <v>1</v>
      </c>
      <c r="AF239" s="1587"/>
      <c r="AG239" s="1591">
        <v>44</v>
      </c>
      <c r="AH239" s="1595">
        <v>18</v>
      </c>
      <c r="AI239" s="1616">
        <v>7.6</v>
      </c>
      <c r="AJ239" s="276">
        <f>SUM(AN239:AP239)</f>
        <v>5</v>
      </c>
      <c r="AK239" s="1592" t="s">
        <v>97</v>
      </c>
      <c r="AL239" s="1593" t="s">
        <v>97</v>
      </c>
      <c r="AM239" s="1594" t="s">
        <v>97</v>
      </c>
      <c r="AN239" s="1591">
        <v>3</v>
      </c>
      <c r="AO239" s="1586">
        <v>2</v>
      </c>
      <c r="AP239" s="1595"/>
      <c r="AQ239" s="1596" t="s">
        <v>97</v>
      </c>
      <c r="AR239" s="1593" t="s">
        <v>97</v>
      </c>
      <c r="AS239" s="1593" t="s">
        <v>97</v>
      </c>
      <c r="AT239" s="1593" t="s">
        <v>97</v>
      </c>
      <c r="AU239" s="1597" t="s">
        <v>97</v>
      </c>
      <c r="AV239" s="220">
        <f t="shared" si="33"/>
        <v>0</v>
      </c>
      <c r="AW239" s="706"/>
      <c r="AX239" s="707"/>
      <c r="AY239" s="707"/>
      <c r="AZ239" s="707"/>
      <c r="BA239" s="707"/>
      <c r="BB239" s="707"/>
      <c r="BC239" s="707"/>
      <c r="BD239" s="707"/>
      <c r="BE239" s="708"/>
    </row>
    <row r="240" spans="1:57" ht="36" customHeight="1">
      <c r="A240" s="2466"/>
      <c r="B240" s="2455"/>
      <c r="C240" s="2593"/>
      <c r="D240" s="277" t="s">
        <v>75</v>
      </c>
      <c r="E240" s="2437"/>
      <c r="F240" s="2461"/>
      <c r="G240" s="709">
        <f t="shared" si="32"/>
        <v>0</v>
      </c>
      <c r="H240" s="710">
        <f t="shared" si="41"/>
        <v>0</v>
      </c>
      <c r="I240" s="1598"/>
      <c r="J240" s="1598"/>
      <c r="K240" s="1598"/>
      <c r="L240" s="1599"/>
      <c r="M240" s="713">
        <f t="shared" si="40"/>
        <v>0</v>
      </c>
      <c r="N240" s="714"/>
      <c r="O240" s="714"/>
      <c r="P240" s="714"/>
      <c r="Q240" s="714"/>
      <c r="R240" s="718"/>
      <c r="S240" s="694"/>
      <c r="T240" s="694"/>
      <c r="U240" s="694"/>
      <c r="V240" s="751"/>
      <c r="W240" s="751"/>
      <c r="X240" s="695"/>
      <c r="Y240" s="756"/>
      <c r="Z240" s="695"/>
      <c r="AA240" s="1588"/>
      <c r="AB240" s="1589"/>
      <c r="AC240" s="1589"/>
      <c r="AD240" s="1589"/>
      <c r="AE240" s="1589"/>
      <c r="AF240" s="1590"/>
      <c r="AG240" s="1600"/>
      <c r="AH240" s="1617"/>
      <c r="AI240" s="1618"/>
      <c r="AJ240" s="279">
        <f>SUM(AN240:AP240)</f>
        <v>0</v>
      </c>
      <c r="AK240" s="1601" t="s">
        <v>98</v>
      </c>
      <c r="AL240" s="1602" t="s">
        <v>98</v>
      </c>
      <c r="AM240" s="1603" t="s">
        <v>98</v>
      </c>
      <c r="AN240" s="1604"/>
      <c r="AO240" s="1602"/>
      <c r="AP240" s="1603"/>
      <c r="AQ240" s="1604" t="s">
        <v>97</v>
      </c>
      <c r="AR240" s="1602" t="s">
        <v>97</v>
      </c>
      <c r="AS240" s="1602" t="s">
        <v>97</v>
      </c>
      <c r="AT240" s="1602" t="s">
        <v>97</v>
      </c>
      <c r="AU240" s="1605" t="s">
        <v>97</v>
      </c>
      <c r="AV240" s="220">
        <f t="shared" si="33"/>
        <v>0</v>
      </c>
      <c r="AW240" s="753"/>
      <c r="AX240" s="754"/>
      <c r="AY240" s="754"/>
      <c r="AZ240" s="754"/>
      <c r="BA240" s="754"/>
      <c r="BB240" s="754"/>
      <c r="BC240" s="754"/>
      <c r="BD240" s="754"/>
      <c r="BE240" s="755"/>
    </row>
    <row r="241" spans="1:57" ht="36" customHeight="1">
      <c r="A241" s="2466"/>
      <c r="B241" s="2455"/>
      <c r="C241" s="2593"/>
      <c r="D241" s="277" t="s">
        <v>76</v>
      </c>
      <c r="E241" s="2437"/>
      <c r="F241" s="2461"/>
      <c r="G241" s="709">
        <f t="shared" si="32"/>
        <v>0</v>
      </c>
      <c r="H241" s="710">
        <f t="shared" si="41"/>
        <v>0</v>
      </c>
      <c r="I241" s="1598"/>
      <c r="J241" s="1598"/>
      <c r="K241" s="1598"/>
      <c r="L241" s="1599"/>
      <c r="M241" s="713">
        <f t="shared" si="40"/>
        <v>0</v>
      </c>
      <c r="N241" s="714"/>
      <c r="O241" s="714"/>
      <c r="P241" s="714"/>
      <c r="Q241" s="714"/>
      <c r="R241" s="718"/>
      <c r="S241" s="694"/>
      <c r="T241" s="694"/>
      <c r="U241" s="694"/>
      <c r="V241" s="751"/>
      <c r="W241" s="751"/>
      <c r="X241" s="695"/>
      <c r="Y241" s="756"/>
      <c r="Z241" s="695"/>
      <c r="AA241" s="1588"/>
      <c r="AB241" s="1589"/>
      <c r="AC241" s="1589"/>
      <c r="AD241" s="1589"/>
      <c r="AE241" s="1589"/>
      <c r="AF241" s="1590"/>
      <c r="AG241" s="1600"/>
      <c r="AH241" s="1617"/>
      <c r="AI241" s="1618"/>
      <c r="AJ241" s="279">
        <f>SUM(AK241:AM241)</f>
        <v>0</v>
      </c>
      <c r="AK241" s="1601"/>
      <c r="AL241" s="1602"/>
      <c r="AM241" s="1603"/>
      <c r="AN241" s="1604" t="s">
        <v>97</v>
      </c>
      <c r="AO241" s="1602" t="s">
        <v>97</v>
      </c>
      <c r="AP241" s="1603" t="s">
        <v>97</v>
      </c>
      <c r="AQ241" s="1604" t="s">
        <v>97</v>
      </c>
      <c r="AR241" s="1602" t="s">
        <v>97</v>
      </c>
      <c r="AS241" s="1602" t="s">
        <v>97</v>
      </c>
      <c r="AT241" s="1602" t="s">
        <v>97</v>
      </c>
      <c r="AU241" s="1605" t="s">
        <v>97</v>
      </c>
      <c r="AV241" s="220">
        <f t="shared" si="33"/>
        <v>0</v>
      </c>
      <c r="AW241" s="753"/>
      <c r="AX241" s="754"/>
      <c r="AY241" s="754"/>
      <c r="AZ241" s="754"/>
      <c r="BA241" s="754"/>
      <c r="BB241" s="754"/>
      <c r="BC241" s="754"/>
      <c r="BD241" s="754"/>
      <c r="BE241" s="755"/>
    </row>
    <row r="242" spans="1:57" ht="36" customHeight="1">
      <c r="A242" s="2466"/>
      <c r="B242" s="2455"/>
      <c r="C242" s="2593"/>
      <c r="D242" s="277" t="s">
        <v>77</v>
      </c>
      <c r="E242" s="2437"/>
      <c r="F242" s="2461"/>
      <c r="G242" s="709">
        <f t="shared" si="32"/>
        <v>40</v>
      </c>
      <c r="H242" s="710">
        <f t="shared" si="41"/>
        <v>1</v>
      </c>
      <c r="I242" s="1598">
        <v>1</v>
      </c>
      <c r="J242" s="1598"/>
      <c r="K242" s="1598"/>
      <c r="L242" s="1599"/>
      <c r="M242" s="713">
        <f t="shared" si="40"/>
        <v>40</v>
      </c>
      <c r="N242" s="714"/>
      <c r="O242" s="714"/>
      <c r="P242" s="714"/>
      <c r="Q242" s="714"/>
      <c r="R242" s="718">
        <v>40</v>
      </c>
      <c r="S242" s="694">
        <v>13</v>
      </c>
      <c r="T242" s="694"/>
      <c r="U242" s="694"/>
      <c r="V242" s="751">
        <v>27</v>
      </c>
      <c r="W242" s="751"/>
      <c r="X242" s="695"/>
      <c r="Y242" s="756">
        <v>35</v>
      </c>
      <c r="Z242" s="695">
        <v>5</v>
      </c>
      <c r="AA242" s="1588"/>
      <c r="AB242" s="1589">
        <v>14</v>
      </c>
      <c r="AC242" s="1589">
        <v>14</v>
      </c>
      <c r="AD242" s="1589">
        <v>3</v>
      </c>
      <c r="AE242" s="1589">
        <v>15</v>
      </c>
      <c r="AF242" s="1590">
        <v>3</v>
      </c>
      <c r="AG242" s="1600">
        <v>42</v>
      </c>
      <c r="AH242" s="1617">
        <v>20</v>
      </c>
      <c r="AI242" s="1618">
        <v>73</v>
      </c>
      <c r="AJ242" s="279">
        <f>SUM(AQ242:AU242)</f>
        <v>40</v>
      </c>
      <c r="AK242" s="1601" t="s">
        <v>98</v>
      </c>
      <c r="AL242" s="1602" t="s">
        <v>98</v>
      </c>
      <c r="AM242" s="1603" t="s">
        <v>98</v>
      </c>
      <c r="AN242" s="1604" t="s">
        <v>97</v>
      </c>
      <c r="AO242" s="1602" t="s">
        <v>97</v>
      </c>
      <c r="AP242" s="1603" t="s">
        <v>97</v>
      </c>
      <c r="AQ242" s="1604">
        <v>11</v>
      </c>
      <c r="AR242" s="1602">
        <v>16</v>
      </c>
      <c r="AS242" s="1602">
        <v>11</v>
      </c>
      <c r="AT242" s="1602">
        <v>1</v>
      </c>
      <c r="AU242" s="1605">
        <v>1</v>
      </c>
      <c r="AV242" s="220">
        <f t="shared" si="33"/>
        <v>0</v>
      </c>
      <c r="AW242" s="753"/>
      <c r="AX242" s="754"/>
      <c r="AY242" s="754"/>
      <c r="AZ242" s="754"/>
      <c r="BA242" s="754"/>
      <c r="BB242" s="754"/>
      <c r="BC242" s="754"/>
      <c r="BD242" s="754"/>
      <c r="BE242" s="755"/>
    </row>
    <row r="243" spans="1:57" ht="36" customHeight="1" thickBot="1">
      <c r="A243" s="2466"/>
      <c r="B243" s="2456"/>
      <c r="C243" s="2593"/>
      <c r="D243" s="284" t="s">
        <v>78</v>
      </c>
      <c r="E243" s="2437"/>
      <c r="F243" s="2461"/>
      <c r="G243" s="730">
        <f t="shared" si="32"/>
        <v>0</v>
      </c>
      <c r="H243" s="731">
        <f t="shared" si="41"/>
        <v>0</v>
      </c>
      <c r="I243" s="1607"/>
      <c r="J243" s="1607"/>
      <c r="K243" s="1607"/>
      <c r="L243" s="1608"/>
      <c r="M243" s="759">
        <f t="shared" si="40"/>
        <v>0</v>
      </c>
      <c r="N243" s="738"/>
      <c r="O243" s="738"/>
      <c r="P243" s="738"/>
      <c r="Q243" s="738"/>
      <c r="R243" s="739"/>
      <c r="S243" s="763"/>
      <c r="T243" s="763"/>
      <c r="U243" s="763"/>
      <c r="V243" s="738"/>
      <c r="W243" s="738"/>
      <c r="X243" s="739"/>
      <c r="Y243" s="737"/>
      <c r="Z243" s="739"/>
      <c r="AA243" s="1611"/>
      <c r="AB243" s="1607"/>
      <c r="AC243" s="1607"/>
      <c r="AD243" s="1607"/>
      <c r="AE243" s="1607"/>
      <c r="AF243" s="1608"/>
      <c r="AG243" s="1611"/>
      <c r="AH243" s="1619"/>
      <c r="AI243" s="1621"/>
      <c r="AJ243" s="282">
        <f>SUM(AQ243:AU243)</f>
        <v>0</v>
      </c>
      <c r="AK243" s="1612" t="s">
        <v>97</v>
      </c>
      <c r="AL243" s="1613" t="s">
        <v>97</v>
      </c>
      <c r="AM243" s="1614" t="s">
        <v>97</v>
      </c>
      <c r="AN243" s="1615" t="s">
        <v>97</v>
      </c>
      <c r="AO243" s="1613" t="s">
        <v>98</v>
      </c>
      <c r="AP243" s="1614" t="s">
        <v>98</v>
      </c>
      <c r="AQ243" s="1611"/>
      <c r="AR243" s="1607"/>
      <c r="AS243" s="1607"/>
      <c r="AT243" s="1607"/>
      <c r="AU243" s="1608"/>
      <c r="AV243" s="220">
        <f t="shared" si="33"/>
        <v>0</v>
      </c>
      <c r="AW243" s="748"/>
      <c r="AX243" s="749"/>
      <c r="AY243" s="749"/>
      <c r="AZ243" s="749"/>
      <c r="BA243" s="749"/>
      <c r="BB243" s="749"/>
      <c r="BC243" s="749"/>
      <c r="BD243" s="749"/>
      <c r="BE243" s="750"/>
    </row>
    <row r="244" spans="1:57" ht="36" customHeight="1">
      <c r="A244" s="2466"/>
      <c r="B244" s="2454" t="s">
        <v>303</v>
      </c>
      <c r="C244" s="2593"/>
      <c r="D244" s="275" t="s">
        <v>74</v>
      </c>
      <c r="E244" s="2437"/>
      <c r="F244" s="2461"/>
      <c r="G244" s="709">
        <f t="shared" si="32"/>
        <v>4</v>
      </c>
      <c r="H244" s="685">
        <v>0</v>
      </c>
      <c r="I244" s="1586"/>
      <c r="J244" s="1586"/>
      <c r="K244" s="1586"/>
      <c r="L244" s="1587"/>
      <c r="M244" s="713">
        <f t="shared" si="40"/>
        <v>4</v>
      </c>
      <c r="N244" s="751"/>
      <c r="O244" s="751"/>
      <c r="P244" s="751"/>
      <c r="Q244" s="751"/>
      <c r="R244" s="695">
        <v>4</v>
      </c>
      <c r="S244" s="762"/>
      <c r="T244" s="762"/>
      <c r="U244" s="762"/>
      <c r="V244" s="689">
        <v>4</v>
      </c>
      <c r="W244" s="689"/>
      <c r="X244" s="693"/>
      <c r="Y244" s="691">
        <v>3</v>
      </c>
      <c r="Z244" s="693">
        <v>1</v>
      </c>
      <c r="AA244" s="1591"/>
      <c r="AB244" s="1586">
        <v>1</v>
      </c>
      <c r="AC244" s="1586">
        <v>1</v>
      </c>
      <c r="AD244" s="1586"/>
      <c r="AE244" s="1586">
        <v>1</v>
      </c>
      <c r="AF244" s="1587"/>
      <c r="AG244" s="1591">
        <v>39</v>
      </c>
      <c r="AH244" s="1595">
        <v>18</v>
      </c>
      <c r="AI244" s="1616">
        <v>11</v>
      </c>
      <c r="AJ244" s="276">
        <f>+SUM(AN244:AP244)</f>
        <v>4</v>
      </c>
      <c r="AK244" s="1592" t="s">
        <v>97</v>
      </c>
      <c r="AL244" s="1593" t="s">
        <v>97</v>
      </c>
      <c r="AM244" s="1594" t="s">
        <v>97</v>
      </c>
      <c r="AN244" s="1591"/>
      <c r="AO244" s="1586">
        <v>4</v>
      </c>
      <c r="AP244" s="1595"/>
      <c r="AQ244" s="1596" t="s">
        <v>97</v>
      </c>
      <c r="AR244" s="1593" t="s">
        <v>97</v>
      </c>
      <c r="AS244" s="1593" t="s">
        <v>97</v>
      </c>
      <c r="AT244" s="1593" t="s">
        <v>97</v>
      </c>
      <c r="AU244" s="1597" t="s">
        <v>97</v>
      </c>
      <c r="AV244" s="220">
        <f t="shared" si="33"/>
        <v>0</v>
      </c>
      <c r="AW244" s="706"/>
      <c r="AX244" s="707"/>
      <c r="AY244" s="707"/>
      <c r="AZ244" s="707"/>
      <c r="BA244" s="707"/>
      <c r="BB244" s="707"/>
      <c r="BC244" s="707"/>
      <c r="BD244" s="707"/>
      <c r="BE244" s="708"/>
    </row>
    <row r="245" spans="1:57" ht="36" customHeight="1">
      <c r="A245" s="2466"/>
      <c r="B245" s="2455"/>
      <c r="C245" s="2593"/>
      <c r="D245" s="277" t="s">
        <v>75</v>
      </c>
      <c r="E245" s="2437"/>
      <c r="F245" s="2461"/>
      <c r="G245" s="709">
        <f t="shared" si="32"/>
        <v>0</v>
      </c>
      <c r="H245" s="710">
        <f t="shared" ref="H245:H248" si="42">SUM(I245:L245)</f>
        <v>0</v>
      </c>
      <c r="I245" s="1598"/>
      <c r="J245" s="1598"/>
      <c r="K245" s="1598"/>
      <c r="L245" s="1599"/>
      <c r="M245" s="713">
        <f t="shared" si="40"/>
        <v>0</v>
      </c>
      <c r="N245" s="714"/>
      <c r="O245" s="714"/>
      <c r="P245" s="714"/>
      <c r="Q245" s="714"/>
      <c r="R245" s="718"/>
      <c r="S245" s="694"/>
      <c r="T245" s="694"/>
      <c r="U245" s="694"/>
      <c r="V245" s="751"/>
      <c r="W245" s="751"/>
      <c r="X245" s="695"/>
      <c r="Y245" s="756"/>
      <c r="Z245" s="695"/>
      <c r="AA245" s="1588"/>
      <c r="AB245" s="1589"/>
      <c r="AC245" s="1589"/>
      <c r="AD245" s="1589"/>
      <c r="AE245" s="1589"/>
      <c r="AF245" s="1590"/>
      <c r="AG245" s="1600"/>
      <c r="AH245" s="1617"/>
      <c r="AI245" s="1618"/>
      <c r="AJ245" s="279">
        <f>SUM(AN245:AP245)</f>
        <v>0</v>
      </c>
      <c r="AK245" s="1601" t="s">
        <v>98</v>
      </c>
      <c r="AL245" s="1602" t="s">
        <v>98</v>
      </c>
      <c r="AM245" s="1603" t="s">
        <v>98</v>
      </c>
      <c r="AN245" s="1604"/>
      <c r="AO245" s="1602"/>
      <c r="AP245" s="1603"/>
      <c r="AQ245" s="1604" t="s">
        <v>97</v>
      </c>
      <c r="AR245" s="1602" t="s">
        <v>97</v>
      </c>
      <c r="AS245" s="1602" t="s">
        <v>97</v>
      </c>
      <c r="AT245" s="1602" t="s">
        <v>97</v>
      </c>
      <c r="AU245" s="1605" t="s">
        <v>97</v>
      </c>
      <c r="AV245" s="220">
        <f t="shared" si="33"/>
        <v>0</v>
      </c>
      <c r="AW245" s="753"/>
      <c r="AX245" s="754"/>
      <c r="AY245" s="754"/>
      <c r="AZ245" s="754"/>
      <c r="BA245" s="754"/>
      <c r="BB245" s="754"/>
      <c r="BC245" s="754"/>
      <c r="BD245" s="754"/>
      <c r="BE245" s="755"/>
    </row>
    <row r="246" spans="1:57" ht="36" customHeight="1">
      <c r="A246" s="2466"/>
      <c r="B246" s="2455"/>
      <c r="C246" s="2593"/>
      <c r="D246" s="277" t="s">
        <v>76</v>
      </c>
      <c r="E246" s="2437"/>
      <c r="F246" s="2461"/>
      <c r="G246" s="709">
        <f t="shared" si="32"/>
        <v>0</v>
      </c>
      <c r="H246" s="710">
        <f t="shared" si="42"/>
        <v>0</v>
      </c>
      <c r="I246" s="1598"/>
      <c r="J246" s="1598"/>
      <c r="K246" s="1598"/>
      <c r="L246" s="1599"/>
      <c r="M246" s="713">
        <f t="shared" si="40"/>
        <v>0</v>
      </c>
      <c r="N246" s="714"/>
      <c r="O246" s="714"/>
      <c r="P246" s="714"/>
      <c r="Q246" s="714"/>
      <c r="R246" s="718"/>
      <c r="S246" s="694"/>
      <c r="T246" s="694"/>
      <c r="U246" s="694"/>
      <c r="V246" s="751"/>
      <c r="W246" s="751"/>
      <c r="X246" s="695"/>
      <c r="Y246" s="756"/>
      <c r="Z246" s="695"/>
      <c r="AA246" s="1588"/>
      <c r="AB246" s="1589"/>
      <c r="AC246" s="1589"/>
      <c r="AD246" s="1589"/>
      <c r="AE246" s="1589"/>
      <c r="AF246" s="1590"/>
      <c r="AG246" s="1600"/>
      <c r="AH246" s="1617"/>
      <c r="AI246" s="1618"/>
      <c r="AJ246" s="279">
        <f>SUM(AK246:AM246)</f>
        <v>0</v>
      </c>
      <c r="AK246" s="1601"/>
      <c r="AL246" s="1602"/>
      <c r="AM246" s="1603"/>
      <c r="AN246" s="1604" t="s">
        <v>97</v>
      </c>
      <c r="AO246" s="1602" t="s">
        <v>97</v>
      </c>
      <c r="AP246" s="1603" t="s">
        <v>97</v>
      </c>
      <c r="AQ246" s="1604" t="s">
        <v>97</v>
      </c>
      <c r="AR246" s="1602" t="s">
        <v>97</v>
      </c>
      <c r="AS246" s="1602" t="s">
        <v>97</v>
      </c>
      <c r="AT246" s="1602" t="s">
        <v>97</v>
      </c>
      <c r="AU246" s="1605" t="s">
        <v>97</v>
      </c>
      <c r="AV246" s="220">
        <f t="shared" si="33"/>
        <v>0</v>
      </c>
      <c r="AW246" s="753"/>
      <c r="AX246" s="754"/>
      <c r="AY246" s="754"/>
      <c r="AZ246" s="754"/>
      <c r="BA246" s="754"/>
      <c r="BB246" s="754"/>
      <c r="BC246" s="754"/>
      <c r="BD246" s="754"/>
      <c r="BE246" s="755"/>
    </row>
    <row r="247" spans="1:57" ht="36" customHeight="1">
      <c r="A247" s="2466"/>
      <c r="B247" s="2455"/>
      <c r="C247" s="2593"/>
      <c r="D247" s="277" t="s">
        <v>77</v>
      </c>
      <c r="E247" s="2437"/>
      <c r="F247" s="2461"/>
      <c r="G247" s="709">
        <f t="shared" si="32"/>
        <v>65</v>
      </c>
      <c r="H247" s="710">
        <f t="shared" si="42"/>
        <v>8</v>
      </c>
      <c r="I247" s="1598">
        <v>5</v>
      </c>
      <c r="J247" s="1598"/>
      <c r="K247" s="1598">
        <v>3</v>
      </c>
      <c r="L247" s="1599"/>
      <c r="M247" s="713">
        <f t="shared" si="40"/>
        <v>62</v>
      </c>
      <c r="N247" s="714"/>
      <c r="O247" s="714"/>
      <c r="P247" s="714"/>
      <c r="Q247" s="714"/>
      <c r="R247" s="718">
        <v>62</v>
      </c>
      <c r="S247" s="694">
        <v>6</v>
      </c>
      <c r="T247" s="694"/>
      <c r="U247" s="694"/>
      <c r="V247" s="751">
        <v>56</v>
      </c>
      <c r="W247" s="751"/>
      <c r="X247" s="695"/>
      <c r="Y247" s="756">
        <v>55</v>
      </c>
      <c r="Z247" s="695">
        <v>7</v>
      </c>
      <c r="AA247" s="1588"/>
      <c r="AB247" s="1589">
        <v>15</v>
      </c>
      <c r="AC247" s="1589">
        <v>15</v>
      </c>
      <c r="AD247" s="1589">
        <v>1</v>
      </c>
      <c r="AE247" s="1589">
        <v>29</v>
      </c>
      <c r="AF247" s="1590">
        <v>3</v>
      </c>
      <c r="AG247" s="1600">
        <v>42</v>
      </c>
      <c r="AH247" s="1617">
        <v>19</v>
      </c>
      <c r="AI247" s="1618">
        <v>95</v>
      </c>
      <c r="AJ247" s="279">
        <f>SUM(AQ247:AU247)</f>
        <v>62</v>
      </c>
      <c r="AK247" s="1601" t="s">
        <v>98</v>
      </c>
      <c r="AL247" s="1602" t="s">
        <v>98</v>
      </c>
      <c r="AM247" s="1603" t="s">
        <v>98</v>
      </c>
      <c r="AN247" s="1604" t="s">
        <v>97</v>
      </c>
      <c r="AO247" s="1602" t="s">
        <v>97</v>
      </c>
      <c r="AP247" s="1603" t="s">
        <v>97</v>
      </c>
      <c r="AQ247" s="1604">
        <v>10</v>
      </c>
      <c r="AR247" s="1602">
        <v>9</v>
      </c>
      <c r="AS247" s="1602">
        <v>34</v>
      </c>
      <c r="AT247" s="1602">
        <v>9</v>
      </c>
      <c r="AU247" s="1605"/>
      <c r="AV247" s="220">
        <f t="shared" si="33"/>
        <v>3</v>
      </c>
      <c r="AW247" s="753"/>
      <c r="AX247" s="754"/>
      <c r="AY247" s="754">
        <v>1</v>
      </c>
      <c r="AZ247" s="754"/>
      <c r="BA247" s="754">
        <v>1</v>
      </c>
      <c r="BB247" s="754"/>
      <c r="BC247" s="754">
        <v>1</v>
      </c>
      <c r="BD247" s="754"/>
      <c r="BE247" s="755"/>
    </row>
    <row r="248" spans="1:57" ht="36" customHeight="1" thickBot="1">
      <c r="A248" s="2466"/>
      <c r="B248" s="2456"/>
      <c r="C248" s="2596"/>
      <c r="D248" s="284" t="s">
        <v>78</v>
      </c>
      <c r="E248" s="2438"/>
      <c r="F248" s="2462"/>
      <c r="G248" s="730">
        <f t="shared" si="32"/>
        <v>0</v>
      </c>
      <c r="H248" s="731">
        <f t="shared" si="42"/>
        <v>0</v>
      </c>
      <c r="I248" s="1607"/>
      <c r="J248" s="1607"/>
      <c r="K248" s="1607"/>
      <c r="L248" s="1608"/>
      <c r="M248" s="759">
        <f t="shared" si="40"/>
        <v>0</v>
      </c>
      <c r="N248" s="738"/>
      <c r="O248" s="738"/>
      <c r="P248" s="738"/>
      <c r="Q248" s="738"/>
      <c r="R248" s="739"/>
      <c r="S248" s="763"/>
      <c r="T248" s="763"/>
      <c r="U248" s="763"/>
      <c r="V248" s="738"/>
      <c r="W248" s="738"/>
      <c r="X248" s="739"/>
      <c r="Y248" s="737"/>
      <c r="Z248" s="739"/>
      <c r="AA248" s="1611"/>
      <c r="AB248" s="1607"/>
      <c r="AC248" s="1607"/>
      <c r="AD248" s="1607"/>
      <c r="AE248" s="1607"/>
      <c r="AF248" s="1608"/>
      <c r="AG248" s="1611"/>
      <c r="AH248" s="1619"/>
      <c r="AI248" s="1621"/>
      <c r="AJ248" s="282">
        <f>SUM(AQ248:AU248)</f>
        <v>0</v>
      </c>
      <c r="AK248" s="1612" t="s">
        <v>97</v>
      </c>
      <c r="AL248" s="1613" t="s">
        <v>97</v>
      </c>
      <c r="AM248" s="1614" t="s">
        <v>97</v>
      </c>
      <c r="AN248" s="1615" t="s">
        <v>97</v>
      </c>
      <c r="AO248" s="1613" t="s">
        <v>98</v>
      </c>
      <c r="AP248" s="1614" t="s">
        <v>98</v>
      </c>
      <c r="AQ248" s="1611"/>
      <c r="AR248" s="1607"/>
      <c r="AS248" s="1607"/>
      <c r="AT248" s="1607"/>
      <c r="AU248" s="1608"/>
      <c r="AV248" s="220">
        <f t="shared" si="33"/>
        <v>0</v>
      </c>
      <c r="AW248" s="748"/>
      <c r="AX248" s="749"/>
      <c r="AY248" s="749"/>
      <c r="AZ248" s="749"/>
      <c r="BA248" s="749"/>
      <c r="BB248" s="749"/>
      <c r="BC248" s="749"/>
      <c r="BD248" s="749"/>
      <c r="BE248" s="750"/>
    </row>
    <row r="249" spans="1:57" ht="36" customHeight="1">
      <c r="A249" s="2466"/>
      <c r="B249" s="2454" t="s">
        <v>304</v>
      </c>
      <c r="C249" s="2457" t="s">
        <v>305</v>
      </c>
      <c r="D249" s="275" t="s">
        <v>74</v>
      </c>
      <c r="E249" s="2436">
        <v>85</v>
      </c>
      <c r="F249" s="2460">
        <f>E249-SUM(M249:M253)</f>
        <v>47</v>
      </c>
      <c r="G249" s="684">
        <f t="shared" si="32"/>
        <v>0</v>
      </c>
      <c r="H249" s="685">
        <f t="shared" si="41"/>
        <v>0</v>
      </c>
      <c r="I249" s="1586"/>
      <c r="J249" s="1586"/>
      <c r="K249" s="1586"/>
      <c r="L249" s="1587"/>
      <c r="M249" s="688">
        <f t="shared" si="40"/>
        <v>0</v>
      </c>
      <c r="N249" s="689"/>
      <c r="O249" s="689"/>
      <c r="P249" s="689"/>
      <c r="Q249" s="689"/>
      <c r="R249" s="693"/>
      <c r="S249" s="762"/>
      <c r="T249" s="762"/>
      <c r="U249" s="762"/>
      <c r="V249" s="689"/>
      <c r="W249" s="689"/>
      <c r="X249" s="693"/>
      <c r="Y249" s="691"/>
      <c r="Z249" s="693"/>
      <c r="AA249" s="1591"/>
      <c r="AB249" s="1586"/>
      <c r="AC249" s="1586"/>
      <c r="AD249" s="1586"/>
      <c r="AE249" s="1586"/>
      <c r="AF249" s="1587"/>
      <c r="AG249" s="1591"/>
      <c r="AH249" s="1595"/>
      <c r="AI249" s="1616"/>
      <c r="AJ249" s="276">
        <f>SUM(AN249:AP249)</f>
        <v>0</v>
      </c>
      <c r="AK249" s="1592" t="s">
        <v>97</v>
      </c>
      <c r="AL249" s="1593" t="s">
        <v>97</v>
      </c>
      <c r="AM249" s="1594" t="s">
        <v>97</v>
      </c>
      <c r="AN249" s="1591"/>
      <c r="AO249" s="1586"/>
      <c r="AP249" s="1595"/>
      <c r="AQ249" s="1596" t="s">
        <v>97</v>
      </c>
      <c r="AR249" s="1593" t="s">
        <v>97</v>
      </c>
      <c r="AS249" s="1593" t="s">
        <v>97</v>
      </c>
      <c r="AT249" s="1593" t="s">
        <v>97</v>
      </c>
      <c r="AU249" s="1597" t="s">
        <v>97</v>
      </c>
      <c r="AV249" s="220">
        <f t="shared" si="33"/>
        <v>0</v>
      </c>
      <c r="AW249" s="706"/>
      <c r="AX249" s="707"/>
      <c r="AY249" s="707"/>
      <c r="AZ249" s="707"/>
      <c r="BA249" s="707"/>
      <c r="BB249" s="707"/>
      <c r="BC249" s="707"/>
      <c r="BD249" s="707"/>
      <c r="BE249" s="708"/>
    </row>
    <row r="250" spans="1:57" ht="36" customHeight="1">
      <c r="A250" s="2466"/>
      <c r="B250" s="2455"/>
      <c r="C250" s="2458"/>
      <c r="D250" s="277" t="s">
        <v>75</v>
      </c>
      <c r="E250" s="2437"/>
      <c r="F250" s="2461"/>
      <c r="G250" s="709">
        <f t="shared" si="32"/>
        <v>0</v>
      </c>
      <c r="H250" s="710">
        <f t="shared" si="41"/>
        <v>0</v>
      </c>
      <c r="I250" s="1598"/>
      <c r="J250" s="1598"/>
      <c r="K250" s="1598"/>
      <c r="L250" s="1599"/>
      <c r="M250" s="713">
        <f t="shared" si="40"/>
        <v>0</v>
      </c>
      <c r="N250" s="714"/>
      <c r="O250" s="714"/>
      <c r="P250" s="714"/>
      <c r="Q250" s="714"/>
      <c r="R250" s="718"/>
      <c r="S250" s="694"/>
      <c r="T250" s="694"/>
      <c r="U250" s="694"/>
      <c r="V250" s="751"/>
      <c r="W250" s="751"/>
      <c r="X250" s="695"/>
      <c r="Y250" s="756"/>
      <c r="Z250" s="695"/>
      <c r="AA250" s="1588"/>
      <c r="AB250" s="1589"/>
      <c r="AC250" s="1589"/>
      <c r="AD250" s="1589"/>
      <c r="AE250" s="1589"/>
      <c r="AF250" s="1590"/>
      <c r="AG250" s="1600"/>
      <c r="AH250" s="1617"/>
      <c r="AI250" s="1618"/>
      <c r="AJ250" s="279">
        <f>SUM(AN250:AP250)</f>
        <v>0</v>
      </c>
      <c r="AK250" s="1601" t="s">
        <v>98</v>
      </c>
      <c r="AL250" s="1602" t="s">
        <v>98</v>
      </c>
      <c r="AM250" s="1603" t="s">
        <v>98</v>
      </c>
      <c r="AN250" s="1604"/>
      <c r="AO250" s="1602"/>
      <c r="AP250" s="1603"/>
      <c r="AQ250" s="1604" t="s">
        <v>97</v>
      </c>
      <c r="AR250" s="1602" t="s">
        <v>97</v>
      </c>
      <c r="AS250" s="1602" t="s">
        <v>97</v>
      </c>
      <c r="AT250" s="1602" t="s">
        <v>97</v>
      </c>
      <c r="AU250" s="1605" t="s">
        <v>97</v>
      </c>
      <c r="AV250" s="220">
        <f t="shared" si="33"/>
        <v>0</v>
      </c>
      <c r="AW250" s="753"/>
      <c r="AX250" s="754"/>
      <c r="AY250" s="754"/>
      <c r="AZ250" s="754"/>
      <c r="BA250" s="754"/>
      <c r="BB250" s="754"/>
      <c r="BC250" s="754"/>
      <c r="BD250" s="754"/>
      <c r="BE250" s="755"/>
    </row>
    <row r="251" spans="1:57" ht="36" customHeight="1">
      <c r="A251" s="2466"/>
      <c r="B251" s="2455"/>
      <c r="C251" s="2458"/>
      <c r="D251" s="277" t="s">
        <v>76</v>
      </c>
      <c r="E251" s="2437"/>
      <c r="F251" s="2461"/>
      <c r="G251" s="709">
        <f t="shared" si="32"/>
        <v>0</v>
      </c>
      <c r="H251" s="710">
        <f t="shared" si="41"/>
        <v>0</v>
      </c>
      <c r="I251" s="1598"/>
      <c r="J251" s="1598"/>
      <c r="K251" s="1598"/>
      <c r="L251" s="1599"/>
      <c r="M251" s="713">
        <f t="shared" si="40"/>
        <v>0</v>
      </c>
      <c r="N251" s="714"/>
      <c r="O251" s="714"/>
      <c r="P251" s="714"/>
      <c r="Q251" s="714"/>
      <c r="R251" s="718"/>
      <c r="S251" s="694"/>
      <c r="T251" s="694"/>
      <c r="U251" s="694"/>
      <c r="V251" s="751"/>
      <c r="W251" s="751"/>
      <c r="X251" s="695"/>
      <c r="Y251" s="756"/>
      <c r="Z251" s="695"/>
      <c r="AA251" s="1588"/>
      <c r="AB251" s="1589"/>
      <c r="AC251" s="1589"/>
      <c r="AD251" s="1589"/>
      <c r="AE251" s="1589"/>
      <c r="AF251" s="1590"/>
      <c r="AG251" s="1600"/>
      <c r="AH251" s="1617"/>
      <c r="AI251" s="1618"/>
      <c r="AJ251" s="279">
        <f>SUM(AK251:AM251)</f>
        <v>0</v>
      </c>
      <c r="AK251" s="1601"/>
      <c r="AL251" s="1602"/>
      <c r="AM251" s="1603"/>
      <c r="AN251" s="1604" t="s">
        <v>97</v>
      </c>
      <c r="AO251" s="1602" t="s">
        <v>97</v>
      </c>
      <c r="AP251" s="1603" t="s">
        <v>97</v>
      </c>
      <c r="AQ251" s="1604" t="s">
        <v>97</v>
      </c>
      <c r="AR251" s="1602" t="s">
        <v>97</v>
      </c>
      <c r="AS251" s="1602" t="s">
        <v>97</v>
      </c>
      <c r="AT251" s="1602" t="s">
        <v>97</v>
      </c>
      <c r="AU251" s="1605" t="s">
        <v>97</v>
      </c>
      <c r="AV251" s="220">
        <f t="shared" si="33"/>
        <v>0</v>
      </c>
      <c r="AW251" s="753"/>
      <c r="AX251" s="754"/>
      <c r="AY251" s="754"/>
      <c r="AZ251" s="754"/>
      <c r="BA251" s="754"/>
      <c r="BB251" s="754"/>
      <c r="BC251" s="754"/>
      <c r="BD251" s="754"/>
      <c r="BE251" s="755"/>
    </row>
    <row r="252" spans="1:57" ht="36" customHeight="1">
      <c r="A252" s="2466"/>
      <c r="B252" s="2455"/>
      <c r="C252" s="2458"/>
      <c r="D252" s="277" t="s">
        <v>77</v>
      </c>
      <c r="E252" s="2437"/>
      <c r="F252" s="2461"/>
      <c r="G252" s="709">
        <f t="shared" si="32"/>
        <v>38</v>
      </c>
      <c r="H252" s="710">
        <v>0</v>
      </c>
      <c r="I252" s="1598"/>
      <c r="J252" s="1598"/>
      <c r="K252" s="1598"/>
      <c r="L252" s="1599"/>
      <c r="M252" s="713">
        <f t="shared" si="40"/>
        <v>38</v>
      </c>
      <c r="N252" s="714"/>
      <c r="O252" s="714"/>
      <c r="P252" s="714"/>
      <c r="Q252" s="714"/>
      <c r="R252" s="718">
        <v>38</v>
      </c>
      <c r="S252" s="694"/>
      <c r="T252" s="694"/>
      <c r="U252" s="694"/>
      <c r="V252" s="751">
        <v>38</v>
      </c>
      <c r="W252" s="751"/>
      <c r="X252" s="695"/>
      <c r="Y252" s="756">
        <v>34</v>
      </c>
      <c r="Z252" s="695">
        <v>4</v>
      </c>
      <c r="AA252" s="1588"/>
      <c r="AB252" s="1589">
        <v>9</v>
      </c>
      <c r="AC252" s="1589">
        <v>9</v>
      </c>
      <c r="AD252" s="1589">
        <v>2</v>
      </c>
      <c r="AE252" s="1589">
        <v>37</v>
      </c>
      <c r="AF252" s="1590"/>
      <c r="AG252" s="1600">
        <v>38.799999999999997</v>
      </c>
      <c r="AH252" s="1617">
        <v>20.3</v>
      </c>
      <c r="AI252" s="1618" t="s">
        <v>306</v>
      </c>
      <c r="AJ252" s="279">
        <f>SUM(AQ252:AU252)</f>
        <v>38</v>
      </c>
      <c r="AK252" s="1601" t="s">
        <v>98</v>
      </c>
      <c r="AL252" s="1602" t="s">
        <v>98</v>
      </c>
      <c r="AM252" s="1603" t="s">
        <v>98</v>
      </c>
      <c r="AN252" s="1604" t="s">
        <v>97</v>
      </c>
      <c r="AO252" s="1602" t="s">
        <v>97</v>
      </c>
      <c r="AP252" s="1603" t="s">
        <v>97</v>
      </c>
      <c r="AQ252" s="1604">
        <v>1</v>
      </c>
      <c r="AR252" s="1602">
        <v>4</v>
      </c>
      <c r="AS252" s="1602">
        <v>29</v>
      </c>
      <c r="AT252" s="1602">
        <v>4</v>
      </c>
      <c r="AU252" s="1605"/>
      <c r="AV252" s="220">
        <f t="shared" si="33"/>
        <v>0</v>
      </c>
      <c r="AW252" s="753"/>
      <c r="AX252" s="754"/>
      <c r="AY252" s="754"/>
      <c r="AZ252" s="754"/>
      <c r="BA252" s="754"/>
      <c r="BB252" s="754"/>
      <c r="BC252" s="754"/>
      <c r="BD252" s="754"/>
      <c r="BE252" s="755"/>
    </row>
    <row r="253" spans="1:57" ht="36" customHeight="1" thickBot="1">
      <c r="A253" s="2466"/>
      <c r="B253" s="2456"/>
      <c r="C253" s="2459"/>
      <c r="D253" s="284" t="s">
        <v>78</v>
      </c>
      <c r="E253" s="2438"/>
      <c r="F253" s="2462"/>
      <c r="G253" s="730">
        <f t="shared" si="32"/>
        <v>0</v>
      </c>
      <c r="H253" s="731">
        <f>SUM(I253:L253)</f>
        <v>0</v>
      </c>
      <c r="I253" s="1607"/>
      <c r="J253" s="1607"/>
      <c r="K253" s="1607"/>
      <c r="L253" s="1608"/>
      <c r="M253" s="759">
        <f t="shared" si="40"/>
        <v>0</v>
      </c>
      <c r="N253" s="738"/>
      <c r="O253" s="738"/>
      <c r="P253" s="738"/>
      <c r="Q253" s="738"/>
      <c r="R253" s="739"/>
      <c r="S253" s="763"/>
      <c r="T253" s="763"/>
      <c r="U253" s="763"/>
      <c r="V253" s="738"/>
      <c r="W253" s="738"/>
      <c r="X253" s="739"/>
      <c r="Y253" s="737"/>
      <c r="Z253" s="739"/>
      <c r="AA253" s="1611"/>
      <c r="AB253" s="1607"/>
      <c r="AC253" s="1607"/>
      <c r="AD253" s="1607"/>
      <c r="AE253" s="1607"/>
      <c r="AF253" s="1608"/>
      <c r="AG253" s="1611"/>
      <c r="AH253" s="1619"/>
      <c r="AI253" s="1621"/>
      <c r="AJ253" s="282">
        <f>SUM(AQ253:AU253)</f>
        <v>0</v>
      </c>
      <c r="AK253" s="1612" t="s">
        <v>97</v>
      </c>
      <c r="AL253" s="1613" t="s">
        <v>97</v>
      </c>
      <c r="AM253" s="1614" t="s">
        <v>97</v>
      </c>
      <c r="AN253" s="1615" t="s">
        <v>97</v>
      </c>
      <c r="AO253" s="1613" t="s">
        <v>98</v>
      </c>
      <c r="AP253" s="1614" t="s">
        <v>98</v>
      </c>
      <c r="AQ253" s="1611"/>
      <c r="AR253" s="1607"/>
      <c r="AS253" s="1607"/>
      <c r="AT253" s="1607"/>
      <c r="AU253" s="1608"/>
      <c r="AV253" s="220">
        <f t="shared" si="33"/>
        <v>0</v>
      </c>
      <c r="AW253" s="748"/>
      <c r="AX253" s="749"/>
      <c r="AY253" s="749"/>
      <c r="AZ253" s="749"/>
      <c r="BA253" s="749"/>
      <c r="BB253" s="749"/>
      <c r="BC253" s="749"/>
      <c r="BD253" s="749"/>
      <c r="BE253" s="750"/>
    </row>
    <row r="254" spans="1:57" ht="36" customHeight="1">
      <c r="A254" s="2466"/>
      <c r="B254" s="2454" t="s">
        <v>307</v>
      </c>
      <c r="C254" s="2457" t="s">
        <v>308</v>
      </c>
      <c r="D254" s="275" t="s">
        <v>74</v>
      </c>
      <c r="E254" s="2436">
        <v>55</v>
      </c>
      <c r="F254" s="2460">
        <f>E254-SUM(M254:M258)</f>
        <v>19</v>
      </c>
      <c r="G254" s="684">
        <f t="shared" si="32"/>
        <v>0</v>
      </c>
      <c r="H254" s="685">
        <f t="shared" ref="H254:H276" si="43">SUM(I254:L254)</f>
        <v>0</v>
      </c>
      <c r="I254" s="1586"/>
      <c r="J254" s="1586"/>
      <c r="K254" s="1586"/>
      <c r="L254" s="1587"/>
      <c r="M254" s="688">
        <f t="shared" si="40"/>
        <v>0</v>
      </c>
      <c r="N254" s="689"/>
      <c r="O254" s="689"/>
      <c r="P254" s="689"/>
      <c r="Q254" s="689"/>
      <c r="R254" s="693"/>
      <c r="S254" s="762"/>
      <c r="T254" s="762"/>
      <c r="U254" s="762"/>
      <c r="V254" s="689"/>
      <c r="W254" s="689"/>
      <c r="X254" s="693"/>
      <c r="Y254" s="691"/>
      <c r="Z254" s="693"/>
      <c r="AA254" s="1591"/>
      <c r="AB254" s="1586"/>
      <c r="AC254" s="1586"/>
      <c r="AD254" s="1586"/>
      <c r="AE254" s="1586"/>
      <c r="AF254" s="1587"/>
      <c r="AG254" s="1591"/>
      <c r="AH254" s="1595"/>
      <c r="AI254" s="1616"/>
      <c r="AJ254" s="276">
        <f>SUM(AN254:AP254)</f>
        <v>0</v>
      </c>
      <c r="AK254" s="1592" t="s">
        <v>97</v>
      </c>
      <c r="AL254" s="1593" t="s">
        <v>97</v>
      </c>
      <c r="AM254" s="1594" t="s">
        <v>97</v>
      </c>
      <c r="AN254" s="1591"/>
      <c r="AO254" s="1586"/>
      <c r="AP254" s="1595"/>
      <c r="AQ254" s="1596" t="s">
        <v>97</v>
      </c>
      <c r="AR254" s="1593" t="s">
        <v>97</v>
      </c>
      <c r="AS254" s="1593" t="s">
        <v>97</v>
      </c>
      <c r="AT254" s="1593" t="s">
        <v>97</v>
      </c>
      <c r="AU254" s="1597" t="s">
        <v>97</v>
      </c>
      <c r="AV254" s="220">
        <f t="shared" si="33"/>
        <v>0</v>
      </c>
      <c r="AW254" s="706"/>
      <c r="AX254" s="707"/>
      <c r="AY254" s="707"/>
      <c r="AZ254" s="707"/>
      <c r="BA254" s="707"/>
      <c r="BB254" s="707"/>
      <c r="BC254" s="707"/>
      <c r="BD254" s="707"/>
      <c r="BE254" s="708"/>
    </row>
    <row r="255" spans="1:57" ht="36" customHeight="1">
      <c r="A255" s="2466"/>
      <c r="B255" s="2455"/>
      <c r="C255" s="2458"/>
      <c r="D255" s="277" t="s">
        <v>75</v>
      </c>
      <c r="E255" s="2437"/>
      <c r="F255" s="2461"/>
      <c r="G255" s="709">
        <f t="shared" si="32"/>
        <v>0</v>
      </c>
      <c r="H255" s="710">
        <f t="shared" si="43"/>
        <v>0</v>
      </c>
      <c r="I255" s="1598"/>
      <c r="J255" s="1598"/>
      <c r="K255" s="1598"/>
      <c r="L255" s="1599"/>
      <c r="M255" s="713">
        <f t="shared" si="40"/>
        <v>0</v>
      </c>
      <c r="N255" s="714"/>
      <c r="O255" s="714"/>
      <c r="P255" s="714"/>
      <c r="Q255" s="714"/>
      <c r="R255" s="718"/>
      <c r="S255" s="694"/>
      <c r="T255" s="694"/>
      <c r="U255" s="694"/>
      <c r="V255" s="751"/>
      <c r="W255" s="751"/>
      <c r="X255" s="695"/>
      <c r="Y255" s="756"/>
      <c r="Z255" s="695"/>
      <c r="AA255" s="1588"/>
      <c r="AB255" s="1589"/>
      <c r="AC255" s="1589"/>
      <c r="AD255" s="1589"/>
      <c r="AE255" s="1589"/>
      <c r="AF255" s="1590"/>
      <c r="AG255" s="1600"/>
      <c r="AH255" s="1617"/>
      <c r="AI255" s="1618"/>
      <c r="AJ255" s="279">
        <f>SUM(AN255:AP255)</f>
        <v>0</v>
      </c>
      <c r="AK255" s="1601" t="s">
        <v>98</v>
      </c>
      <c r="AL255" s="1602" t="s">
        <v>98</v>
      </c>
      <c r="AM255" s="1603" t="s">
        <v>98</v>
      </c>
      <c r="AN255" s="1604"/>
      <c r="AO255" s="1602"/>
      <c r="AP255" s="1603"/>
      <c r="AQ255" s="1604" t="s">
        <v>97</v>
      </c>
      <c r="AR255" s="1602" t="s">
        <v>97</v>
      </c>
      <c r="AS255" s="1602" t="s">
        <v>97</v>
      </c>
      <c r="AT255" s="1602" t="s">
        <v>97</v>
      </c>
      <c r="AU255" s="1605" t="s">
        <v>97</v>
      </c>
      <c r="AV255" s="220">
        <f t="shared" si="33"/>
        <v>0</v>
      </c>
      <c r="AW255" s="753"/>
      <c r="AX255" s="754"/>
      <c r="AY255" s="754"/>
      <c r="AZ255" s="754"/>
      <c r="BA255" s="754"/>
      <c r="BB255" s="754"/>
      <c r="BC255" s="754"/>
      <c r="BD255" s="754"/>
      <c r="BE255" s="755"/>
    </row>
    <row r="256" spans="1:57" ht="36" customHeight="1">
      <c r="A256" s="2466"/>
      <c r="B256" s="2455"/>
      <c r="C256" s="2458"/>
      <c r="D256" s="277" t="s">
        <v>76</v>
      </c>
      <c r="E256" s="2437"/>
      <c r="F256" s="2461"/>
      <c r="G256" s="709">
        <f t="shared" si="32"/>
        <v>0</v>
      </c>
      <c r="H256" s="710">
        <f t="shared" si="43"/>
        <v>0</v>
      </c>
      <c r="I256" s="1598"/>
      <c r="J256" s="1598"/>
      <c r="K256" s="1598"/>
      <c r="L256" s="1599"/>
      <c r="M256" s="713">
        <f t="shared" si="40"/>
        <v>0</v>
      </c>
      <c r="N256" s="714"/>
      <c r="O256" s="714"/>
      <c r="P256" s="714"/>
      <c r="Q256" s="714"/>
      <c r="R256" s="718"/>
      <c r="S256" s="694"/>
      <c r="T256" s="694"/>
      <c r="U256" s="694"/>
      <c r="V256" s="751"/>
      <c r="W256" s="751"/>
      <c r="X256" s="695"/>
      <c r="Y256" s="756"/>
      <c r="Z256" s="695"/>
      <c r="AA256" s="1588"/>
      <c r="AB256" s="1589"/>
      <c r="AC256" s="1589"/>
      <c r="AD256" s="1589"/>
      <c r="AE256" s="1589"/>
      <c r="AF256" s="1590"/>
      <c r="AG256" s="1600"/>
      <c r="AH256" s="1617"/>
      <c r="AI256" s="1618"/>
      <c r="AJ256" s="279">
        <f>SUM(AK256:AM256)</f>
        <v>0</v>
      </c>
      <c r="AK256" s="1601"/>
      <c r="AL256" s="1602"/>
      <c r="AM256" s="1603"/>
      <c r="AN256" s="1604" t="s">
        <v>97</v>
      </c>
      <c r="AO256" s="1602" t="s">
        <v>97</v>
      </c>
      <c r="AP256" s="1603" t="s">
        <v>97</v>
      </c>
      <c r="AQ256" s="1604" t="s">
        <v>97</v>
      </c>
      <c r="AR256" s="1602" t="s">
        <v>97</v>
      </c>
      <c r="AS256" s="1602" t="s">
        <v>97</v>
      </c>
      <c r="AT256" s="1602" t="s">
        <v>97</v>
      </c>
      <c r="AU256" s="1605" t="s">
        <v>97</v>
      </c>
      <c r="AV256" s="220">
        <f t="shared" si="33"/>
        <v>0</v>
      </c>
      <c r="AW256" s="753"/>
      <c r="AX256" s="754"/>
      <c r="AY256" s="754"/>
      <c r="AZ256" s="754"/>
      <c r="BA256" s="754"/>
      <c r="BB256" s="754"/>
      <c r="BC256" s="754"/>
      <c r="BD256" s="754"/>
      <c r="BE256" s="755"/>
    </row>
    <row r="257" spans="1:57" ht="36" customHeight="1">
      <c r="A257" s="2466"/>
      <c r="B257" s="2455"/>
      <c r="C257" s="2458"/>
      <c r="D257" s="277" t="s">
        <v>77</v>
      </c>
      <c r="E257" s="2437"/>
      <c r="F257" s="2461"/>
      <c r="G257" s="709">
        <f t="shared" si="32"/>
        <v>38</v>
      </c>
      <c r="H257" s="710">
        <f t="shared" si="43"/>
        <v>4</v>
      </c>
      <c r="I257" s="1598">
        <v>3</v>
      </c>
      <c r="J257" s="1598"/>
      <c r="K257" s="1598">
        <v>1</v>
      </c>
      <c r="L257" s="1599"/>
      <c r="M257" s="713">
        <f t="shared" si="40"/>
        <v>36</v>
      </c>
      <c r="N257" s="714"/>
      <c r="O257" s="714"/>
      <c r="P257" s="714"/>
      <c r="Q257" s="714"/>
      <c r="R257" s="718">
        <v>36</v>
      </c>
      <c r="S257" s="694">
        <v>5</v>
      </c>
      <c r="T257" s="694"/>
      <c r="U257" s="694"/>
      <c r="V257" s="751">
        <v>31</v>
      </c>
      <c r="W257" s="751"/>
      <c r="X257" s="695"/>
      <c r="Y257" s="756">
        <v>33</v>
      </c>
      <c r="Z257" s="695">
        <v>3</v>
      </c>
      <c r="AA257" s="1588"/>
      <c r="AB257" s="1589">
        <v>21</v>
      </c>
      <c r="AC257" s="1589">
        <v>21</v>
      </c>
      <c r="AD257" s="1589"/>
      <c r="AE257" s="1589">
        <v>3</v>
      </c>
      <c r="AF257" s="1590">
        <v>7</v>
      </c>
      <c r="AG257" s="1600">
        <v>41</v>
      </c>
      <c r="AH257" s="1617">
        <v>20</v>
      </c>
      <c r="AI257" s="1618">
        <v>86</v>
      </c>
      <c r="AJ257" s="279">
        <f>SUM(AQ257:AU257)</f>
        <v>31</v>
      </c>
      <c r="AK257" s="1601" t="s">
        <v>98</v>
      </c>
      <c r="AL257" s="1602" t="s">
        <v>98</v>
      </c>
      <c r="AM257" s="1603" t="s">
        <v>98</v>
      </c>
      <c r="AN257" s="1604" t="s">
        <v>97</v>
      </c>
      <c r="AO257" s="1602" t="s">
        <v>97</v>
      </c>
      <c r="AP257" s="1603" t="s">
        <v>97</v>
      </c>
      <c r="AQ257" s="1604">
        <v>1</v>
      </c>
      <c r="AR257" s="1602">
        <v>3</v>
      </c>
      <c r="AS257" s="1602">
        <v>27</v>
      </c>
      <c r="AT257" s="1602"/>
      <c r="AU257" s="1605"/>
      <c r="AV257" s="220">
        <f t="shared" si="33"/>
        <v>2</v>
      </c>
      <c r="AW257" s="753">
        <v>1</v>
      </c>
      <c r="AX257" s="754"/>
      <c r="AY257" s="754"/>
      <c r="AZ257" s="754"/>
      <c r="BA257" s="754"/>
      <c r="BB257" s="754"/>
      <c r="BC257" s="754"/>
      <c r="BD257" s="754">
        <v>1</v>
      </c>
      <c r="BE257" s="755"/>
    </row>
    <row r="258" spans="1:57" ht="36" customHeight="1" thickBot="1">
      <c r="A258" s="2466"/>
      <c r="B258" s="2456"/>
      <c r="C258" s="2459"/>
      <c r="D258" s="284" t="s">
        <v>78</v>
      </c>
      <c r="E258" s="2438"/>
      <c r="F258" s="2462"/>
      <c r="G258" s="730">
        <f t="shared" si="32"/>
        <v>0</v>
      </c>
      <c r="H258" s="731">
        <f t="shared" si="43"/>
        <v>0</v>
      </c>
      <c r="I258" s="1607"/>
      <c r="J258" s="1607"/>
      <c r="K258" s="1607"/>
      <c r="L258" s="1608"/>
      <c r="M258" s="759">
        <f t="shared" si="40"/>
        <v>0</v>
      </c>
      <c r="N258" s="738"/>
      <c r="O258" s="738"/>
      <c r="P258" s="738"/>
      <c r="Q258" s="738"/>
      <c r="R258" s="739"/>
      <c r="S258" s="763"/>
      <c r="T258" s="763"/>
      <c r="U258" s="763"/>
      <c r="V258" s="738"/>
      <c r="W258" s="738"/>
      <c r="X258" s="739"/>
      <c r="Y258" s="737"/>
      <c r="Z258" s="739"/>
      <c r="AA258" s="1611"/>
      <c r="AB258" s="1607"/>
      <c r="AC258" s="1607"/>
      <c r="AD258" s="1607"/>
      <c r="AE258" s="1607"/>
      <c r="AF258" s="1608"/>
      <c r="AG258" s="1611"/>
      <c r="AH258" s="1619"/>
      <c r="AI258" s="1621"/>
      <c r="AJ258" s="282">
        <f>SUM(AQ258:AU258)</f>
        <v>0</v>
      </c>
      <c r="AK258" s="1612" t="s">
        <v>97</v>
      </c>
      <c r="AL258" s="1613" t="s">
        <v>97</v>
      </c>
      <c r="AM258" s="1614" t="s">
        <v>97</v>
      </c>
      <c r="AN258" s="1615" t="s">
        <v>97</v>
      </c>
      <c r="AO258" s="1613" t="s">
        <v>98</v>
      </c>
      <c r="AP258" s="1614" t="s">
        <v>98</v>
      </c>
      <c r="AQ258" s="1611"/>
      <c r="AR258" s="1607"/>
      <c r="AS258" s="1607"/>
      <c r="AT258" s="1607"/>
      <c r="AU258" s="1608"/>
      <c r="AV258" s="220">
        <f t="shared" si="33"/>
        <v>0</v>
      </c>
      <c r="AW258" s="748"/>
      <c r="AX258" s="749"/>
      <c r="AY258" s="749"/>
      <c r="AZ258" s="749"/>
      <c r="BA258" s="749"/>
      <c r="BB258" s="749"/>
      <c r="BC258" s="749"/>
      <c r="BD258" s="749"/>
      <c r="BE258" s="750"/>
    </row>
    <row r="259" spans="1:57" ht="36" customHeight="1">
      <c r="A259" s="2465" t="s">
        <v>209</v>
      </c>
      <c r="B259" s="2454" t="s">
        <v>309</v>
      </c>
      <c r="C259" s="2457" t="s">
        <v>310</v>
      </c>
      <c r="D259" s="289" t="s">
        <v>74</v>
      </c>
      <c r="E259" s="2436">
        <v>220</v>
      </c>
      <c r="F259" s="2460">
        <f>E259-SUM(M259:M263)</f>
        <v>5</v>
      </c>
      <c r="G259" s="684">
        <f t="shared" si="32"/>
        <v>39</v>
      </c>
      <c r="H259" s="685">
        <f t="shared" si="43"/>
        <v>1</v>
      </c>
      <c r="I259" s="1586"/>
      <c r="J259" s="1586"/>
      <c r="K259" s="1586"/>
      <c r="L259" s="1587">
        <v>1</v>
      </c>
      <c r="M259" s="688">
        <f t="shared" si="40"/>
        <v>39</v>
      </c>
      <c r="N259" s="689">
        <v>39</v>
      </c>
      <c r="O259" s="689"/>
      <c r="P259" s="689"/>
      <c r="Q259" s="689"/>
      <c r="R259" s="690"/>
      <c r="S259" s="691">
        <v>1</v>
      </c>
      <c r="T259" s="689"/>
      <c r="U259" s="689"/>
      <c r="V259" s="692">
        <v>35</v>
      </c>
      <c r="W259" s="689">
        <v>3</v>
      </c>
      <c r="X259" s="693"/>
      <c r="Y259" s="694">
        <v>37</v>
      </c>
      <c r="Z259" s="695">
        <v>2</v>
      </c>
      <c r="AA259" s="1588"/>
      <c r="AB259" s="1589">
        <v>17</v>
      </c>
      <c r="AC259" s="1589">
        <v>17</v>
      </c>
      <c r="AD259" s="1589">
        <v>15</v>
      </c>
      <c r="AE259" s="1589">
        <v>30</v>
      </c>
      <c r="AF259" s="1590"/>
      <c r="AG259" s="1588">
        <v>37</v>
      </c>
      <c r="AH259" s="1590">
        <v>20</v>
      </c>
      <c r="AI259" s="1591">
        <v>8</v>
      </c>
      <c r="AJ259" s="276">
        <f>SUM(AN259:AP259)</f>
        <v>39</v>
      </c>
      <c r="AK259" s="1592" t="s">
        <v>97</v>
      </c>
      <c r="AL259" s="1593" t="s">
        <v>97</v>
      </c>
      <c r="AM259" s="1594" t="s">
        <v>97</v>
      </c>
      <c r="AN259" s="1591">
        <v>12</v>
      </c>
      <c r="AO259" s="1586">
        <v>27</v>
      </c>
      <c r="AP259" s="1595"/>
      <c r="AQ259" s="1596" t="s">
        <v>97</v>
      </c>
      <c r="AR259" s="1593" t="s">
        <v>97</v>
      </c>
      <c r="AS259" s="1593" t="s">
        <v>97</v>
      </c>
      <c r="AT259" s="1593" t="s">
        <v>97</v>
      </c>
      <c r="AU259" s="1597" t="s">
        <v>97</v>
      </c>
      <c r="AV259" s="220">
        <f t="shared" si="33"/>
        <v>0</v>
      </c>
      <c r="AW259" s="706"/>
      <c r="AX259" s="707"/>
      <c r="AY259" s="707"/>
      <c r="AZ259" s="707"/>
      <c r="BA259" s="707"/>
      <c r="BB259" s="707"/>
      <c r="BC259" s="707"/>
      <c r="BD259" s="707"/>
      <c r="BE259" s="708"/>
    </row>
    <row r="260" spans="1:57" ht="36" customHeight="1">
      <c r="A260" s="2466"/>
      <c r="B260" s="2455"/>
      <c r="C260" s="2458"/>
      <c r="D260" s="290" t="s">
        <v>75</v>
      </c>
      <c r="E260" s="2437"/>
      <c r="F260" s="2461"/>
      <c r="G260" s="709">
        <f t="shared" si="32"/>
        <v>0</v>
      </c>
      <c r="H260" s="710">
        <f t="shared" si="43"/>
        <v>0</v>
      </c>
      <c r="I260" s="1598"/>
      <c r="J260" s="1598"/>
      <c r="K260" s="1598"/>
      <c r="L260" s="1599"/>
      <c r="M260" s="713">
        <f t="shared" si="40"/>
        <v>0</v>
      </c>
      <c r="N260" s="714"/>
      <c r="O260" s="714"/>
      <c r="P260" s="714"/>
      <c r="Q260" s="714"/>
      <c r="R260" s="715"/>
      <c r="S260" s="716"/>
      <c r="T260" s="717"/>
      <c r="U260" s="717"/>
      <c r="V260" s="714"/>
      <c r="W260" s="714"/>
      <c r="X260" s="718"/>
      <c r="Y260" s="694"/>
      <c r="Z260" s="695"/>
      <c r="AA260" s="1588"/>
      <c r="AB260" s="1589"/>
      <c r="AC260" s="1589"/>
      <c r="AD260" s="1589"/>
      <c r="AE260" s="1589"/>
      <c r="AF260" s="1590"/>
      <c r="AG260" s="1600"/>
      <c r="AH260" s="1599"/>
      <c r="AI260" s="1600"/>
      <c r="AJ260" s="279">
        <f>SUM(AN260:AP260)</f>
        <v>0</v>
      </c>
      <c r="AK260" s="1601" t="s">
        <v>98</v>
      </c>
      <c r="AL260" s="1602" t="s">
        <v>98</v>
      </c>
      <c r="AM260" s="1603" t="s">
        <v>98</v>
      </c>
      <c r="AN260" s="1604"/>
      <c r="AO260" s="1602"/>
      <c r="AP260" s="1603"/>
      <c r="AQ260" s="1604" t="s">
        <v>97</v>
      </c>
      <c r="AR260" s="1602" t="s">
        <v>97</v>
      </c>
      <c r="AS260" s="1602" t="s">
        <v>97</v>
      </c>
      <c r="AT260" s="1602" t="s">
        <v>97</v>
      </c>
      <c r="AU260" s="1605" t="s">
        <v>97</v>
      </c>
      <c r="AV260" s="220">
        <f t="shared" si="33"/>
        <v>0</v>
      </c>
      <c r="AW260" s="725"/>
      <c r="AX260" s="726"/>
      <c r="AY260" s="726"/>
      <c r="AZ260" s="726"/>
      <c r="BA260" s="726"/>
      <c r="BB260" s="726"/>
      <c r="BC260" s="726"/>
      <c r="BD260" s="726"/>
      <c r="BE260" s="727"/>
    </row>
    <row r="261" spans="1:57" ht="36" customHeight="1">
      <c r="A261" s="2466"/>
      <c r="B261" s="2455"/>
      <c r="C261" s="2458"/>
      <c r="D261" s="290" t="s">
        <v>76</v>
      </c>
      <c r="E261" s="2437"/>
      <c r="F261" s="2461"/>
      <c r="G261" s="709">
        <f t="shared" si="32"/>
        <v>0</v>
      </c>
      <c r="H261" s="710">
        <f t="shared" si="43"/>
        <v>0</v>
      </c>
      <c r="I261" s="1598"/>
      <c r="J261" s="1598"/>
      <c r="K261" s="1598"/>
      <c r="L261" s="1599"/>
      <c r="M261" s="713">
        <f t="shared" si="40"/>
        <v>0</v>
      </c>
      <c r="N261" s="714"/>
      <c r="O261" s="714"/>
      <c r="P261" s="728"/>
      <c r="Q261" s="1606"/>
      <c r="R261" s="715"/>
      <c r="S261" s="716"/>
      <c r="T261" s="714"/>
      <c r="U261" s="714"/>
      <c r="V261" s="714"/>
      <c r="W261" s="714"/>
      <c r="X261" s="718"/>
      <c r="Y261" s="694"/>
      <c r="Z261" s="695"/>
      <c r="AA261" s="1588"/>
      <c r="AB261" s="1589"/>
      <c r="AC261" s="1589"/>
      <c r="AD261" s="1589"/>
      <c r="AE261" s="1589"/>
      <c r="AF261" s="1590"/>
      <c r="AG261" s="1600"/>
      <c r="AH261" s="1599"/>
      <c r="AI261" s="1600"/>
      <c r="AJ261" s="279">
        <f>SUM(AK261:AM261)</f>
        <v>0</v>
      </c>
      <c r="AK261" s="1601"/>
      <c r="AL261" s="1602"/>
      <c r="AM261" s="1603"/>
      <c r="AN261" s="1604" t="s">
        <v>97</v>
      </c>
      <c r="AO261" s="1602" t="s">
        <v>97</v>
      </c>
      <c r="AP261" s="1603" t="s">
        <v>97</v>
      </c>
      <c r="AQ261" s="1604" t="s">
        <v>97</v>
      </c>
      <c r="AR261" s="1602" t="s">
        <v>97</v>
      </c>
      <c r="AS261" s="1602" t="s">
        <v>97</v>
      </c>
      <c r="AT261" s="1602" t="s">
        <v>97</v>
      </c>
      <c r="AU261" s="1605" t="s">
        <v>97</v>
      </c>
      <c r="AV261" s="220">
        <f t="shared" si="33"/>
        <v>0</v>
      </c>
      <c r="AW261" s="725"/>
      <c r="AX261" s="726"/>
      <c r="AY261" s="726"/>
      <c r="AZ261" s="726"/>
      <c r="BA261" s="726"/>
      <c r="BB261" s="726"/>
      <c r="BC261" s="726"/>
      <c r="BD261" s="726"/>
      <c r="BE261" s="727"/>
    </row>
    <row r="262" spans="1:57" ht="36" customHeight="1">
      <c r="A262" s="2466"/>
      <c r="B262" s="2455"/>
      <c r="C262" s="2458"/>
      <c r="D262" s="290" t="s">
        <v>77</v>
      </c>
      <c r="E262" s="2437"/>
      <c r="F262" s="2461"/>
      <c r="G262" s="709">
        <f t="shared" si="32"/>
        <v>178</v>
      </c>
      <c r="H262" s="710">
        <f t="shared" si="43"/>
        <v>7</v>
      </c>
      <c r="I262" s="1598"/>
      <c r="J262" s="1598">
        <v>3</v>
      </c>
      <c r="K262" s="1598">
        <v>3</v>
      </c>
      <c r="L262" s="1599">
        <v>1</v>
      </c>
      <c r="M262" s="713">
        <f t="shared" si="40"/>
        <v>176</v>
      </c>
      <c r="N262" s="714">
        <v>176</v>
      </c>
      <c r="O262" s="714"/>
      <c r="P262" s="714"/>
      <c r="Q262" s="714"/>
      <c r="R262" s="715"/>
      <c r="S262" s="716">
        <v>30</v>
      </c>
      <c r="T262" s="714"/>
      <c r="U262" s="714"/>
      <c r="V262" s="714">
        <v>138</v>
      </c>
      <c r="W262" s="714">
        <v>8</v>
      </c>
      <c r="X262" s="718"/>
      <c r="Y262" s="694">
        <v>160</v>
      </c>
      <c r="Z262" s="695">
        <v>16</v>
      </c>
      <c r="AA262" s="1588"/>
      <c r="AB262" s="1589">
        <v>64</v>
      </c>
      <c r="AC262" s="1589">
        <v>64</v>
      </c>
      <c r="AD262" s="1589">
        <v>42</v>
      </c>
      <c r="AE262" s="1589">
        <v>120</v>
      </c>
      <c r="AF262" s="1590">
        <v>1</v>
      </c>
      <c r="AG262" s="1600">
        <v>40</v>
      </c>
      <c r="AH262" s="1599">
        <v>25</v>
      </c>
      <c r="AI262" s="1600">
        <v>96.5</v>
      </c>
      <c r="AJ262" s="279">
        <f>SUM(AQ262:AU262)</f>
        <v>176</v>
      </c>
      <c r="AK262" s="1601" t="s">
        <v>98</v>
      </c>
      <c r="AL262" s="1602" t="s">
        <v>98</v>
      </c>
      <c r="AM262" s="1603" t="s">
        <v>98</v>
      </c>
      <c r="AN262" s="1604" t="s">
        <v>97</v>
      </c>
      <c r="AO262" s="1602" t="s">
        <v>97</v>
      </c>
      <c r="AP262" s="1603" t="s">
        <v>97</v>
      </c>
      <c r="AQ262" s="1604">
        <v>9</v>
      </c>
      <c r="AR262" s="1602">
        <v>42</v>
      </c>
      <c r="AS262" s="1602">
        <v>84</v>
      </c>
      <c r="AT262" s="1602">
        <v>41</v>
      </c>
      <c r="AU262" s="1605"/>
      <c r="AV262" s="220">
        <f t="shared" si="33"/>
        <v>2</v>
      </c>
      <c r="AW262" s="725"/>
      <c r="AX262" s="726"/>
      <c r="AY262" s="726"/>
      <c r="AZ262" s="726">
        <v>1</v>
      </c>
      <c r="BA262" s="726">
        <v>1</v>
      </c>
      <c r="BB262" s="726"/>
      <c r="BC262" s="726"/>
      <c r="BD262" s="726"/>
      <c r="BE262" s="727"/>
    </row>
    <row r="263" spans="1:57" ht="36" customHeight="1" thickBot="1">
      <c r="A263" s="2466"/>
      <c r="B263" s="2473"/>
      <c r="C263" s="2474"/>
      <c r="D263" s="292" t="s">
        <v>78</v>
      </c>
      <c r="E263" s="2438"/>
      <c r="F263" s="2462"/>
      <c r="G263" s="730">
        <f t="shared" si="32"/>
        <v>0</v>
      </c>
      <c r="H263" s="731">
        <f t="shared" si="43"/>
        <v>0</v>
      </c>
      <c r="I263" s="1607"/>
      <c r="J263" s="1607"/>
      <c r="K263" s="1607"/>
      <c r="L263" s="1608"/>
      <c r="M263" s="734">
        <f t="shared" si="40"/>
        <v>0</v>
      </c>
      <c r="N263" s="735"/>
      <c r="O263" s="735"/>
      <c r="P263" s="735"/>
      <c r="Q263" s="735"/>
      <c r="R263" s="736"/>
      <c r="S263" s="737"/>
      <c r="T263" s="738"/>
      <c r="U263" s="738"/>
      <c r="V263" s="738"/>
      <c r="W263" s="738"/>
      <c r="X263" s="739"/>
      <c r="Y263" s="740"/>
      <c r="Z263" s="718"/>
      <c r="AA263" s="1600"/>
      <c r="AB263" s="1598"/>
      <c r="AC263" s="1598"/>
      <c r="AD263" s="1598"/>
      <c r="AE263" s="1598"/>
      <c r="AF263" s="1599"/>
      <c r="AG263" s="1609"/>
      <c r="AH263" s="1610"/>
      <c r="AI263" s="1611"/>
      <c r="AJ263" s="282">
        <f>SUM(AQ263:AU263)</f>
        <v>0</v>
      </c>
      <c r="AK263" s="1612" t="s">
        <v>97</v>
      </c>
      <c r="AL263" s="1613" t="s">
        <v>97</v>
      </c>
      <c r="AM263" s="1614" t="s">
        <v>97</v>
      </c>
      <c r="AN263" s="1615" t="s">
        <v>97</v>
      </c>
      <c r="AO263" s="1613" t="s">
        <v>98</v>
      </c>
      <c r="AP263" s="1614" t="s">
        <v>98</v>
      </c>
      <c r="AQ263" s="1611"/>
      <c r="AR263" s="1607"/>
      <c r="AS263" s="1607"/>
      <c r="AT263" s="1607"/>
      <c r="AU263" s="1608"/>
      <c r="AV263" s="220">
        <f t="shared" si="33"/>
        <v>0</v>
      </c>
      <c r="AW263" s="748"/>
      <c r="AX263" s="749"/>
      <c r="AY263" s="749"/>
      <c r="AZ263" s="749"/>
      <c r="BA263" s="749"/>
      <c r="BB263" s="749"/>
      <c r="BC263" s="749"/>
      <c r="BD263" s="749"/>
      <c r="BE263" s="750"/>
    </row>
    <row r="264" spans="1:57" ht="36" customHeight="1">
      <c r="A264" s="2466"/>
      <c r="B264" s="2454" t="s">
        <v>311</v>
      </c>
      <c r="C264" s="2457" t="s">
        <v>312</v>
      </c>
      <c r="D264" s="289" t="s">
        <v>74</v>
      </c>
      <c r="E264" s="2436">
        <v>155</v>
      </c>
      <c r="F264" s="2460">
        <f>E264-SUM(M264:M268)</f>
        <v>14</v>
      </c>
      <c r="G264" s="709">
        <f t="shared" si="32"/>
        <v>35</v>
      </c>
      <c r="H264" s="685">
        <f t="shared" si="43"/>
        <v>2</v>
      </c>
      <c r="I264" s="1586"/>
      <c r="J264" s="1586">
        <v>2</v>
      </c>
      <c r="K264" s="1586"/>
      <c r="L264" s="1587"/>
      <c r="M264" s="713">
        <f t="shared" si="40"/>
        <v>34</v>
      </c>
      <c r="N264" s="689">
        <v>34</v>
      </c>
      <c r="O264" s="689"/>
      <c r="P264" s="689"/>
      <c r="Q264" s="689"/>
      <c r="R264" s="690"/>
      <c r="S264" s="691">
        <v>7</v>
      </c>
      <c r="T264" s="689"/>
      <c r="U264" s="689"/>
      <c r="V264" s="692">
        <v>27</v>
      </c>
      <c r="W264" s="689"/>
      <c r="X264" s="693"/>
      <c r="Y264" s="694">
        <v>32</v>
      </c>
      <c r="Z264" s="695">
        <v>2</v>
      </c>
      <c r="AA264" s="1588"/>
      <c r="AB264" s="1589">
        <v>9</v>
      </c>
      <c r="AC264" s="1589">
        <v>8</v>
      </c>
      <c r="AD264" s="1589"/>
      <c r="AE264" s="1589">
        <v>20</v>
      </c>
      <c r="AF264" s="1590">
        <v>0</v>
      </c>
      <c r="AG264" s="1588">
        <v>40</v>
      </c>
      <c r="AH264" s="1590">
        <v>18</v>
      </c>
      <c r="AI264" s="1591">
        <v>10</v>
      </c>
      <c r="AJ264" s="276">
        <f>SUM(AN264:AP264)</f>
        <v>34</v>
      </c>
      <c r="AK264" s="1592" t="s">
        <v>97</v>
      </c>
      <c r="AL264" s="1593" t="s">
        <v>97</v>
      </c>
      <c r="AM264" s="1594" t="s">
        <v>97</v>
      </c>
      <c r="AN264" s="1591">
        <v>8</v>
      </c>
      <c r="AO264" s="1586">
        <v>26</v>
      </c>
      <c r="AP264" s="1595">
        <v>0</v>
      </c>
      <c r="AQ264" s="1596" t="s">
        <v>97</v>
      </c>
      <c r="AR264" s="1593" t="s">
        <v>97</v>
      </c>
      <c r="AS264" s="1593" t="s">
        <v>97</v>
      </c>
      <c r="AT264" s="1593" t="s">
        <v>97</v>
      </c>
      <c r="AU264" s="1597" t="s">
        <v>97</v>
      </c>
      <c r="AV264" s="220">
        <f t="shared" si="33"/>
        <v>1</v>
      </c>
      <c r="AW264" s="706"/>
      <c r="AX264" s="707">
        <v>1</v>
      </c>
      <c r="AY264" s="707"/>
      <c r="AZ264" s="707"/>
      <c r="BA264" s="707"/>
      <c r="BB264" s="707"/>
      <c r="BC264" s="707"/>
      <c r="BD264" s="707"/>
      <c r="BE264" s="708"/>
    </row>
    <row r="265" spans="1:57" ht="36" customHeight="1">
      <c r="A265" s="2466"/>
      <c r="B265" s="2455"/>
      <c r="C265" s="2458"/>
      <c r="D265" s="290" t="s">
        <v>75</v>
      </c>
      <c r="E265" s="2437"/>
      <c r="F265" s="2461"/>
      <c r="G265" s="709">
        <f t="shared" si="32"/>
        <v>0</v>
      </c>
      <c r="H265" s="710">
        <f t="shared" si="43"/>
        <v>0</v>
      </c>
      <c r="I265" s="1598"/>
      <c r="J265" s="1598"/>
      <c r="K265" s="1598"/>
      <c r="L265" s="1599"/>
      <c r="M265" s="713">
        <f t="shared" si="40"/>
        <v>0</v>
      </c>
      <c r="N265" s="714"/>
      <c r="O265" s="714"/>
      <c r="P265" s="714"/>
      <c r="Q265" s="714"/>
      <c r="R265" s="715"/>
      <c r="S265" s="716"/>
      <c r="T265" s="717"/>
      <c r="U265" s="717"/>
      <c r="V265" s="714"/>
      <c r="W265" s="714"/>
      <c r="X265" s="718"/>
      <c r="Y265" s="694"/>
      <c r="Z265" s="695"/>
      <c r="AA265" s="1588"/>
      <c r="AB265" s="1589"/>
      <c r="AC265" s="1589"/>
      <c r="AD265" s="1589"/>
      <c r="AE265" s="1589"/>
      <c r="AF265" s="1590"/>
      <c r="AG265" s="1600"/>
      <c r="AH265" s="1599"/>
      <c r="AI265" s="1600"/>
      <c r="AJ265" s="279">
        <f>SUM(AN265:AP265)</f>
        <v>0</v>
      </c>
      <c r="AK265" s="1601" t="s">
        <v>98</v>
      </c>
      <c r="AL265" s="1602" t="s">
        <v>98</v>
      </c>
      <c r="AM265" s="1603" t="s">
        <v>98</v>
      </c>
      <c r="AN265" s="1604"/>
      <c r="AO265" s="1602"/>
      <c r="AP265" s="1603"/>
      <c r="AQ265" s="1604" t="s">
        <v>97</v>
      </c>
      <c r="AR265" s="1602" t="s">
        <v>97</v>
      </c>
      <c r="AS265" s="1602" t="s">
        <v>97</v>
      </c>
      <c r="AT265" s="1602" t="s">
        <v>97</v>
      </c>
      <c r="AU265" s="1605" t="s">
        <v>97</v>
      </c>
      <c r="AV265" s="220">
        <f t="shared" si="33"/>
        <v>0</v>
      </c>
      <c r="AW265" s="725"/>
      <c r="AX265" s="726"/>
      <c r="AY265" s="726"/>
      <c r="AZ265" s="726"/>
      <c r="BA265" s="726"/>
      <c r="BB265" s="726"/>
      <c r="BC265" s="726"/>
      <c r="BD265" s="726"/>
      <c r="BE265" s="727"/>
    </row>
    <row r="266" spans="1:57" ht="36" customHeight="1">
      <c r="A266" s="2466"/>
      <c r="B266" s="2455"/>
      <c r="C266" s="2458"/>
      <c r="D266" s="290" t="s">
        <v>76</v>
      </c>
      <c r="E266" s="2437"/>
      <c r="F266" s="2461"/>
      <c r="G266" s="709">
        <f t="shared" ref="G266:G329" si="44">SUM(M266,AV266)</f>
        <v>0</v>
      </c>
      <c r="H266" s="710">
        <f t="shared" si="43"/>
        <v>0</v>
      </c>
      <c r="I266" s="1598"/>
      <c r="J266" s="1598"/>
      <c r="K266" s="1598"/>
      <c r="L266" s="1599"/>
      <c r="M266" s="713">
        <f t="shared" si="40"/>
        <v>0</v>
      </c>
      <c r="N266" s="714"/>
      <c r="O266" s="714"/>
      <c r="P266" s="728"/>
      <c r="Q266" s="1606"/>
      <c r="R266" s="715"/>
      <c r="S266" s="716"/>
      <c r="T266" s="714"/>
      <c r="U266" s="714"/>
      <c r="V266" s="714"/>
      <c r="W266" s="714"/>
      <c r="X266" s="718"/>
      <c r="Y266" s="694"/>
      <c r="Z266" s="695"/>
      <c r="AA266" s="1588"/>
      <c r="AB266" s="1589"/>
      <c r="AC266" s="1589"/>
      <c r="AD266" s="1589"/>
      <c r="AE266" s="1589"/>
      <c r="AF266" s="1590"/>
      <c r="AG266" s="1600"/>
      <c r="AH266" s="1599"/>
      <c r="AI266" s="1600"/>
      <c r="AJ266" s="279">
        <f>SUM(AK266:AM266)</f>
        <v>0</v>
      </c>
      <c r="AK266" s="1601"/>
      <c r="AL266" s="1602"/>
      <c r="AM266" s="1603"/>
      <c r="AN266" s="1604" t="s">
        <v>97</v>
      </c>
      <c r="AO266" s="1602" t="s">
        <v>97</v>
      </c>
      <c r="AP266" s="1603" t="s">
        <v>97</v>
      </c>
      <c r="AQ266" s="1604" t="s">
        <v>97</v>
      </c>
      <c r="AR266" s="1602" t="s">
        <v>97</v>
      </c>
      <c r="AS266" s="1602" t="s">
        <v>97</v>
      </c>
      <c r="AT266" s="1602" t="s">
        <v>97</v>
      </c>
      <c r="AU266" s="1605" t="s">
        <v>97</v>
      </c>
      <c r="AV266" s="220">
        <f t="shared" ref="AV266:AV329" si="45">SUM(AW266:BE266)</f>
        <v>0</v>
      </c>
      <c r="AW266" s="725"/>
      <c r="AX266" s="726"/>
      <c r="AY266" s="726"/>
      <c r="AZ266" s="726"/>
      <c r="BA266" s="726"/>
      <c r="BB266" s="726"/>
      <c r="BC266" s="726"/>
      <c r="BD266" s="726"/>
      <c r="BE266" s="727"/>
    </row>
    <row r="267" spans="1:57" ht="36" customHeight="1">
      <c r="A267" s="2466"/>
      <c r="B267" s="2455"/>
      <c r="C267" s="2458"/>
      <c r="D267" s="290" t="s">
        <v>77</v>
      </c>
      <c r="E267" s="2437"/>
      <c r="F267" s="2461"/>
      <c r="G267" s="709">
        <f t="shared" si="44"/>
        <v>108</v>
      </c>
      <c r="H267" s="710">
        <f t="shared" si="43"/>
        <v>3</v>
      </c>
      <c r="I267" s="1598"/>
      <c r="J267" s="1598">
        <v>1</v>
      </c>
      <c r="K267" s="1598">
        <v>2</v>
      </c>
      <c r="L267" s="1599"/>
      <c r="M267" s="713">
        <f t="shared" si="40"/>
        <v>107</v>
      </c>
      <c r="N267" s="714">
        <v>89</v>
      </c>
      <c r="O267" s="714"/>
      <c r="P267" s="714"/>
      <c r="Q267" s="714"/>
      <c r="R267" s="715">
        <v>18</v>
      </c>
      <c r="S267" s="716">
        <v>36</v>
      </c>
      <c r="T267" s="714"/>
      <c r="U267" s="714"/>
      <c r="V267" s="714">
        <v>71</v>
      </c>
      <c r="W267" s="714"/>
      <c r="X267" s="718"/>
      <c r="Y267" s="694">
        <v>97</v>
      </c>
      <c r="Z267" s="695">
        <v>10</v>
      </c>
      <c r="AA267" s="1588"/>
      <c r="AB267" s="1589">
        <v>22</v>
      </c>
      <c r="AC267" s="1589">
        <v>18</v>
      </c>
      <c r="AD267" s="1589">
        <v>6</v>
      </c>
      <c r="AE267" s="1589">
        <v>71</v>
      </c>
      <c r="AF267" s="1590">
        <v>8</v>
      </c>
      <c r="AG267" s="1600">
        <v>36</v>
      </c>
      <c r="AH267" s="1599">
        <v>18</v>
      </c>
      <c r="AI267" s="1600">
        <v>94</v>
      </c>
      <c r="AJ267" s="279">
        <f>SUM(AQ267:AU267)</f>
        <v>107</v>
      </c>
      <c r="AK267" s="1601" t="s">
        <v>98</v>
      </c>
      <c r="AL267" s="1602" t="s">
        <v>98</v>
      </c>
      <c r="AM267" s="1603" t="s">
        <v>98</v>
      </c>
      <c r="AN267" s="1604" t="s">
        <v>97</v>
      </c>
      <c r="AO267" s="1602" t="s">
        <v>97</v>
      </c>
      <c r="AP267" s="1603" t="s">
        <v>97</v>
      </c>
      <c r="AQ267" s="1604">
        <v>15</v>
      </c>
      <c r="AR267" s="1602">
        <v>2</v>
      </c>
      <c r="AS267" s="1602">
        <v>87</v>
      </c>
      <c r="AT267" s="1602">
        <v>3</v>
      </c>
      <c r="AU267" s="1605">
        <v>0</v>
      </c>
      <c r="AV267" s="220">
        <f t="shared" si="45"/>
        <v>1</v>
      </c>
      <c r="AW267" s="725"/>
      <c r="AX267" s="726"/>
      <c r="AY267" s="726"/>
      <c r="AZ267" s="726"/>
      <c r="BA267" s="726"/>
      <c r="BB267" s="726"/>
      <c r="BC267" s="726"/>
      <c r="BD267" s="726"/>
      <c r="BE267" s="727">
        <v>1</v>
      </c>
    </row>
    <row r="268" spans="1:57" ht="36" customHeight="1" thickBot="1">
      <c r="A268" s="2466"/>
      <c r="B268" s="2473"/>
      <c r="C268" s="2474"/>
      <c r="D268" s="292" t="s">
        <v>78</v>
      </c>
      <c r="E268" s="2438"/>
      <c r="F268" s="2462"/>
      <c r="G268" s="730">
        <f t="shared" si="44"/>
        <v>0</v>
      </c>
      <c r="H268" s="731">
        <f t="shared" si="43"/>
        <v>0</v>
      </c>
      <c r="I268" s="1607"/>
      <c r="J268" s="1607"/>
      <c r="K268" s="1607"/>
      <c r="L268" s="1608"/>
      <c r="M268" s="734">
        <f t="shared" si="40"/>
        <v>0</v>
      </c>
      <c r="N268" s="735"/>
      <c r="O268" s="735"/>
      <c r="P268" s="735"/>
      <c r="Q268" s="735"/>
      <c r="R268" s="736"/>
      <c r="S268" s="737"/>
      <c r="T268" s="738"/>
      <c r="U268" s="738"/>
      <c r="V268" s="738"/>
      <c r="W268" s="738"/>
      <c r="X268" s="739"/>
      <c r="Y268" s="740"/>
      <c r="Z268" s="718"/>
      <c r="AA268" s="1600"/>
      <c r="AB268" s="1598"/>
      <c r="AC268" s="1598"/>
      <c r="AD268" s="1598"/>
      <c r="AE268" s="1598"/>
      <c r="AF268" s="1599"/>
      <c r="AG268" s="1609"/>
      <c r="AH268" s="1610"/>
      <c r="AI268" s="1611"/>
      <c r="AJ268" s="282">
        <f>SUM(AQ268:AU268)</f>
        <v>0</v>
      </c>
      <c r="AK268" s="1612" t="s">
        <v>97</v>
      </c>
      <c r="AL268" s="1613" t="s">
        <v>97</v>
      </c>
      <c r="AM268" s="1614" t="s">
        <v>97</v>
      </c>
      <c r="AN268" s="1615" t="s">
        <v>97</v>
      </c>
      <c r="AO268" s="1613" t="s">
        <v>98</v>
      </c>
      <c r="AP268" s="1614" t="s">
        <v>98</v>
      </c>
      <c r="AQ268" s="1611"/>
      <c r="AR268" s="1607"/>
      <c r="AS268" s="1607"/>
      <c r="AT268" s="1607"/>
      <c r="AU268" s="1608"/>
      <c r="AV268" s="220">
        <f t="shared" si="45"/>
        <v>0</v>
      </c>
      <c r="AW268" s="748"/>
      <c r="AX268" s="749"/>
      <c r="AY268" s="749"/>
      <c r="AZ268" s="749"/>
      <c r="BA268" s="749"/>
      <c r="BB268" s="749"/>
      <c r="BC268" s="749"/>
      <c r="BD268" s="749"/>
      <c r="BE268" s="750"/>
    </row>
    <row r="269" spans="1:57" ht="36" customHeight="1">
      <c r="A269" s="2466"/>
      <c r="B269" s="2454" t="s">
        <v>313</v>
      </c>
      <c r="C269" s="2457" t="s">
        <v>314</v>
      </c>
      <c r="D269" s="289" t="s">
        <v>74</v>
      </c>
      <c r="E269" s="2436">
        <v>70</v>
      </c>
      <c r="F269" s="2460">
        <f>E269-SUM(M269:M273)</f>
        <v>16</v>
      </c>
      <c r="G269" s="684">
        <f t="shared" si="44"/>
        <v>0</v>
      </c>
      <c r="H269" s="685">
        <f t="shared" si="43"/>
        <v>0</v>
      </c>
      <c r="I269" s="1586"/>
      <c r="J269" s="1586"/>
      <c r="K269" s="1586"/>
      <c r="L269" s="1587"/>
      <c r="M269" s="688">
        <f t="shared" si="40"/>
        <v>0</v>
      </c>
      <c r="N269" s="689"/>
      <c r="O269" s="689"/>
      <c r="P269" s="689"/>
      <c r="Q269" s="689"/>
      <c r="R269" s="693"/>
      <c r="S269" s="762"/>
      <c r="T269" s="762"/>
      <c r="U269" s="762"/>
      <c r="V269" s="689"/>
      <c r="W269" s="689"/>
      <c r="X269" s="693"/>
      <c r="Y269" s="691"/>
      <c r="Z269" s="693"/>
      <c r="AA269" s="1591"/>
      <c r="AB269" s="1586"/>
      <c r="AC269" s="1586"/>
      <c r="AD269" s="1586"/>
      <c r="AE269" s="1586"/>
      <c r="AF269" s="1587"/>
      <c r="AG269" s="1591"/>
      <c r="AH269" s="1595"/>
      <c r="AI269" s="1616"/>
      <c r="AJ269" s="276">
        <f>SUM(AN269:AP269)</f>
        <v>0</v>
      </c>
      <c r="AK269" s="1592" t="s">
        <v>97</v>
      </c>
      <c r="AL269" s="1593" t="s">
        <v>97</v>
      </c>
      <c r="AM269" s="1594" t="s">
        <v>97</v>
      </c>
      <c r="AN269" s="1591"/>
      <c r="AO269" s="1586"/>
      <c r="AP269" s="1595"/>
      <c r="AQ269" s="1596" t="s">
        <v>97</v>
      </c>
      <c r="AR269" s="1593" t="s">
        <v>97</v>
      </c>
      <c r="AS269" s="1593" t="s">
        <v>97</v>
      </c>
      <c r="AT269" s="1593" t="s">
        <v>97</v>
      </c>
      <c r="AU269" s="1597" t="s">
        <v>97</v>
      </c>
      <c r="AV269" s="220">
        <f t="shared" si="45"/>
        <v>0</v>
      </c>
      <c r="AW269" s="706"/>
      <c r="AX269" s="707"/>
      <c r="AY269" s="707"/>
      <c r="AZ269" s="707"/>
      <c r="BA269" s="707"/>
      <c r="BB269" s="707"/>
      <c r="BC269" s="707"/>
      <c r="BD269" s="707"/>
      <c r="BE269" s="708"/>
    </row>
    <row r="270" spans="1:57" ht="36" customHeight="1">
      <c r="A270" s="2466"/>
      <c r="B270" s="2455"/>
      <c r="C270" s="2458"/>
      <c r="D270" s="290" t="s">
        <v>75</v>
      </c>
      <c r="E270" s="2437"/>
      <c r="F270" s="2461"/>
      <c r="G270" s="709">
        <f t="shared" si="44"/>
        <v>0</v>
      </c>
      <c r="H270" s="710">
        <f t="shared" si="43"/>
        <v>0</v>
      </c>
      <c r="I270" s="1598"/>
      <c r="J270" s="1598"/>
      <c r="K270" s="1598"/>
      <c r="L270" s="1599"/>
      <c r="M270" s="713">
        <f t="shared" si="40"/>
        <v>0</v>
      </c>
      <c r="N270" s="714"/>
      <c r="O270" s="714"/>
      <c r="P270" s="714"/>
      <c r="Q270" s="714"/>
      <c r="R270" s="718"/>
      <c r="S270" s="694"/>
      <c r="T270" s="694"/>
      <c r="U270" s="694"/>
      <c r="V270" s="751"/>
      <c r="W270" s="751"/>
      <c r="X270" s="695"/>
      <c r="Y270" s="756"/>
      <c r="Z270" s="695"/>
      <c r="AA270" s="1588"/>
      <c r="AB270" s="1589"/>
      <c r="AC270" s="1589"/>
      <c r="AD270" s="1589"/>
      <c r="AE270" s="1589"/>
      <c r="AF270" s="1590"/>
      <c r="AG270" s="1600"/>
      <c r="AH270" s="1617"/>
      <c r="AI270" s="1618"/>
      <c r="AJ270" s="279">
        <f>SUM(AN270:AP270)</f>
        <v>0</v>
      </c>
      <c r="AK270" s="1601" t="s">
        <v>98</v>
      </c>
      <c r="AL270" s="1602" t="s">
        <v>98</v>
      </c>
      <c r="AM270" s="1603" t="s">
        <v>98</v>
      </c>
      <c r="AN270" s="1604"/>
      <c r="AO270" s="1602"/>
      <c r="AP270" s="1603"/>
      <c r="AQ270" s="1604" t="s">
        <v>97</v>
      </c>
      <c r="AR270" s="1602" t="s">
        <v>97</v>
      </c>
      <c r="AS270" s="1602" t="s">
        <v>97</v>
      </c>
      <c r="AT270" s="1602" t="s">
        <v>97</v>
      </c>
      <c r="AU270" s="1605" t="s">
        <v>97</v>
      </c>
      <c r="AV270" s="220">
        <f t="shared" si="45"/>
        <v>0</v>
      </c>
      <c r="AW270" s="753"/>
      <c r="AX270" s="754"/>
      <c r="AY270" s="754"/>
      <c r="AZ270" s="754"/>
      <c r="BA270" s="754"/>
      <c r="BB270" s="754"/>
      <c r="BC270" s="754"/>
      <c r="BD270" s="754"/>
      <c r="BE270" s="755"/>
    </row>
    <row r="271" spans="1:57" ht="36" customHeight="1">
      <c r="A271" s="2466"/>
      <c r="B271" s="2455"/>
      <c r="C271" s="2458"/>
      <c r="D271" s="290" t="s">
        <v>76</v>
      </c>
      <c r="E271" s="2437"/>
      <c r="F271" s="2461"/>
      <c r="G271" s="709">
        <f t="shared" si="44"/>
        <v>0</v>
      </c>
      <c r="H271" s="710">
        <f t="shared" si="43"/>
        <v>0</v>
      </c>
      <c r="I271" s="1598"/>
      <c r="J271" s="1598"/>
      <c r="K271" s="1598"/>
      <c r="L271" s="1599"/>
      <c r="M271" s="713">
        <f t="shared" si="40"/>
        <v>0</v>
      </c>
      <c r="N271" s="714"/>
      <c r="O271" s="714"/>
      <c r="P271" s="714"/>
      <c r="Q271" s="714"/>
      <c r="R271" s="718"/>
      <c r="S271" s="694"/>
      <c r="T271" s="694"/>
      <c r="U271" s="694"/>
      <c r="V271" s="751"/>
      <c r="W271" s="751"/>
      <c r="X271" s="695"/>
      <c r="Y271" s="756"/>
      <c r="Z271" s="695"/>
      <c r="AA271" s="1588"/>
      <c r="AB271" s="1589"/>
      <c r="AC271" s="1589"/>
      <c r="AD271" s="1589"/>
      <c r="AE271" s="1589"/>
      <c r="AF271" s="1590"/>
      <c r="AG271" s="1600"/>
      <c r="AH271" s="1617"/>
      <c r="AI271" s="1618"/>
      <c r="AJ271" s="279">
        <f>SUM(AK271:AM271)</f>
        <v>0</v>
      </c>
      <c r="AK271" s="1601"/>
      <c r="AL271" s="1602"/>
      <c r="AM271" s="1603"/>
      <c r="AN271" s="1604" t="s">
        <v>97</v>
      </c>
      <c r="AO271" s="1602" t="s">
        <v>97</v>
      </c>
      <c r="AP271" s="1603" t="s">
        <v>97</v>
      </c>
      <c r="AQ271" s="1604" t="s">
        <v>97</v>
      </c>
      <c r="AR271" s="1602" t="s">
        <v>97</v>
      </c>
      <c r="AS271" s="1602" t="s">
        <v>97</v>
      </c>
      <c r="AT271" s="1602" t="s">
        <v>97</v>
      </c>
      <c r="AU271" s="1605" t="s">
        <v>97</v>
      </c>
      <c r="AV271" s="220">
        <f t="shared" si="45"/>
        <v>0</v>
      </c>
      <c r="AW271" s="753"/>
      <c r="AX271" s="754"/>
      <c r="AY271" s="754"/>
      <c r="AZ271" s="754"/>
      <c r="BA271" s="754"/>
      <c r="BB271" s="754"/>
      <c r="BC271" s="754"/>
      <c r="BD271" s="754"/>
      <c r="BE271" s="755"/>
    </row>
    <row r="272" spans="1:57" ht="36" customHeight="1">
      <c r="A272" s="2466"/>
      <c r="B272" s="2455"/>
      <c r="C272" s="2458"/>
      <c r="D272" s="290" t="s">
        <v>77</v>
      </c>
      <c r="E272" s="2437"/>
      <c r="F272" s="2461"/>
      <c r="G272" s="709">
        <f t="shared" si="44"/>
        <v>60</v>
      </c>
      <c r="H272" s="710">
        <f t="shared" si="43"/>
        <v>0</v>
      </c>
      <c r="I272" s="1598"/>
      <c r="J272" s="1598"/>
      <c r="K272" s="1598"/>
      <c r="L272" s="1599"/>
      <c r="M272" s="713">
        <f t="shared" si="40"/>
        <v>54</v>
      </c>
      <c r="N272" s="714">
        <v>49</v>
      </c>
      <c r="O272" s="714"/>
      <c r="P272" s="714"/>
      <c r="Q272" s="714"/>
      <c r="R272" s="718">
        <v>5</v>
      </c>
      <c r="S272" s="694">
        <v>33</v>
      </c>
      <c r="T272" s="694"/>
      <c r="U272" s="694"/>
      <c r="V272" s="751">
        <v>19</v>
      </c>
      <c r="W272" s="751">
        <v>2</v>
      </c>
      <c r="X272" s="695"/>
      <c r="Y272" s="756">
        <v>45</v>
      </c>
      <c r="Z272" s="695">
        <v>9</v>
      </c>
      <c r="AA272" s="1588"/>
      <c r="AB272" s="1589">
        <v>14</v>
      </c>
      <c r="AC272" s="1589">
        <v>14</v>
      </c>
      <c r="AD272" s="1589">
        <v>5</v>
      </c>
      <c r="AE272" s="1589">
        <v>53</v>
      </c>
      <c r="AF272" s="1590"/>
      <c r="AG272" s="1600">
        <v>45</v>
      </c>
      <c r="AH272" s="1617">
        <v>18</v>
      </c>
      <c r="AI272" s="1618">
        <v>100</v>
      </c>
      <c r="AJ272" s="279">
        <f>SUM(AQ272:AU272)</f>
        <v>54</v>
      </c>
      <c r="AK272" s="1601" t="s">
        <v>98</v>
      </c>
      <c r="AL272" s="1602" t="s">
        <v>98</v>
      </c>
      <c r="AM272" s="1603" t="s">
        <v>98</v>
      </c>
      <c r="AN272" s="1604" t="s">
        <v>97</v>
      </c>
      <c r="AO272" s="1602" t="s">
        <v>97</v>
      </c>
      <c r="AP272" s="1603" t="s">
        <v>97</v>
      </c>
      <c r="AQ272" s="1604">
        <v>6</v>
      </c>
      <c r="AR272" s="1602">
        <v>10</v>
      </c>
      <c r="AS272" s="1602">
        <v>31</v>
      </c>
      <c r="AT272" s="1602">
        <v>7</v>
      </c>
      <c r="AU272" s="1605"/>
      <c r="AV272" s="220">
        <f t="shared" si="45"/>
        <v>6</v>
      </c>
      <c r="AW272" s="753"/>
      <c r="AX272" s="754">
        <v>3</v>
      </c>
      <c r="AY272" s="754">
        <v>1</v>
      </c>
      <c r="AZ272" s="754"/>
      <c r="BA272" s="754">
        <v>1</v>
      </c>
      <c r="BB272" s="754"/>
      <c r="BC272" s="754">
        <v>1</v>
      </c>
      <c r="BD272" s="754"/>
      <c r="BE272" s="755"/>
    </row>
    <row r="273" spans="1:57" ht="36" customHeight="1" thickBot="1">
      <c r="A273" s="2466"/>
      <c r="B273" s="2473"/>
      <c r="C273" s="2474"/>
      <c r="D273" s="291" t="s">
        <v>78</v>
      </c>
      <c r="E273" s="2438"/>
      <c r="F273" s="2462"/>
      <c r="G273" s="730">
        <f t="shared" si="44"/>
        <v>0</v>
      </c>
      <c r="H273" s="731">
        <f t="shared" si="43"/>
        <v>0</v>
      </c>
      <c r="I273" s="1607"/>
      <c r="J273" s="1607"/>
      <c r="K273" s="1607"/>
      <c r="L273" s="1608"/>
      <c r="M273" s="759">
        <f t="shared" si="40"/>
        <v>0</v>
      </c>
      <c r="N273" s="738"/>
      <c r="O273" s="738"/>
      <c r="P273" s="738"/>
      <c r="Q273" s="738"/>
      <c r="R273" s="739"/>
      <c r="S273" s="763"/>
      <c r="T273" s="763"/>
      <c r="U273" s="763"/>
      <c r="V273" s="738"/>
      <c r="W273" s="738"/>
      <c r="X273" s="739"/>
      <c r="Y273" s="737"/>
      <c r="Z273" s="739"/>
      <c r="AA273" s="1611"/>
      <c r="AB273" s="1607"/>
      <c r="AC273" s="1607"/>
      <c r="AD273" s="1607"/>
      <c r="AE273" s="1607"/>
      <c r="AF273" s="1608"/>
      <c r="AG273" s="1611"/>
      <c r="AH273" s="1619"/>
      <c r="AI273" s="1621"/>
      <c r="AJ273" s="282">
        <f>SUM(AQ273:AU273)</f>
        <v>0</v>
      </c>
      <c r="AK273" s="1612" t="s">
        <v>97</v>
      </c>
      <c r="AL273" s="1613" t="s">
        <v>97</v>
      </c>
      <c r="AM273" s="1614" t="s">
        <v>97</v>
      </c>
      <c r="AN273" s="1615" t="s">
        <v>97</v>
      </c>
      <c r="AO273" s="1613" t="s">
        <v>98</v>
      </c>
      <c r="AP273" s="1614" t="s">
        <v>98</v>
      </c>
      <c r="AQ273" s="1611"/>
      <c r="AR273" s="1607"/>
      <c r="AS273" s="1607"/>
      <c r="AT273" s="1607"/>
      <c r="AU273" s="1608"/>
      <c r="AV273" s="220">
        <f t="shared" si="45"/>
        <v>0</v>
      </c>
      <c r="AW273" s="748"/>
      <c r="AX273" s="749"/>
      <c r="AY273" s="749"/>
      <c r="AZ273" s="749"/>
      <c r="BA273" s="749"/>
      <c r="BB273" s="749"/>
      <c r="BC273" s="749"/>
      <c r="BD273" s="749"/>
      <c r="BE273" s="750"/>
    </row>
    <row r="274" spans="1:57" ht="36" customHeight="1">
      <c r="A274" s="2466"/>
      <c r="B274" s="2454" t="s">
        <v>315</v>
      </c>
      <c r="C274" s="2457" t="s">
        <v>310</v>
      </c>
      <c r="D274" s="289" t="s">
        <v>74</v>
      </c>
      <c r="E274" s="2436">
        <v>75</v>
      </c>
      <c r="F274" s="2460">
        <f>E274-SUM(M274:M278)</f>
        <v>-6</v>
      </c>
      <c r="G274" s="684">
        <f t="shared" si="44"/>
        <v>0</v>
      </c>
      <c r="H274" s="685">
        <f t="shared" si="43"/>
        <v>0</v>
      </c>
      <c r="I274" s="1586"/>
      <c r="J274" s="1586"/>
      <c r="K274" s="1586"/>
      <c r="L274" s="1587"/>
      <c r="M274" s="688">
        <f t="shared" si="40"/>
        <v>0</v>
      </c>
      <c r="N274" s="689"/>
      <c r="O274" s="689"/>
      <c r="P274" s="689"/>
      <c r="Q274" s="689"/>
      <c r="R274" s="690"/>
      <c r="S274" s="691"/>
      <c r="T274" s="689"/>
      <c r="U274" s="689"/>
      <c r="V274" s="692"/>
      <c r="W274" s="689"/>
      <c r="X274" s="693"/>
      <c r="Y274" s="694"/>
      <c r="Z274" s="695"/>
      <c r="AA274" s="1588"/>
      <c r="AB274" s="1589"/>
      <c r="AC274" s="1589"/>
      <c r="AD274" s="1589"/>
      <c r="AE274" s="1589"/>
      <c r="AF274" s="1590"/>
      <c r="AG274" s="1588"/>
      <c r="AH274" s="1590"/>
      <c r="AI274" s="1591"/>
      <c r="AJ274" s="276">
        <f>SUM(AN274:AP274)</f>
        <v>0</v>
      </c>
      <c r="AK274" s="1592" t="s">
        <v>97</v>
      </c>
      <c r="AL274" s="1593" t="s">
        <v>97</v>
      </c>
      <c r="AM274" s="1594" t="s">
        <v>97</v>
      </c>
      <c r="AN274" s="1591"/>
      <c r="AO274" s="1586"/>
      <c r="AP274" s="1595"/>
      <c r="AQ274" s="1596" t="s">
        <v>97</v>
      </c>
      <c r="AR274" s="1593" t="s">
        <v>97</v>
      </c>
      <c r="AS274" s="1593" t="s">
        <v>97</v>
      </c>
      <c r="AT274" s="1593" t="s">
        <v>97</v>
      </c>
      <c r="AU274" s="1597" t="s">
        <v>97</v>
      </c>
      <c r="AV274" s="220">
        <f t="shared" si="45"/>
        <v>0</v>
      </c>
      <c r="AW274" s="706"/>
      <c r="AX274" s="707"/>
      <c r="AY274" s="707"/>
      <c r="AZ274" s="707"/>
      <c r="BA274" s="707"/>
      <c r="BB274" s="707"/>
      <c r="BC274" s="707"/>
      <c r="BD274" s="707"/>
      <c r="BE274" s="708"/>
    </row>
    <row r="275" spans="1:57" ht="36" customHeight="1">
      <c r="A275" s="2466"/>
      <c r="B275" s="2455"/>
      <c r="C275" s="2458"/>
      <c r="D275" s="290" t="s">
        <v>75</v>
      </c>
      <c r="E275" s="2437"/>
      <c r="F275" s="2461"/>
      <c r="G275" s="709">
        <f t="shared" si="44"/>
        <v>0</v>
      </c>
      <c r="H275" s="710">
        <f t="shared" si="43"/>
        <v>0</v>
      </c>
      <c r="I275" s="1598"/>
      <c r="J275" s="1598"/>
      <c r="K275" s="1598"/>
      <c r="L275" s="1599"/>
      <c r="M275" s="713">
        <f t="shared" si="40"/>
        <v>0</v>
      </c>
      <c r="N275" s="714"/>
      <c r="O275" s="714"/>
      <c r="P275" s="714"/>
      <c r="Q275" s="714"/>
      <c r="R275" s="715"/>
      <c r="S275" s="716"/>
      <c r="T275" s="717"/>
      <c r="U275" s="717"/>
      <c r="V275" s="714"/>
      <c r="W275" s="714"/>
      <c r="X275" s="718"/>
      <c r="Y275" s="694"/>
      <c r="Z275" s="695"/>
      <c r="AA275" s="1588"/>
      <c r="AB275" s="1589"/>
      <c r="AC275" s="1589"/>
      <c r="AD275" s="1589"/>
      <c r="AE275" s="1589"/>
      <c r="AF275" s="1590"/>
      <c r="AG275" s="1600"/>
      <c r="AH275" s="1599"/>
      <c r="AI275" s="1600"/>
      <c r="AJ275" s="279">
        <f>SUM(AN275:AP275)</f>
        <v>0</v>
      </c>
      <c r="AK275" s="1601" t="s">
        <v>98</v>
      </c>
      <c r="AL275" s="1602" t="s">
        <v>98</v>
      </c>
      <c r="AM275" s="1603" t="s">
        <v>98</v>
      </c>
      <c r="AN275" s="1604"/>
      <c r="AO275" s="1602"/>
      <c r="AP275" s="1603"/>
      <c r="AQ275" s="1604" t="s">
        <v>97</v>
      </c>
      <c r="AR275" s="1602" t="s">
        <v>97</v>
      </c>
      <c r="AS275" s="1602" t="s">
        <v>97</v>
      </c>
      <c r="AT275" s="1602" t="s">
        <v>97</v>
      </c>
      <c r="AU275" s="1605" t="s">
        <v>97</v>
      </c>
      <c r="AV275" s="220">
        <f t="shared" si="45"/>
        <v>0</v>
      </c>
      <c r="AW275" s="725"/>
      <c r="AX275" s="726"/>
      <c r="AY275" s="726"/>
      <c r="AZ275" s="726"/>
      <c r="BA275" s="726"/>
      <c r="BB275" s="726"/>
      <c r="BC275" s="726"/>
      <c r="BD275" s="726"/>
      <c r="BE275" s="727"/>
    </row>
    <row r="276" spans="1:57" ht="36" customHeight="1">
      <c r="A276" s="2466"/>
      <c r="B276" s="2455"/>
      <c r="C276" s="2458"/>
      <c r="D276" s="290" t="s">
        <v>76</v>
      </c>
      <c r="E276" s="2437"/>
      <c r="F276" s="2461"/>
      <c r="G276" s="709">
        <f t="shared" si="44"/>
        <v>0</v>
      </c>
      <c r="H276" s="710">
        <f t="shared" si="43"/>
        <v>0</v>
      </c>
      <c r="I276" s="1598"/>
      <c r="J276" s="1598"/>
      <c r="K276" s="1598"/>
      <c r="L276" s="1599"/>
      <c r="M276" s="713">
        <f t="shared" si="40"/>
        <v>0</v>
      </c>
      <c r="N276" s="714"/>
      <c r="O276" s="714"/>
      <c r="P276" s="728"/>
      <c r="Q276" s="1606"/>
      <c r="R276" s="715"/>
      <c r="S276" s="716"/>
      <c r="T276" s="714"/>
      <c r="U276" s="714"/>
      <c r="V276" s="714"/>
      <c r="W276" s="714"/>
      <c r="X276" s="718"/>
      <c r="Y276" s="694"/>
      <c r="Z276" s="695"/>
      <c r="AA276" s="1588"/>
      <c r="AB276" s="1589"/>
      <c r="AC276" s="1589"/>
      <c r="AD276" s="1589"/>
      <c r="AE276" s="1589"/>
      <c r="AF276" s="1590"/>
      <c r="AG276" s="1600"/>
      <c r="AH276" s="1599"/>
      <c r="AI276" s="1600"/>
      <c r="AJ276" s="279">
        <f>SUM(AK276:AM276)</f>
        <v>0</v>
      </c>
      <c r="AK276" s="1601"/>
      <c r="AL276" s="1602"/>
      <c r="AM276" s="1603"/>
      <c r="AN276" s="1604" t="s">
        <v>97</v>
      </c>
      <c r="AO276" s="1602" t="s">
        <v>97</v>
      </c>
      <c r="AP276" s="1603" t="s">
        <v>97</v>
      </c>
      <c r="AQ276" s="1604" t="s">
        <v>97</v>
      </c>
      <c r="AR276" s="1602" t="s">
        <v>97</v>
      </c>
      <c r="AS276" s="1602" t="s">
        <v>97</v>
      </c>
      <c r="AT276" s="1602" t="s">
        <v>97</v>
      </c>
      <c r="AU276" s="1605" t="s">
        <v>97</v>
      </c>
      <c r="AV276" s="220">
        <f t="shared" si="45"/>
        <v>0</v>
      </c>
      <c r="AW276" s="725"/>
      <c r="AX276" s="726"/>
      <c r="AY276" s="726"/>
      <c r="AZ276" s="726"/>
      <c r="BA276" s="726"/>
      <c r="BB276" s="726"/>
      <c r="BC276" s="726"/>
      <c r="BD276" s="726"/>
      <c r="BE276" s="727"/>
    </row>
    <row r="277" spans="1:57" ht="36" customHeight="1">
      <c r="A277" s="2466"/>
      <c r="B277" s="2455"/>
      <c r="C277" s="2458"/>
      <c r="D277" s="290" t="s">
        <v>77</v>
      </c>
      <c r="E277" s="2437"/>
      <c r="F277" s="2461"/>
      <c r="G277" s="709">
        <f t="shared" si="44"/>
        <v>84</v>
      </c>
      <c r="H277" s="710">
        <v>4</v>
      </c>
      <c r="I277" s="1598">
        <v>2</v>
      </c>
      <c r="J277" s="1598">
        <v>2</v>
      </c>
      <c r="K277" s="1598"/>
      <c r="L277" s="1599"/>
      <c r="M277" s="713">
        <f t="shared" si="40"/>
        <v>81</v>
      </c>
      <c r="N277" s="714"/>
      <c r="O277" s="714"/>
      <c r="P277" s="714"/>
      <c r="Q277" s="714"/>
      <c r="R277" s="715">
        <v>81</v>
      </c>
      <c r="S277" s="716">
        <v>2</v>
      </c>
      <c r="T277" s="714"/>
      <c r="U277" s="714"/>
      <c r="V277" s="714">
        <v>79</v>
      </c>
      <c r="W277" s="714"/>
      <c r="X277" s="718"/>
      <c r="Y277" s="694">
        <v>70</v>
      </c>
      <c r="Z277" s="695">
        <v>11</v>
      </c>
      <c r="AA277" s="1588"/>
      <c r="AB277" s="1589">
        <v>11</v>
      </c>
      <c r="AC277" s="1589"/>
      <c r="AD277" s="1589">
        <v>16</v>
      </c>
      <c r="AE277" s="1589">
        <v>37</v>
      </c>
      <c r="AF277" s="1590">
        <v>7</v>
      </c>
      <c r="AG277" s="1600" t="s">
        <v>316</v>
      </c>
      <c r="AH277" s="1599">
        <v>19</v>
      </c>
      <c r="AI277" s="1600" t="s">
        <v>317</v>
      </c>
      <c r="AJ277" s="279">
        <f>SUM(AQ277:AU277)</f>
        <v>81</v>
      </c>
      <c r="AK277" s="1601" t="s">
        <v>98</v>
      </c>
      <c r="AL277" s="1602" t="s">
        <v>98</v>
      </c>
      <c r="AM277" s="1603" t="s">
        <v>98</v>
      </c>
      <c r="AN277" s="1604" t="s">
        <v>97</v>
      </c>
      <c r="AO277" s="1602" t="s">
        <v>97</v>
      </c>
      <c r="AP277" s="1603" t="s">
        <v>97</v>
      </c>
      <c r="AQ277" s="1604">
        <v>12</v>
      </c>
      <c r="AR277" s="1602">
        <v>27</v>
      </c>
      <c r="AS277" s="1602">
        <v>34</v>
      </c>
      <c r="AT277" s="1602">
        <v>7</v>
      </c>
      <c r="AU277" s="1605">
        <v>1</v>
      </c>
      <c r="AV277" s="220">
        <f t="shared" si="45"/>
        <v>3</v>
      </c>
      <c r="AW277" s="725"/>
      <c r="AX277" s="726"/>
      <c r="AY277" s="726"/>
      <c r="AZ277" s="726"/>
      <c r="BA277" s="726"/>
      <c r="BB277" s="726"/>
      <c r="BC277" s="726">
        <v>1</v>
      </c>
      <c r="BD277" s="726"/>
      <c r="BE277" s="727">
        <v>2</v>
      </c>
    </row>
    <row r="278" spans="1:57" ht="36" customHeight="1" thickBot="1">
      <c r="A278" s="2466"/>
      <c r="B278" s="2473"/>
      <c r="C278" s="2474"/>
      <c r="D278" s="291" t="s">
        <v>78</v>
      </c>
      <c r="E278" s="2438"/>
      <c r="F278" s="2462"/>
      <c r="G278" s="730">
        <f t="shared" si="44"/>
        <v>0</v>
      </c>
      <c r="H278" s="731">
        <f t="shared" ref="H278:H286" si="46">SUM(I278:L278)</f>
        <v>0</v>
      </c>
      <c r="I278" s="1607"/>
      <c r="J278" s="1607"/>
      <c r="K278" s="1607"/>
      <c r="L278" s="1608"/>
      <c r="M278" s="734">
        <f t="shared" si="40"/>
        <v>0</v>
      </c>
      <c r="N278" s="735"/>
      <c r="O278" s="735"/>
      <c r="P278" s="735"/>
      <c r="Q278" s="735"/>
      <c r="R278" s="736"/>
      <c r="S278" s="737"/>
      <c r="T278" s="738"/>
      <c r="U278" s="738"/>
      <c r="V278" s="738"/>
      <c r="W278" s="738"/>
      <c r="X278" s="739"/>
      <c r="Y278" s="740"/>
      <c r="Z278" s="718"/>
      <c r="AA278" s="1600"/>
      <c r="AB278" s="1598"/>
      <c r="AC278" s="1598"/>
      <c r="AD278" s="1598"/>
      <c r="AE278" s="1598"/>
      <c r="AF278" s="1599"/>
      <c r="AG278" s="1609"/>
      <c r="AH278" s="1610"/>
      <c r="AI278" s="1611"/>
      <c r="AJ278" s="282">
        <f>SUM(AQ278:AU278)</f>
        <v>0</v>
      </c>
      <c r="AK278" s="1612" t="s">
        <v>97</v>
      </c>
      <c r="AL278" s="1613" t="s">
        <v>97</v>
      </c>
      <c r="AM278" s="1614" t="s">
        <v>97</v>
      </c>
      <c r="AN278" s="1615" t="s">
        <v>97</v>
      </c>
      <c r="AO278" s="1613" t="s">
        <v>98</v>
      </c>
      <c r="AP278" s="1614" t="s">
        <v>98</v>
      </c>
      <c r="AQ278" s="1611"/>
      <c r="AR278" s="1607"/>
      <c r="AS278" s="1607"/>
      <c r="AT278" s="1607"/>
      <c r="AU278" s="1608"/>
      <c r="AV278" s="220">
        <f t="shared" si="45"/>
        <v>0</v>
      </c>
      <c r="AW278" s="748"/>
      <c r="AX278" s="749"/>
      <c r="AY278" s="749"/>
      <c r="AZ278" s="749"/>
      <c r="BA278" s="749"/>
      <c r="BB278" s="749"/>
      <c r="BC278" s="749"/>
      <c r="BD278" s="749"/>
      <c r="BE278" s="750"/>
    </row>
    <row r="279" spans="1:57" ht="36" customHeight="1">
      <c r="A279" s="2466"/>
      <c r="B279" s="2454" t="s">
        <v>318</v>
      </c>
      <c r="C279" s="2457" t="s">
        <v>319</v>
      </c>
      <c r="D279" s="289" t="s">
        <v>74</v>
      </c>
      <c r="E279" s="2436">
        <v>75</v>
      </c>
      <c r="F279" s="2460">
        <f>E279-SUM(M279:M283)</f>
        <v>10</v>
      </c>
      <c r="G279" s="684">
        <f t="shared" si="44"/>
        <v>0</v>
      </c>
      <c r="H279" s="685">
        <f t="shared" si="46"/>
        <v>0</v>
      </c>
      <c r="I279" s="1586"/>
      <c r="J279" s="1586"/>
      <c r="K279" s="1586"/>
      <c r="L279" s="1587"/>
      <c r="M279" s="688">
        <f t="shared" si="40"/>
        <v>0</v>
      </c>
      <c r="N279" s="689"/>
      <c r="O279" s="689"/>
      <c r="P279" s="689"/>
      <c r="Q279" s="689"/>
      <c r="R279" s="693"/>
      <c r="S279" s="762"/>
      <c r="T279" s="762"/>
      <c r="U279" s="762"/>
      <c r="V279" s="689"/>
      <c r="W279" s="689"/>
      <c r="X279" s="693"/>
      <c r="Y279" s="691"/>
      <c r="Z279" s="693"/>
      <c r="AA279" s="1591"/>
      <c r="AB279" s="1586"/>
      <c r="AC279" s="1586"/>
      <c r="AD279" s="1586"/>
      <c r="AE279" s="1586"/>
      <c r="AF279" s="1587"/>
      <c r="AG279" s="1591"/>
      <c r="AH279" s="1595"/>
      <c r="AI279" s="1616"/>
      <c r="AJ279" s="276">
        <f>SUM(AN279:AP279)</f>
        <v>0</v>
      </c>
      <c r="AK279" s="1592" t="s">
        <v>97</v>
      </c>
      <c r="AL279" s="1593" t="s">
        <v>97</v>
      </c>
      <c r="AM279" s="1594" t="s">
        <v>97</v>
      </c>
      <c r="AN279" s="1591"/>
      <c r="AO279" s="1586"/>
      <c r="AP279" s="1595"/>
      <c r="AQ279" s="1596" t="s">
        <v>97</v>
      </c>
      <c r="AR279" s="1593" t="s">
        <v>97</v>
      </c>
      <c r="AS279" s="1593" t="s">
        <v>97</v>
      </c>
      <c r="AT279" s="1593" t="s">
        <v>97</v>
      </c>
      <c r="AU279" s="1597" t="s">
        <v>97</v>
      </c>
      <c r="AV279" s="220">
        <f t="shared" si="45"/>
        <v>0</v>
      </c>
      <c r="AW279" s="706"/>
      <c r="AX279" s="707"/>
      <c r="AY279" s="707"/>
      <c r="AZ279" s="707"/>
      <c r="BA279" s="707"/>
      <c r="BB279" s="707"/>
      <c r="BC279" s="707"/>
      <c r="BD279" s="707"/>
      <c r="BE279" s="708"/>
    </row>
    <row r="280" spans="1:57" ht="36" customHeight="1">
      <c r="A280" s="2466"/>
      <c r="B280" s="2455"/>
      <c r="C280" s="2458"/>
      <c r="D280" s="290" t="s">
        <v>75</v>
      </c>
      <c r="E280" s="2437"/>
      <c r="F280" s="2461"/>
      <c r="G280" s="709">
        <f t="shared" si="44"/>
        <v>0</v>
      </c>
      <c r="H280" s="710">
        <f t="shared" si="46"/>
        <v>0</v>
      </c>
      <c r="I280" s="1598"/>
      <c r="J280" s="1598"/>
      <c r="K280" s="1598"/>
      <c r="L280" s="1599"/>
      <c r="M280" s="713">
        <f t="shared" si="40"/>
        <v>0</v>
      </c>
      <c r="N280" s="714"/>
      <c r="O280" s="714"/>
      <c r="P280" s="714"/>
      <c r="Q280" s="714"/>
      <c r="R280" s="718"/>
      <c r="S280" s="694"/>
      <c r="T280" s="694"/>
      <c r="U280" s="694"/>
      <c r="V280" s="751"/>
      <c r="W280" s="751"/>
      <c r="X280" s="695"/>
      <c r="Y280" s="756"/>
      <c r="Z280" s="695"/>
      <c r="AA280" s="1588"/>
      <c r="AB280" s="1589"/>
      <c r="AC280" s="1589"/>
      <c r="AD280" s="1589"/>
      <c r="AE280" s="1589"/>
      <c r="AF280" s="1590"/>
      <c r="AG280" s="1600"/>
      <c r="AH280" s="1617"/>
      <c r="AI280" s="1618"/>
      <c r="AJ280" s="279">
        <f>SUM(AN280:AP280)</f>
        <v>0</v>
      </c>
      <c r="AK280" s="1601" t="s">
        <v>98</v>
      </c>
      <c r="AL280" s="1602" t="s">
        <v>98</v>
      </c>
      <c r="AM280" s="1603" t="s">
        <v>98</v>
      </c>
      <c r="AN280" s="1604"/>
      <c r="AO280" s="1602"/>
      <c r="AP280" s="1603"/>
      <c r="AQ280" s="1604" t="s">
        <v>97</v>
      </c>
      <c r="AR280" s="1602" t="s">
        <v>97</v>
      </c>
      <c r="AS280" s="1602" t="s">
        <v>97</v>
      </c>
      <c r="AT280" s="1602" t="s">
        <v>97</v>
      </c>
      <c r="AU280" s="1605" t="s">
        <v>97</v>
      </c>
      <c r="AV280" s="220">
        <f t="shared" si="45"/>
        <v>0</v>
      </c>
      <c r="AW280" s="753"/>
      <c r="AX280" s="754"/>
      <c r="AY280" s="754"/>
      <c r="AZ280" s="754"/>
      <c r="BA280" s="754"/>
      <c r="BB280" s="754"/>
      <c r="BC280" s="754"/>
      <c r="BD280" s="754"/>
      <c r="BE280" s="755"/>
    </row>
    <row r="281" spans="1:57" ht="36" customHeight="1">
      <c r="A281" s="2466"/>
      <c r="B281" s="2455"/>
      <c r="C281" s="2458"/>
      <c r="D281" s="290" t="s">
        <v>76</v>
      </c>
      <c r="E281" s="2437"/>
      <c r="F281" s="2461"/>
      <c r="G281" s="709">
        <f t="shared" si="44"/>
        <v>0</v>
      </c>
      <c r="H281" s="710">
        <f t="shared" si="46"/>
        <v>0</v>
      </c>
      <c r="I281" s="1598"/>
      <c r="J281" s="1598"/>
      <c r="K281" s="1598"/>
      <c r="L281" s="1599"/>
      <c r="M281" s="713">
        <f t="shared" si="40"/>
        <v>0</v>
      </c>
      <c r="N281" s="714"/>
      <c r="O281" s="714"/>
      <c r="P281" s="714"/>
      <c r="Q281" s="714"/>
      <c r="R281" s="718"/>
      <c r="S281" s="694"/>
      <c r="T281" s="694"/>
      <c r="U281" s="694"/>
      <c r="V281" s="751"/>
      <c r="W281" s="751"/>
      <c r="X281" s="695"/>
      <c r="Y281" s="756"/>
      <c r="Z281" s="695"/>
      <c r="AA281" s="1588"/>
      <c r="AB281" s="1589"/>
      <c r="AC281" s="1589"/>
      <c r="AD281" s="1589"/>
      <c r="AE281" s="1589"/>
      <c r="AF281" s="1590"/>
      <c r="AG281" s="1600"/>
      <c r="AH281" s="1617"/>
      <c r="AI281" s="1618"/>
      <c r="AJ281" s="279">
        <f>SUM(AK281:AM281)</f>
        <v>0</v>
      </c>
      <c r="AK281" s="1601"/>
      <c r="AL281" s="1602"/>
      <c r="AM281" s="1603"/>
      <c r="AN281" s="1604" t="s">
        <v>97</v>
      </c>
      <c r="AO281" s="1602" t="s">
        <v>97</v>
      </c>
      <c r="AP281" s="1603" t="s">
        <v>97</v>
      </c>
      <c r="AQ281" s="1604" t="s">
        <v>97</v>
      </c>
      <c r="AR281" s="1602" t="s">
        <v>97</v>
      </c>
      <c r="AS281" s="1602" t="s">
        <v>97</v>
      </c>
      <c r="AT281" s="1602" t="s">
        <v>97</v>
      </c>
      <c r="AU281" s="1605" t="s">
        <v>97</v>
      </c>
      <c r="AV281" s="220">
        <f t="shared" si="45"/>
        <v>0</v>
      </c>
      <c r="AW281" s="753"/>
      <c r="AX281" s="754"/>
      <c r="AY281" s="754"/>
      <c r="AZ281" s="754"/>
      <c r="BA281" s="754"/>
      <c r="BB281" s="754"/>
      <c r="BC281" s="754"/>
      <c r="BD281" s="754"/>
      <c r="BE281" s="755"/>
    </row>
    <row r="282" spans="1:57" ht="36" customHeight="1">
      <c r="A282" s="2466"/>
      <c r="B282" s="2455"/>
      <c r="C282" s="2458"/>
      <c r="D282" s="290" t="s">
        <v>77</v>
      </c>
      <c r="E282" s="2437"/>
      <c r="F282" s="2461"/>
      <c r="G282" s="709">
        <f t="shared" si="44"/>
        <v>66</v>
      </c>
      <c r="H282" s="710">
        <f t="shared" si="46"/>
        <v>2</v>
      </c>
      <c r="I282" s="1598">
        <v>2</v>
      </c>
      <c r="J282" s="1598"/>
      <c r="K282" s="1598"/>
      <c r="L282" s="1599"/>
      <c r="M282" s="713">
        <f t="shared" si="40"/>
        <v>65</v>
      </c>
      <c r="N282" s="714">
        <v>65</v>
      </c>
      <c r="O282" s="714"/>
      <c r="P282" s="714"/>
      <c r="Q282" s="714"/>
      <c r="R282" s="718"/>
      <c r="S282" s="694"/>
      <c r="T282" s="694"/>
      <c r="U282" s="694"/>
      <c r="V282" s="751">
        <v>63</v>
      </c>
      <c r="W282" s="751">
        <v>2</v>
      </c>
      <c r="X282" s="695"/>
      <c r="Y282" s="756">
        <v>58</v>
      </c>
      <c r="Z282" s="695">
        <v>7</v>
      </c>
      <c r="AA282" s="1588"/>
      <c r="AB282" s="1589">
        <v>16</v>
      </c>
      <c r="AC282" s="1589">
        <v>14</v>
      </c>
      <c r="AD282" s="1589">
        <v>2</v>
      </c>
      <c r="AE282" s="1589">
        <v>61</v>
      </c>
      <c r="AF282" s="1590">
        <v>2</v>
      </c>
      <c r="AG282" s="1600">
        <v>38</v>
      </c>
      <c r="AH282" s="1617">
        <v>25</v>
      </c>
      <c r="AI282" s="1618">
        <v>75</v>
      </c>
      <c r="AJ282" s="279">
        <f>SUM(AQ282:AU282)</f>
        <v>65</v>
      </c>
      <c r="AK282" s="1601" t="s">
        <v>98</v>
      </c>
      <c r="AL282" s="1602" t="s">
        <v>98</v>
      </c>
      <c r="AM282" s="1603" t="s">
        <v>98</v>
      </c>
      <c r="AN282" s="1604" t="s">
        <v>97</v>
      </c>
      <c r="AO282" s="1602" t="s">
        <v>97</v>
      </c>
      <c r="AP282" s="1603" t="s">
        <v>97</v>
      </c>
      <c r="AQ282" s="1604">
        <v>21</v>
      </c>
      <c r="AR282" s="1602">
        <v>16</v>
      </c>
      <c r="AS282" s="1602">
        <v>26</v>
      </c>
      <c r="AT282" s="1602">
        <v>2</v>
      </c>
      <c r="AU282" s="1605"/>
      <c r="AV282" s="220">
        <f t="shared" si="45"/>
        <v>1</v>
      </c>
      <c r="AW282" s="753"/>
      <c r="AX282" s="754"/>
      <c r="AY282" s="754"/>
      <c r="AZ282" s="754"/>
      <c r="BA282" s="754"/>
      <c r="BB282" s="754"/>
      <c r="BC282" s="754"/>
      <c r="BD282" s="754"/>
      <c r="BE282" s="755">
        <v>1</v>
      </c>
    </row>
    <row r="283" spans="1:57" ht="36" customHeight="1" thickBot="1">
      <c r="A283" s="2466"/>
      <c r="B283" s="2473"/>
      <c r="C283" s="2474"/>
      <c r="D283" s="291" t="s">
        <v>78</v>
      </c>
      <c r="E283" s="2438"/>
      <c r="F283" s="2462"/>
      <c r="G283" s="730">
        <f t="shared" si="44"/>
        <v>0</v>
      </c>
      <c r="H283" s="731">
        <f t="shared" si="46"/>
        <v>0</v>
      </c>
      <c r="I283" s="1607"/>
      <c r="J283" s="1607"/>
      <c r="K283" s="1607"/>
      <c r="L283" s="1608"/>
      <c r="M283" s="759">
        <f t="shared" si="40"/>
        <v>0</v>
      </c>
      <c r="N283" s="738"/>
      <c r="O283" s="738"/>
      <c r="P283" s="738"/>
      <c r="Q283" s="738"/>
      <c r="R283" s="739"/>
      <c r="S283" s="763"/>
      <c r="T283" s="763"/>
      <c r="U283" s="763"/>
      <c r="V283" s="738"/>
      <c r="W283" s="738"/>
      <c r="X283" s="739"/>
      <c r="Y283" s="737"/>
      <c r="Z283" s="739"/>
      <c r="AA283" s="1611"/>
      <c r="AB283" s="1607"/>
      <c r="AC283" s="1607"/>
      <c r="AD283" s="1607"/>
      <c r="AE283" s="1607"/>
      <c r="AF283" s="1608"/>
      <c r="AG283" s="1611"/>
      <c r="AH283" s="1619"/>
      <c r="AI283" s="1621"/>
      <c r="AJ283" s="282">
        <f>SUM(AQ283:AU283)</f>
        <v>0</v>
      </c>
      <c r="AK283" s="1612" t="s">
        <v>97</v>
      </c>
      <c r="AL283" s="1613" t="s">
        <v>97</v>
      </c>
      <c r="AM283" s="1614" t="s">
        <v>97</v>
      </c>
      <c r="AN283" s="1615" t="s">
        <v>97</v>
      </c>
      <c r="AO283" s="1613" t="s">
        <v>98</v>
      </c>
      <c r="AP283" s="1614" t="s">
        <v>98</v>
      </c>
      <c r="AQ283" s="1611"/>
      <c r="AR283" s="1607"/>
      <c r="AS283" s="1607"/>
      <c r="AT283" s="1607"/>
      <c r="AU283" s="1608"/>
      <c r="AV283" s="220">
        <f t="shared" si="45"/>
        <v>0</v>
      </c>
      <c r="AW283" s="748"/>
      <c r="AX283" s="749"/>
      <c r="AY283" s="749"/>
      <c r="AZ283" s="749"/>
      <c r="BA283" s="749"/>
      <c r="BB283" s="749"/>
      <c r="BC283" s="749"/>
      <c r="BD283" s="749"/>
      <c r="BE283" s="750"/>
    </row>
    <row r="284" spans="1:57" ht="36" customHeight="1">
      <c r="A284" s="2466"/>
      <c r="B284" s="2454" t="s">
        <v>320</v>
      </c>
      <c r="C284" s="2457" t="s">
        <v>321</v>
      </c>
      <c r="D284" s="289" t="s">
        <v>74</v>
      </c>
      <c r="E284" s="2436">
        <v>75</v>
      </c>
      <c r="F284" s="2460">
        <f>E284-SUM(M284:M288)</f>
        <v>1</v>
      </c>
      <c r="G284" s="684">
        <f t="shared" si="44"/>
        <v>0</v>
      </c>
      <c r="H284" s="685">
        <f t="shared" si="46"/>
        <v>0</v>
      </c>
      <c r="I284" s="1586"/>
      <c r="J284" s="1586"/>
      <c r="K284" s="1586"/>
      <c r="L284" s="1587"/>
      <c r="M284" s="688">
        <f t="shared" si="40"/>
        <v>0</v>
      </c>
      <c r="N284" s="689"/>
      <c r="O284" s="689"/>
      <c r="P284" s="689"/>
      <c r="Q284" s="689"/>
      <c r="R284" s="690"/>
      <c r="S284" s="691"/>
      <c r="T284" s="689"/>
      <c r="U284" s="689"/>
      <c r="V284" s="692"/>
      <c r="W284" s="689"/>
      <c r="X284" s="693"/>
      <c r="Y284" s="694"/>
      <c r="Z284" s="695"/>
      <c r="AA284" s="1588"/>
      <c r="AB284" s="1589"/>
      <c r="AC284" s="1589"/>
      <c r="AD284" s="1589"/>
      <c r="AE284" s="1589"/>
      <c r="AF284" s="1590"/>
      <c r="AG284" s="1588"/>
      <c r="AH284" s="1590"/>
      <c r="AI284" s="1591"/>
      <c r="AJ284" s="276">
        <f>SUM(AN284:AP284)</f>
        <v>0</v>
      </c>
      <c r="AK284" s="1592" t="s">
        <v>97</v>
      </c>
      <c r="AL284" s="1593" t="s">
        <v>97</v>
      </c>
      <c r="AM284" s="1594" t="s">
        <v>97</v>
      </c>
      <c r="AN284" s="1591"/>
      <c r="AO284" s="1586"/>
      <c r="AP284" s="1595"/>
      <c r="AQ284" s="1596" t="s">
        <v>97</v>
      </c>
      <c r="AR284" s="1593" t="s">
        <v>97</v>
      </c>
      <c r="AS284" s="1593" t="s">
        <v>97</v>
      </c>
      <c r="AT284" s="1593" t="s">
        <v>97</v>
      </c>
      <c r="AU284" s="1597" t="s">
        <v>97</v>
      </c>
      <c r="AV284" s="220">
        <f t="shared" si="45"/>
        <v>0</v>
      </c>
      <c r="AW284" s="706"/>
      <c r="AX284" s="707"/>
      <c r="AY284" s="707"/>
      <c r="AZ284" s="707"/>
      <c r="BA284" s="707"/>
      <c r="BB284" s="707"/>
      <c r="BC284" s="707"/>
      <c r="BD284" s="707"/>
      <c r="BE284" s="708"/>
    </row>
    <row r="285" spans="1:57" ht="36" customHeight="1">
      <c r="A285" s="2466"/>
      <c r="B285" s="2455"/>
      <c r="C285" s="2458"/>
      <c r="D285" s="290" t="s">
        <v>75</v>
      </c>
      <c r="E285" s="2437"/>
      <c r="F285" s="2461"/>
      <c r="G285" s="709">
        <f t="shared" si="44"/>
        <v>0</v>
      </c>
      <c r="H285" s="710">
        <f t="shared" si="46"/>
        <v>0</v>
      </c>
      <c r="I285" s="1598"/>
      <c r="J285" s="1598"/>
      <c r="K285" s="1598"/>
      <c r="L285" s="1599"/>
      <c r="M285" s="713">
        <f t="shared" si="40"/>
        <v>0</v>
      </c>
      <c r="N285" s="714"/>
      <c r="O285" s="714"/>
      <c r="P285" s="714"/>
      <c r="Q285" s="714"/>
      <c r="R285" s="715"/>
      <c r="S285" s="716"/>
      <c r="T285" s="717"/>
      <c r="U285" s="717"/>
      <c r="V285" s="714"/>
      <c r="W285" s="714"/>
      <c r="X285" s="718"/>
      <c r="Y285" s="694"/>
      <c r="Z285" s="695"/>
      <c r="AA285" s="1588"/>
      <c r="AB285" s="1589"/>
      <c r="AC285" s="1589"/>
      <c r="AD285" s="1589"/>
      <c r="AE285" s="1589"/>
      <c r="AF285" s="1590"/>
      <c r="AG285" s="1600"/>
      <c r="AH285" s="1599"/>
      <c r="AI285" s="1600"/>
      <c r="AJ285" s="279">
        <f>SUM(AN285:AP285)</f>
        <v>0</v>
      </c>
      <c r="AK285" s="1601" t="s">
        <v>98</v>
      </c>
      <c r="AL285" s="1602" t="s">
        <v>98</v>
      </c>
      <c r="AM285" s="1603" t="s">
        <v>98</v>
      </c>
      <c r="AN285" s="1604"/>
      <c r="AO285" s="1602"/>
      <c r="AP285" s="1603"/>
      <c r="AQ285" s="1604" t="s">
        <v>97</v>
      </c>
      <c r="AR285" s="1602" t="s">
        <v>97</v>
      </c>
      <c r="AS285" s="1602" t="s">
        <v>97</v>
      </c>
      <c r="AT285" s="1602" t="s">
        <v>97</v>
      </c>
      <c r="AU285" s="1605" t="s">
        <v>97</v>
      </c>
      <c r="AV285" s="220">
        <f t="shared" si="45"/>
        <v>0</v>
      </c>
      <c r="AW285" s="725"/>
      <c r="AX285" s="726"/>
      <c r="AY285" s="726"/>
      <c r="AZ285" s="726"/>
      <c r="BA285" s="726"/>
      <c r="BB285" s="726"/>
      <c r="BC285" s="726"/>
      <c r="BD285" s="726"/>
      <c r="BE285" s="727"/>
    </row>
    <row r="286" spans="1:57" ht="36" customHeight="1">
      <c r="A286" s="2466"/>
      <c r="B286" s="2455"/>
      <c r="C286" s="2458"/>
      <c r="D286" s="290" t="s">
        <v>76</v>
      </c>
      <c r="E286" s="2437"/>
      <c r="F286" s="2461"/>
      <c r="G286" s="709">
        <f t="shared" si="44"/>
        <v>0</v>
      </c>
      <c r="H286" s="710">
        <f t="shared" si="46"/>
        <v>0</v>
      </c>
      <c r="I286" s="1598"/>
      <c r="J286" s="1598"/>
      <c r="K286" s="1598"/>
      <c r="L286" s="1599"/>
      <c r="M286" s="713">
        <f t="shared" si="40"/>
        <v>0</v>
      </c>
      <c r="N286" s="714"/>
      <c r="O286" s="714"/>
      <c r="P286" s="728"/>
      <c r="Q286" s="1606"/>
      <c r="R286" s="715"/>
      <c r="S286" s="716"/>
      <c r="T286" s="714"/>
      <c r="U286" s="714"/>
      <c r="V286" s="714"/>
      <c r="W286" s="714"/>
      <c r="X286" s="718"/>
      <c r="Y286" s="694"/>
      <c r="Z286" s="695"/>
      <c r="AA286" s="1588"/>
      <c r="AB286" s="1589"/>
      <c r="AC286" s="1589"/>
      <c r="AD286" s="1589"/>
      <c r="AE286" s="1589"/>
      <c r="AF286" s="1590"/>
      <c r="AG286" s="1600"/>
      <c r="AH286" s="1599"/>
      <c r="AI286" s="1600"/>
      <c r="AJ286" s="279">
        <f>SUM(AK286:AM286)</f>
        <v>0</v>
      </c>
      <c r="AK286" s="1601"/>
      <c r="AL286" s="1602"/>
      <c r="AM286" s="1603"/>
      <c r="AN286" s="1604" t="s">
        <v>97</v>
      </c>
      <c r="AO286" s="1602" t="s">
        <v>97</v>
      </c>
      <c r="AP286" s="1603" t="s">
        <v>97</v>
      </c>
      <c r="AQ286" s="1604" t="s">
        <v>97</v>
      </c>
      <c r="AR286" s="1602" t="s">
        <v>97</v>
      </c>
      <c r="AS286" s="1602" t="s">
        <v>97</v>
      </c>
      <c r="AT286" s="1602" t="s">
        <v>97</v>
      </c>
      <c r="AU286" s="1605" t="s">
        <v>97</v>
      </c>
      <c r="AV286" s="220">
        <f t="shared" si="45"/>
        <v>0</v>
      </c>
      <c r="AW286" s="725"/>
      <c r="AX286" s="726"/>
      <c r="AY286" s="726"/>
      <c r="AZ286" s="726"/>
      <c r="BA286" s="726"/>
      <c r="BB286" s="726"/>
      <c r="BC286" s="726"/>
      <c r="BD286" s="726"/>
      <c r="BE286" s="727"/>
    </row>
    <row r="287" spans="1:57" ht="36" customHeight="1">
      <c r="A287" s="2466"/>
      <c r="B287" s="2455"/>
      <c r="C287" s="2458"/>
      <c r="D287" s="290" t="s">
        <v>77</v>
      </c>
      <c r="E287" s="2437"/>
      <c r="F287" s="2461"/>
      <c r="G287" s="709">
        <f t="shared" si="44"/>
        <v>74</v>
      </c>
      <c r="H287" s="710">
        <v>0</v>
      </c>
      <c r="I287" s="1598"/>
      <c r="J287" s="1598"/>
      <c r="K287" s="1598">
        <v>0</v>
      </c>
      <c r="L287" s="1599"/>
      <c r="M287" s="713">
        <f t="shared" si="40"/>
        <v>74</v>
      </c>
      <c r="N287" s="714"/>
      <c r="O287" s="714"/>
      <c r="P287" s="714"/>
      <c r="Q287" s="714"/>
      <c r="R287" s="715">
        <v>74</v>
      </c>
      <c r="S287" s="716">
        <v>12</v>
      </c>
      <c r="T287" s="714"/>
      <c r="U287" s="714"/>
      <c r="V287" s="714">
        <v>62</v>
      </c>
      <c r="W287" s="714"/>
      <c r="X287" s="718"/>
      <c r="Y287" s="694">
        <v>71</v>
      </c>
      <c r="Z287" s="695">
        <v>3</v>
      </c>
      <c r="AA287" s="1588"/>
      <c r="AB287" s="1589">
        <v>26</v>
      </c>
      <c r="AC287" s="1589">
        <v>26</v>
      </c>
      <c r="AD287" s="1589">
        <v>3</v>
      </c>
      <c r="AE287" s="1589">
        <v>57</v>
      </c>
      <c r="AF287" s="1590">
        <v>7</v>
      </c>
      <c r="AG287" s="1600">
        <v>41</v>
      </c>
      <c r="AH287" s="1617">
        <v>19</v>
      </c>
      <c r="AI287" s="1600">
        <v>101</v>
      </c>
      <c r="AJ287" s="279">
        <f>SUM(AQ287:AU287)</f>
        <v>74</v>
      </c>
      <c r="AK287" s="1601" t="s">
        <v>98</v>
      </c>
      <c r="AL287" s="1602" t="s">
        <v>98</v>
      </c>
      <c r="AM287" s="1603" t="s">
        <v>98</v>
      </c>
      <c r="AN287" s="1604" t="s">
        <v>97</v>
      </c>
      <c r="AO287" s="1602" t="s">
        <v>97</v>
      </c>
      <c r="AP287" s="1603" t="s">
        <v>97</v>
      </c>
      <c r="AQ287" s="1681">
        <v>7</v>
      </c>
      <c r="AR287" s="1599">
        <v>13</v>
      </c>
      <c r="AS287" s="1599">
        <v>26</v>
      </c>
      <c r="AT287" s="1599">
        <v>28</v>
      </c>
      <c r="AU287" s="1605"/>
      <c r="AV287" s="220">
        <f t="shared" si="45"/>
        <v>0</v>
      </c>
      <c r="AW287" s="725"/>
      <c r="AX287" s="726"/>
      <c r="AY287" s="726"/>
      <c r="AZ287" s="726"/>
      <c r="BA287" s="726"/>
      <c r="BB287" s="726"/>
      <c r="BC287" s="726"/>
      <c r="BD287" s="726"/>
      <c r="BE287" s="727"/>
    </row>
    <row r="288" spans="1:57" ht="36" customHeight="1" thickBot="1">
      <c r="A288" s="2466"/>
      <c r="B288" s="2456"/>
      <c r="C288" s="2459"/>
      <c r="D288" s="291" t="s">
        <v>78</v>
      </c>
      <c r="E288" s="2437"/>
      <c r="F288" s="2461"/>
      <c r="G288" s="813">
        <f t="shared" si="44"/>
        <v>0</v>
      </c>
      <c r="H288" s="772">
        <f t="shared" ref="H288:H331" si="47">SUM(I288:L288)</f>
        <v>0</v>
      </c>
      <c r="I288" s="1670"/>
      <c r="J288" s="1670"/>
      <c r="K288" s="1670"/>
      <c r="L288" s="1610"/>
      <c r="M288" s="734">
        <f t="shared" si="40"/>
        <v>0</v>
      </c>
      <c r="N288" s="735"/>
      <c r="O288" s="735"/>
      <c r="P288" s="735"/>
      <c r="Q288" s="735"/>
      <c r="R288" s="736"/>
      <c r="S288" s="773"/>
      <c r="T288" s="735"/>
      <c r="U288" s="735"/>
      <c r="V288" s="735"/>
      <c r="W288" s="735"/>
      <c r="X288" s="769"/>
      <c r="Y288" s="768"/>
      <c r="Z288" s="769"/>
      <c r="AA288" s="1609"/>
      <c r="AB288" s="1670"/>
      <c r="AC288" s="1670"/>
      <c r="AD288" s="1670"/>
      <c r="AE288" s="1670"/>
      <c r="AF288" s="1610"/>
      <c r="AG288" s="1609"/>
      <c r="AH288" s="1610"/>
      <c r="AI288" s="1609"/>
      <c r="AJ288" s="283">
        <f>SUM(AQ288:AU288)</f>
        <v>0</v>
      </c>
      <c r="AK288" s="1682" t="s">
        <v>97</v>
      </c>
      <c r="AL288" s="1683" t="s">
        <v>97</v>
      </c>
      <c r="AM288" s="1684" t="s">
        <v>97</v>
      </c>
      <c r="AN288" s="1685" t="s">
        <v>97</v>
      </c>
      <c r="AO288" s="1683" t="s">
        <v>98</v>
      </c>
      <c r="AP288" s="1684" t="s">
        <v>98</v>
      </c>
      <c r="AQ288" s="1609"/>
      <c r="AR288" s="1670"/>
      <c r="AS288" s="1670"/>
      <c r="AT288" s="1670"/>
      <c r="AU288" s="1610"/>
      <c r="AV288" s="220">
        <f t="shared" si="45"/>
        <v>0</v>
      </c>
      <c r="AW288" s="778"/>
      <c r="AX288" s="779"/>
      <c r="AY288" s="779"/>
      <c r="AZ288" s="779"/>
      <c r="BA288" s="779"/>
      <c r="BB288" s="779"/>
      <c r="BC288" s="779"/>
      <c r="BD288" s="779"/>
      <c r="BE288" s="780"/>
    </row>
    <row r="289" spans="1:57" ht="36" customHeight="1">
      <c r="A289" s="2558" t="s">
        <v>210</v>
      </c>
      <c r="B289" s="2454" t="s">
        <v>322</v>
      </c>
      <c r="C289" s="2457" t="s">
        <v>323</v>
      </c>
      <c r="D289" s="275" t="s">
        <v>74</v>
      </c>
      <c r="E289" s="2436">
        <v>73</v>
      </c>
      <c r="F289" s="2460">
        <f>E289-SUM(M289:M293)</f>
        <v>-10</v>
      </c>
      <c r="G289" s="684">
        <f t="shared" si="44"/>
        <v>34</v>
      </c>
      <c r="H289" s="685">
        <f t="shared" si="47"/>
        <v>0</v>
      </c>
      <c r="I289" s="1586"/>
      <c r="J289" s="1586"/>
      <c r="K289" s="1586"/>
      <c r="L289" s="1587"/>
      <c r="M289" s="688">
        <f>IF(AND(SUM(N289:R289)=SUM(Y289:Z289),SUM(S289:X289)=SUM(Y289:Z289)),SUM(N289:R289),"ПЕРЕВІРТЕ ПРАВИЛЬНІСТЬ ДАНИХ")</f>
        <v>33</v>
      </c>
      <c r="N289" s="689"/>
      <c r="O289" s="689"/>
      <c r="P289" s="689"/>
      <c r="Q289" s="689"/>
      <c r="R289" s="690">
        <v>33</v>
      </c>
      <c r="S289" s="691"/>
      <c r="T289" s="689"/>
      <c r="U289" s="689"/>
      <c r="V289" s="692">
        <v>33</v>
      </c>
      <c r="W289" s="689"/>
      <c r="X289" s="693"/>
      <c r="Y289" s="762">
        <v>32</v>
      </c>
      <c r="Z289" s="693">
        <v>1</v>
      </c>
      <c r="AA289" s="1591"/>
      <c r="AB289" s="1586">
        <v>2</v>
      </c>
      <c r="AC289" s="1586">
        <v>2</v>
      </c>
      <c r="AD289" s="1586"/>
      <c r="AE289" s="1586">
        <v>27</v>
      </c>
      <c r="AF289" s="1587"/>
      <c r="AG289" s="1591">
        <v>42</v>
      </c>
      <c r="AH289" s="1587">
        <v>23</v>
      </c>
      <c r="AI289" s="1591">
        <v>85</v>
      </c>
      <c r="AJ289" s="276">
        <f>SUM(AN289:AP289)</f>
        <v>33</v>
      </c>
      <c r="AK289" s="1592" t="s">
        <v>97</v>
      </c>
      <c r="AL289" s="1593" t="s">
        <v>97</v>
      </c>
      <c r="AM289" s="1594" t="s">
        <v>97</v>
      </c>
      <c r="AN289" s="1591">
        <v>18</v>
      </c>
      <c r="AO289" s="1586">
        <v>15</v>
      </c>
      <c r="AP289" s="1595"/>
      <c r="AQ289" s="1596" t="s">
        <v>97</v>
      </c>
      <c r="AR289" s="1593" t="s">
        <v>97</v>
      </c>
      <c r="AS289" s="1593" t="s">
        <v>97</v>
      </c>
      <c r="AT289" s="1593" t="s">
        <v>97</v>
      </c>
      <c r="AU289" s="1597" t="s">
        <v>97</v>
      </c>
      <c r="AV289" s="220">
        <f t="shared" si="45"/>
        <v>1</v>
      </c>
      <c r="AW289" s="706"/>
      <c r="AX289" s="707">
        <v>1</v>
      </c>
      <c r="AY289" s="707"/>
      <c r="AZ289" s="707"/>
      <c r="BA289" s="707"/>
      <c r="BB289" s="707"/>
      <c r="BC289" s="707"/>
      <c r="BD289" s="707"/>
      <c r="BE289" s="708"/>
    </row>
    <row r="290" spans="1:57" ht="36" customHeight="1">
      <c r="A290" s="2559"/>
      <c r="B290" s="2455"/>
      <c r="C290" s="2458"/>
      <c r="D290" s="277" t="s">
        <v>75</v>
      </c>
      <c r="E290" s="2437"/>
      <c r="F290" s="2461"/>
      <c r="G290" s="709">
        <f t="shared" si="44"/>
        <v>0</v>
      </c>
      <c r="H290" s="710">
        <f t="shared" si="47"/>
        <v>0</v>
      </c>
      <c r="I290" s="1598"/>
      <c r="J290" s="1598"/>
      <c r="K290" s="1598"/>
      <c r="L290" s="1599"/>
      <c r="M290" s="713">
        <f t="shared" si="40"/>
        <v>0</v>
      </c>
      <c r="N290" s="714"/>
      <c r="O290" s="714"/>
      <c r="P290" s="714"/>
      <c r="Q290" s="714"/>
      <c r="R290" s="715"/>
      <c r="S290" s="716"/>
      <c r="T290" s="717"/>
      <c r="U290" s="717"/>
      <c r="V290" s="714"/>
      <c r="W290" s="714"/>
      <c r="X290" s="718"/>
      <c r="Y290" s="694"/>
      <c r="Z290" s="695"/>
      <c r="AA290" s="1588"/>
      <c r="AB290" s="1589"/>
      <c r="AC290" s="1589"/>
      <c r="AD290" s="1589"/>
      <c r="AE290" s="1589"/>
      <c r="AF290" s="1590"/>
      <c r="AG290" s="1600"/>
      <c r="AH290" s="1599"/>
      <c r="AI290" s="1600"/>
      <c r="AJ290" s="279">
        <f>SUM(AN290:AP290)</f>
        <v>0</v>
      </c>
      <c r="AK290" s="1601" t="s">
        <v>98</v>
      </c>
      <c r="AL290" s="1602" t="s">
        <v>98</v>
      </c>
      <c r="AM290" s="1603" t="s">
        <v>98</v>
      </c>
      <c r="AN290" s="1604"/>
      <c r="AO290" s="1602"/>
      <c r="AP290" s="1603"/>
      <c r="AQ290" s="1604" t="s">
        <v>97</v>
      </c>
      <c r="AR290" s="1602" t="s">
        <v>97</v>
      </c>
      <c r="AS290" s="1602" t="s">
        <v>97</v>
      </c>
      <c r="AT290" s="1602" t="s">
        <v>97</v>
      </c>
      <c r="AU290" s="1605" t="s">
        <v>97</v>
      </c>
      <c r="AV290" s="220">
        <f t="shared" si="45"/>
        <v>0</v>
      </c>
      <c r="AW290" s="725"/>
      <c r="AX290" s="726"/>
      <c r="AY290" s="726"/>
      <c r="AZ290" s="726"/>
      <c r="BA290" s="726"/>
      <c r="BB290" s="726"/>
      <c r="BC290" s="726"/>
      <c r="BD290" s="726"/>
      <c r="BE290" s="727"/>
    </row>
    <row r="291" spans="1:57" ht="36" customHeight="1">
      <c r="A291" s="2559"/>
      <c r="B291" s="2455"/>
      <c r="C291" s="2458"/>
      <c r="D291" s="277" t="s">
        <v>76</v>
      </c>
      <c r="E291" s="2437"/>
      <c r="F291" s="2461"/>
      <c r="G291" s="709">
        <f t="shared" si="44"/>
        <v>1</v>
      </c>
      <c r="H291" s="710">
        <f t="shared" si="47"/>
        <v>0</v>
      </c>
      <c r="I291" s="1598"/>
      <c r="J291" s="1598"/>
      <c r="K291" s="1598"/>
      <c r="L291" s="1599"/>
      <c r="M291" s="713">
        <f t="shared" si="40"/>
        <v>1</v>
      </c>
      <c r="N291" s="714"/>
      <c r="O291" s="714"/>
      <c r="P291" s="728"/>
      <c r="Q291" s="1606"/>
      <c r="R291" s="715">
        <v>1</v>
      </c>
      <c r="S291" s="716"/>
      <c r="T291" s="714"/>
      <c r="U291" s="714">
        <v>1</v>
      </c>
      <c r="V291" s="714"/>
      <c r="W291" s="714"/>
      <c r="X291" s="718"/>
      <c r="Y291" s="694">
        <v>1</v>
      </c>
      <c r="Z291" s="695"/>
      <c r="AA291" s="1588"/>
      <c r="AB291" s="1589"/>
      <c r="AC291" s="1589"/>
      <c r="AD291" s="1589"/>
      <c r="AE291" s="1589"/>
      <c r="AF291" s="1590"/>
      <c r="AG291" s="1600">
        <v>52</v>
      </c>
      <c r="AH291" s="1599">
        <v>35</v>
      </c>
      <c r="AI291" s="1600">
        <v>96</v>
      </c>
      <c r="AJ291" s="279">
        <v>1</v>
      </c>
      <c r="AK291" s="1601"/>
      <c r="AL291" s="1602">
        <v>1</v>
      </c>
      <c r="AM291" s="1603"/>
      <c r="AN291" s="1604" t="s">
        <v>97</v>
      </c>
      <c r="AO291" s="1602" t="s">
        <v>97</v>
      </c>
      <c r="AP291" s="1603" t="s">
        <v>97</v>
      </c>
      <c r="AQ291" s="1604" t="s">
        <v>97</v>
      </c>
      <c r="AR291" s="1602" t="s">
        <v>97</v>
      </c>
      <c r="AS291" s="1602" t="s">
        <v>97</v>
      </c>
      <c r="AT291" s="1602" t="s">
        <v>97</v>
      </c>
      <c r="AU291" s="1605" t="s">
        <v>97</v>
      </c>
      <c r="AV291" s="220">
        <f t="shared" si="45"/>
        <v>0</v>
      </c>
      <c r="AW291" s="725"/>
      <c r="AX291" s="726"/>
      <c r="AY291" s="726"/>
      <c r="AZ291" s="726"/>
      <c r="BA291" s="726"/>
      <c r="BB291" s="726"/>
      <c r="BC291" s="726"/>
      <c r="BD291" s="726"/>
      <c r="BE291" s="727"/>
    </row>
    <row r="292" spans="1:57" ht="36" customHeight="1">
      <c r="A292" s="2559"/>
      <c r="B292" s="2455"/>
      <c r="C292" s="2458"/>
      <c r="D292" s="277" t="s">
        <v>77</v>
      </c>
      <c r="E292" s="2437"/>
      <c r="F292" s="2461"/>
      <c r="G292" s="709">
        <f t="shared" si="44"/>
        <v>51</v>
      </c>
      <c r="H292" s="710">
        <f t="shared" si="47"/>
        <v>2</v>
      </c>
      <c r="I292" s="1598">
        <v>2</v>
      </c>
      <c r="J292" s="1598"/>
      <c r="K292" s="1598"/>
      <c r="L292" s="1599"/>
      <c r="M292" s="713">
        <f t="shared" si="40"/>
        <v>49</v>
      </c>
      <c r="N292" s="714"/>
      <c r="O292" s="714"/>
      <c r="P292" s="714"/>
      <c r="Q292" s="714"/>
      <c r="R292" s="715">
        <v>49</v>
      </c>
      <c r="S292" s="716"/>
      <c r="T292" s="714"/>
      <c r="U292" s="714"/>
      <c r="V292" s="714">
        <v>49</v>
      </c>
      <c r="W292" s="714"/>
      <c r="X292" s="718"/>
      <c r="Y292" s="694">
        <v>44</v>
      </c>
      <c r="Z292" s="695">
        <v>5</v>
      </c>
      <c r="AA292" s="1588"/>
      <c r="AB292" s="1589">
        <v>6</v>
      </c>
      <c r="AC292" s="1589">
        <v>6</v>
      </c>
      <c r="AD292" s="1589"/>
      <c r="AE292" s="1589">
        <v>43</v>
      </c>
      <c r="AF292" s="1590"/>
      <c r="AG292" s="1600">
        <v>43</v>
      </c>
      <c r="AH292" s="1599">
        <v>26</v>
      </c>
      <c r="AI292" s="1600">
        <v>7</v>
      </c>
      <c r="AJ292" s="279">
        <f>SUM(AQ292:AU292)</f>
        <v>49</v>
      </c>
      <c r="AK292" s="1601" t="s">
        <v>98</v>
      </c>
      <c r="AL292" s="1602" t="s">
        <v>98</v>
      </c>
      <c r="AM292" s="1603" t="s">
        <v>98</v>
      </c>
      <c r="AN292" s="1604" t="s">
        <v>97</v>
      </c>
      <c r="AO292" s="1602" t="s">
        <v>97</v>
      </c>
      <c r="AP292" s="1603" t="s">
        <v>97</v>
      </c>
      <c r="AQ292" s="1604">
        <v>9</v>
      </c>
      <c r="AR292" s="1602">
        <v>11</v>
      </c>
      <c r="AS292" s="1602">
        <v>20</v>
      </c>
      <c r="AT292" s="1602">
        <v>8</v>
      </c>
      <c r="AU292" s="1605">
        <v>1</v>
      </c>
      <c r="AV292" s="220">
        <f t="shared" si="45"/>
        <v>2</v>
      </c>
      <c r="AW292" s="725"/>
      <c r="AX292" s="726"/>
      <c r="AY292" s="726"/>
      <c r="AZ292" s="726"/>
      <c r="BA292" s="726"/>
      <c r="BB292" s="726"/>
      <c r="BC292" s="726"/>
      <c r="BD292" s="726">
        <v>2</v>
      </c>
      <c r="BE292" s="727"/>
    </row>
    <row r="293" spans="1:57" ht="36" customHeight="1" thickBot="1">
      <c r="A293" s="2559"/>
      <c r="B293" s="2473"/>
      <c r="C293" s="2474"/>
      <c r="D293" s="281" t="s">
        <v>78</v>
      </c>
      <c r="E293" s="2438"/>
      <c r="F293" s="2462"/>
      <c r="G293" s="730">
        <f t="shared" si="44"/>
        <v>0</v>
      </c>
      <c r="H293" s="731">
        <f t="shared" si="47"/>
        <v>0</v>
      </c>
      <c r="I293" s="1607"/>
      <c r="J293" s="1607"/>
      <c r="K293" s="1607"/>
      <c r="L293" s="1608"/>
      <c r="M293" s="734">
        <f t="shared" ref="M293:M313" si="48">IF(AND(SUM(N293:R293)=SUM(Y293:Z293),SUM(S293:X293)=SUM(Y293:Z293)),SUM(N293:R293),"ПЕРЕВІРТЕ ПРАВИЛЬНІСТЬ ДАНИХ")</f>
        <v>0</v>
      </c>
      <c r="N293" s="735"/>
      <c r="O293" s="735"/>
      <c r="P293" s="735"/>
      <c r="Q293" s="735"/>
      <c r="R293" s="736"/>
      <c r="S293" s="737"/>
      <c r="T293" s="738"/>
      <c r="U293" s="738"/>
      <c r="V293" s="738"/>
      <c r="W293" s="738"/>
      <c r="X293" s="739"/>
      <c r="Y293" s="740"/>
      <c r="Z293" s="718"/>
      <c r="AA293" s="1600"/>
      <c r="AB293" s="1598"/>
      <c r="AC293" s="1598"/>
      <c r="AD293" s="1598"/>
      <c r="AE293" s="1598"/>
      <c r="AF293" s="1599"/>
      <c r="AG293" s="1609"/>
      <c r="AH293" s="1610"/>
      <c r="AI293" s="1611"/>
      <c r="AJ293" s="282">
        <f>SUM(AQ293:AU293)</f>
        <v>0</v>
      </c>
      <c r="AK293" s="1612" t="s">
        <v>97</v>
      </c>
      <c r="AL293" s="1613" t="s">
        <v>97</v>
      </c>
      <c r="AM293" s="1614" t="s">
        <v>97</v>
      </c>
      <c r="AN293" s="1615" t="s">
        <v>97</v>
      </c>
      <c r="AO293" s="1613" t="s">
        <v>98</v>
      </c>
      <c r="AP293" s="1614" t="s">
        <v>98</v>
      </c>
      <c r="AQ293" s="1611"/>
      <c r="AR293" s="1607"/>
      <c r="AS293" s="1607"/>
      <c r="AT293" s="1607"/>
      <c r="AU293" s="1608"/>
      <c r="AV293" s="220">
        <f t="shared" si="45"/>
        <v>0</v>
      </c>
      <c r="AW293" s="748"/>
      <c r="AX293" s="749"/>
      <c r="AY293" s="749"/>
      <c r="AZ293" s="749"/>
      <c r="BA293" s="749"/>
      <c r="BB293" s="749"/>
      <c r="BC293" s="749"/>
      <c r="BD293" s="749"/>
      <c r="BE293" s="750"/>
    </row>
    <row r="294" spans="1:57" ht="36" customHeight="1">
      <c r="A294" s="2559"/>
      <c r="B294" s="2454" t="s">
        <v>324</v>
      </c>
      <c r="C294" s="2457" t="s">
        <v>325</v>
      </c>
      <c r="D294" s="275" t="s">
        <v>74</v>
      </c>
      <c r="E294" s="2614">
        <v>0</v>
      </c>
      <c r="F294" s="2460">
        <f>E294-SUM(M294:M298)</f>
        <v>-1</v>
      </c>
      <c r="G294" s="684">
        <f t="shared" si="44"/>
        <v>0</v>
      </c>
      <c r="H294" s="685">
        <f t="shared" si="47"/>
        <v>0</v>
      </c>
      <c r="I294" s="1586"/>
      <c r="J294" s="1586"/>
      <c r="K294" s="1586"/>
      <c r="L294" s="1587"/>
      <c r="M294" s="688">
        <f t="shared" si="48"/>
        <v>0</v>
      </c>
      <c r="N294" s="689"/>
      <c r="O294" s="689"/>
      <c r="P294" s="689"/>
      <c r="Q294" s="689"/>
      <c r="R294" s="693"/>
      <c r="S294" s="694"/>
      <c r="T294" s="694"/>
      <c r="U294" s="694"/>
      <c r="V294" s="751"/>
      <c r="W294" s="751"/>
      <c r="X294" s="695"/>
      <c r="Y294" s="691"/>
      <c r="Z294" s="693"/>
      <c r="AA294" s="1591"/>
      <c r="AB294" s="1586"/>
      <c r="AC294" s="1586"/>
      <c r="AD294" s="1586"/>
      <c r="AE294" s="1586"/>
      <c r="AF294" s="1587"/>
      <c r="AG294" s="1591"/>
      <c r="AH294" s="1595"/>
      <c r="AI294" s="1616"/>
      <c r="AJ294" s="276">
        <f>SUM(AN294:AP294)</f>
        <v>0</v>
      </c>
      <c r="AK294" s="1592" t="s">
        <v>97</v>
      </c>
      <c r="AL294" s="1593" t="s">
        <v>97</v>
      </c>
      <c r="AM294" s="1594" t="s">
        <v>97</v>
      </c>
      <c r="AN294" s="1591"/>
      <c r="AO294" s="1586"/>
      <c r="AP294" s="1595"/>
      <c r="AQ294" s="1596" t="s">
        <v>97</v>
      </c>
      <c r="AR294" s="1593" t="s">
        <v>97</v>
      </c>
      <c r="AS294" s="1593" t="s">
        <v>97</v>
      </c>
      <c r="AT294" s="1593" t="s">
        <v>97</v>
      </c>
      <c r="AU294" s="1597" t="s">
        <v>97</v>
      </c>
      <c r="AV294" s="220">
        <f t="shared" si="45"/>
        <v>0</v>
      </c>
      <c r="AW294" s="753"/>
      <c r="AX294" s="754"/>
      <c r="AY294" s="754"/>
      <c r="AZ294" s="754"/>
      <c r="BA294" s="754"/>
      <c r="BB294" s="754"/>
      <c r="BC294" s="754"/>
      <c r="BD294" s="754"/>
      <c r="BE294" s="755"/>
    </row>
    <row r="295" spans="1:57" ht="36" customHeight="1">
      <c r="A295" s="2559"/>
      <c r="B295" s="2455"/>
      <c r="C295" s="2458"/>
      <c r="D295" s="277" t="s">
        <v>75</v>
      </c>
      <c r="E295" s="2615"/>
      <c r="F295" s="2461"/>
      <c r="G295" s="709">
        <f t="shared" si="44"/>
        <v>0</v>
      </c>
      <c r="H295" s="710">
        <f t="shared" si="47"/>
        <v>0</v>
      </c>
      <c r="I295" s="1598"/>
      <c r="J295" s="1598"/>
      <c r="K295" s="1598"/>
      <c r="L295" s="1599"/>
      <c r="M295" s="713">
        <f t="shared" si="48"/>
        <v>0</v>
      </c>
      <c r="N295" s="714"/>
      <c r="O295" s="714"/>
      <c r="P295" s="714"/>
      <c r="Q295" s="714"/>
      <c r="R295" s="718"/>
      <c r="S295" s="694"/>
      <c r="T295" s="694"/>
      <c r="U295" s="694"/>
      <c r="V295" s="751"/>
      <c r="W295" s="751"/>
      <c r="X295" s="695"/>
      <c r="Y295" s="756"/>
      <c r="Z295" s="695"/>
      <c r="AA295" s="1588"/>
      <c r="AB295" s="1589"/>
      <c r="AC295" s="1589"/>
      <c r="AD295" s="1589"/>
      <c r="AE295" s="1589"/>
      <c r="AF295" s="1590"/>
      <c r="AG295" s="1600"/>
      <c r="AH295" s="1617"/>
      <c r="AI295" s="1618"/>
      <c r="AJ295" s="279">
        <f>SUM(AN295:AP295)</f>
        <v>0</v>
      </c>
      <c r="AK295" s="1601" t="s">
        <v>98</v>
      </c>
      <c r="AL295" s="1602" t="s">
        <v>98</v>
      </c>
      <c r="AM295" s="1603" t="s">
        <v>98</v>
      </c>
      <c r="AN295" s="1604"/>
      <c r="AO295" s="1602"/>
      <c r="AP295" s="1603"/>
      <c r="AQ295" s="1604" t="s">
        <v>97</v>
      </c>
      <c r="AR295" s="1602" t="s">
        <v>97</v>
      </c>
      <c r="AS295" s="1602" t="s">
        <v>97</v>
      </c>
      <c r="AT295" s="1602" t="s">
        <v>97</v>
      </c>
      <c r="AU295" s="1605" t="s">
        <v>97</v>
      </c>
      <c r="AV295" s="220">
        <f t="shared" si="45"/>
        <v>0</v>
      </c>
      <c r="AW295" s="753"/>
      <c r="AX295" s="754"/>
      <c r="AY295" s="754"/>
      <c r="AZ295" s="754"/>
      <c r="BA295" s="754"/>
      <c r="BB295" s="754"/>
      <c r="BC295" s="754"/>
      <c r="BD295" s="754"/>
      <c r="BE295" s="755"/>
    </row>
    <row r="296" spans="1:57" ht="36" customHeight="1">
      <c r="A296" s="2559"/>
      <c r="B296" s="2455"/>
      <c r="C296" s="2458"/>
      <c r="D296" s="277" t="s">
        <v>76</v>
      </c>
      <c r="E296" s="2615"/>
      <c r="F296" s="2461"/>
      <c r="G296" s="709">
        <f t="shared" si="44"/>
        <v>0</v>
      </c>
      <c r="H296" s="710">
        <f t="shared" si="47"/>
        <v>0</v>
      </c>
      <c r="I296" s="1598"/>
      <c r="J296" s="1598"/>
      <c r="K296" s="1598"/>
      <c r="L296" s="1599"/>
      <c r="M296" s="713">
        <f t="shared" si="48"/>
        <v>0</v>
      </c>
      <c r="N296" s="714"/>
      <c r="O296" s="714"/>
      <c r="P296" s="714"/>
      <c r="Q296" s="714"/>
      <c r="R296" s="718"/>
      <c r="S296" s="694"/>
      <c r="T296" s="694"/>
      <c r="U296" s="694"/>
      <c r="V296" s="751"/>
      <c r="W296" s="751"/>
      <c r="X296" s="695"/>
      <c r="Y296" s="756"/>
      <c r="Z296" s="695"/>
      <c r="AA296" s="1588"/>
      <c r="AB296" s="1589"/>
      <c r="AC296" s="1589"/>
      <c r="AD296" s="1589"/>
      <c r="AE296" s="1589"/>
      <c r="AF296" s="1590"/>
      <c r="AG296" s="1600"/>
      <c r="AH296" s="1617"/>
      <c r="AI296" s="1618"/>
      <c r="AJ296" s="279">
        <f>SUM(AK296:AM296)</f>
        <v>0</v>
      </c>
      <c r="AK296" s="1601"/>
      <c r="AL296" s="1602"/>
      <c r="AM296" s="1603"/>
      <c r="AN296" s="1604" t="s">
        <v>97</v>
      </c>
      <c r="AO296" s="1602" t="s">
        <v>97</v>
      </c>
      <c r="AP296" s="1603" t="s">
        <v>97</v>
      </c>
      <c r="AQ296" s="1604" t="s">
        <v>97</v>
      </c>
      <c r="AR296" s="1602" t="s">
        <v>97</v>
      </c>
      <c r="AS296" s="1602" t="s">
        <v>97</v>
      </c>
      <c r="AT296" s="1602" t="s">
        <v>97</v>
      </c>
      <c r="AU296" s="1605" t="s">
        <v>97</v>
      </c>
      <c r="AV296" s="220">
        <f t="shared" si="45"/>
        <v>0</v>
      </c>
      <c r="AW296" s="753"/>
      <c r="AX296" s="754"/>
      <c r="AY296" s="754"/>
      <c r="AZ296" s="754"/>
      <c r="BA296" s="754"/>
      <c r="BB296" s="754"/>
      <c r="BC296" s="754"/>
      <c r="BD296" s="754"/>
      <c r="BE296" s="755"/>
    </row>
    <row r="297" spans="1:57" ht="36" customHeight="1">
      <c r="A297" s="2559"/>
      <c r="B297" s="2455"/>
      <c r="C297" s="2458"/>
      <c r="D297" s="277" t="s">
        <v>77</v>
      </c>
      <c r="E297" s="2615"/>
      <c r="F297" s="2461"/>
      <c r="G297" s="709">
        <f t="shared" si="44"/>
        <v>1</v>
      </c>
      <c r="H297" s="710">
        <f t="shared" si="47"/>
        <v>0</v>
      </c>
      <c r="I297" s="1598"/>
      <c r="J297" s="1598"/>
      <c r="K297" s="1598"/>
      <c r="L297" s="1599"/>
      <c r="M297" s="713">
        <f t="shared" si="48"/>
        <v>1</v>
      </c>
      <c r="N297" s="714"/>
      <c r="O297" s="714"/>
      <c r="P297" s="714"/>
      <c r="Q297" s="714"/>
      <c r="R297" s="718">
        <v>1</v>
      </c>
      <c r="S297" s="694">
        <v>1</v>
      </c>
      <c r="T297" s="694"/>
      <c r="U297" s="694"/>
      <c r="V297" s="751"/>
      <c r="W297" s="751"/>
      <c r="X297" s="695"/>
      <c r="Y297" s="756"/>
      <c r="Z297" s="695">
        <v>1</v>
      </c>
      <c r="AA297" s="1588"/>
      <c r="AB297" s="1589"/>
      <c r="AC297" s="1589"/>
      <c r="AD297" s="1589"/>
      <c r="AE297" s="1589"/>
      <c r="AF297" s="1590"/>
      <c r="AG297" s="1600"/>
      <c r="AH297" s="1617"/>
      <c r="AI297" s="1618"/>
      <c r="AJ297" s="279">
        <f>SUM(AQ297:AU297)</f>
        <v>1</v>
      </c>
      <c r="AK297" s="1601" t="s">
        <v>98</v>
      </c>
      <c r="AL297" s="1602" t="s">
        <v>98</v>
      </c>
      <c r="AM297" s="1603" t="s">
        <v>98</v>
      </c>
      <c r="AN297" s="1604" t="s">
        <v>97</v>
      </c>
      <c r="AO297" s="1602" t="s">
        <v>97</v>
      </c>
      <c r="AP297" s="1603" t="s">
        <v>97</v>
      </c>
      <c r="AQ297" s="1604">
        <v>1</v>
      </c>
      <c r="AR297" s="1602"/>
      <c r="AS297" s="1602"/>
      <c r="AT297" s="1602"/>
      <c r="AU297" s="1605"/>
      <c r="AV297" s="220">
        <f t="shared" si="45"/>
        <v>0</v>
      </c>
      <c r="AW297" s="753"/>
      <c r="AX297" s="754"/>
      <c r="AY297" s="754"/>
      <c r="AZ297" s="754"/>
      <c r="BA297" s="754"/>
      <c r="BB297" s="754"/>
      <c r="BC297" s="754"/>
      <c r="BD297" s="754"/>
      <c r="BE297" s="755"/>
    </row>
    <row r="298" spans="1:57" ht="36" customHeight="1" thickBot="1">
      <c r="A298" s="2613"/>
      <c r="B298" s="2473"/>
      <c r="C298" s="2459"/>
      <c r="D298" s="284" t="s">
        <v>78</v>
      </c>
      <c r="E298" s="2616"/>
      <c r="F298" s="2462"/>
      <c r="G298" s="730">
        <f t="shared" si="44"/>
        <v>0</v>
      </c>
      <c r="H298" s="731">
        <f t="shared" si="47"/>
        <v>0</v>
      </c>
      <c r="I298" s="1607"/>
      <c r="J298" s="1607"/>
      <c r="K298" s="1607"/>
      <c r="L298" s="1608"/>
      <c r="M298" s="759">
        <f t="shared" si="48"/>
        <v>0</v>
      </c>
      <c r="N298" s="738"/>
      <c r="O298" s="738"/>
      <c r="P298" s="738"/>
      <c r="Q298" s="738"/>
      <c r="R298" s="739"/>
      <c r="S298" s="763"/>
      <c r="T298" s="763"/>
      <c r="U298" s="763"/>
      <c r="V298" s="738"/>
      <c r="W298" s="738"/>
      <c r="X298" s="739"/>
      <c r="Y298" s="737"/>
      <c r="Z298" s="739"/>
      <c r="AA298" s="1611"/>
      <c r="AB298" s="1607"/>
      <c r="AC298" s="1607"/>
      <c r="AD298" s="1607"/>
      <c r="AE298" s="1607"/>
      <c r="AF298" s="1608"/>
      <c r="AG298" s="1611"/>
      <c r="AH298" s="1619"/>
      <c r="AI298" s="1621"/>
      <c r="AJ298" s="282">
        <f>SUM(AQ298:AU298)</f>
        <v>0</v>
      </c>
      <c r="AK298" s="1612" t="s">
        <v>97</v>
      </c>
      <c r="AL298" s="1613" t="s">
        <v>97</v>
      </c>
      <c r="AM298" s="1614" t="s">
        <v>97</v>
      </c>
      <c r="AN298" s="1615" t="s">
        <v>97</v>
      </c>
      <c r="AO298" s="1613" t="s">
        <v>98</v>
      </c>
      <c r="AP298" s="1614" t="s">
        <v>98</v>
      </c>
      <c r="AQ298" s="1611"/>
      <c r="AR298" s="1607"/>
      <c r="AS298" s="1607"/>
      <c r="AT298" s="1607"/>
      <c r="AU298" s="1608"/>
      <c r="AV298" s="220">
        <f t="shared" si="45"/>
        <v>0</v>
      </c>
      <c r="AW298" s="748"/>
      <c r="AX298" s="749"/>
      <c r="AY298" s="749"/>
      <c r="AZ298" s="749"/>
      <c r="BA298" s="749"/>
      <c r="BB298" s="749"/>
      <c r="BC298" s="749"/>
      <c r="BD298" s="749"/>
      <c r="BE298" s="750"/>
    </row>
    <row r="299" spans="1:57" ht="36" customHeight="1">
      <c r="A299" s="2558" t="s">
        <v>211</v>
      </c>
      <c r="B299" s="2454" t="s">
        <v>326</v>
      </c>
      <c r="C299" s="2457" t="s">
        <v>327</v>
      </c>
      <c r="D299" s="275" t="s">
        <v>74</v>
      </c>
      <c r="E299" s="2436">
        <v>548</v>
      </c>
      <c r="F299" s="2460">
        <f>E299-SUM(M299:M303)</f>
        <v>-257</v>
      </c>
      <c r="G299" s="709">
        <f t="shared" si="44"/>
        <v>116</v>
      </c>
      <c r="H299" s="710">
        <f t="shared" si="47"/>
        <v>5</v>
      </c>
      <c r="I299" s="1586">
        <v>2</v>
      </c>
      <c r="J299" s="1586">
        <v>2</v>
      </c>
      <c r="K299" s="1586">
        <v>1</v>
      </c>
      <c r="L299" s="1587"/>
      <c r="M299" s="713">
        <f t="shared" si="48"/>
        <v>113</v>
      </c>
      <c r="N299" s="689"/>
      <c r="O299" s="689"/>
      <c r="P299" s="689"/>
      <c r="Q299" s="689"/>
      <c r="R299" s="690">
        <v>113</v>
      </c>
      <c r="S299" s="691">
        <v>12</v>
      </c>
      <c r="T299" s="689"/>
      <c r="U299" s="689"/>
      <c r="V299" s="692">
        <v>89</v>
      </c>
      <c r="W299" s="689">
        <v>12</v>
      </c>
      <c r="X299" s="693"/>
      <c r="Y299" s="694">
        <v>95</v>
      </c>
      <c r="Z299" s="695">
        <v>18</v>
      </c>
      <c r="AA299" s="1588"/>
      <c r="AB299" s="1589">
        <v>23</v>
      </c>
      <c r="AC299" s="1589">
        <v>23</v>
      </c>
      <c r="AD299" s="1589">
        <v>5</v>
      </c>
      <c r="AE299" s="1589">
        <v>33</v>
      </c>
      <c r="AF299" s="1590">
        <v>1</v>
      </c>
      <c r="AG299" s="1588">
        <v>44.1</v>
      </c>
      <c r="AH299" s="1590">
        <v>25.1</v>
      </c>
      <c r="AI299" s="1591">
        <v>11.3</v>
      </c>
      <c r="AJ299" s="276">
        <f>SUM(AN299:AP299)</f>
        <v>101</v>
      </c>
      <c r="AK299" s="1592" t="s">
        <v>97</v>
      </c>
      <c r="AL299" s="1593" t="s">
        <v>97</v>
      </c>
      <c r="AM299" s="1594" t="s">
        <v>97</v>
      </c>
      <c r="AN299" s="1591">
        <v>17</v>
      </c>
      <c r="AO299" s="1586">
        <v>84</v>
      </c>
      <c r="AP299" s="1595"/>
      <c r="AQ299" s="1596" t="s">
        <v>97</v>
      </c>
      <c r="AR299" s="1593" t="s">
        <v>97</v>
      </c>
      <c r="AS299" s="1593" t="s">
        <v>97</v>
      </c>
      <c r="AT299" s="1593" t="s">
        <v>97</v>
      </c>
      <c r="AU299" s="1597" t="s">
        <v>97</v>
      </c>
      <c r="AV299" s="220">
        <f t="shared" si="45"/>
        <v>3</v>
      </c>
      <c r="AW299" s="706"/>
      <c r="AX299" s="707"/>
      <c r="AY299" s="707"/>
      <c r="AZ299" s="707">
        <v>1</v>
      </c>
      <c r="BA299" s="707">
        <v>2</v>
      </c>
      <c r="BB299" s="707"/>
      <c r="BC299" s="707"/>
      <c r="BD299" s="707"/>
      <c r="BE299" s="708"/>
    </row>
    <row r="300" spans="1:57" ht="36" customHeight="1">
      <c r="A300" s="2559"/>
      <c r="B300" s="2455"/>
      <c r="C300" s="2458"/>
      <c r="D300" s="277" t="s">
        <v>75</v>
      </c>
      <c r="E300" s="2437"/>
      <c r="F300" s="2461"/>
      <c r="G300" s="709">
        <f t="shared" si="44"/>
        <v>0</v>
      </c>
      <c r="H300" s="710">
        <f t="shared" si="47"/>
        <v>0</v>
      </c>
      <c r="I300" s="1598"/>
      <c r="J300" s="1598"/>
      <c r="K300" s="1598"/>
      <c r="L300" s="1599"/>
      <c r="M300" s="713">
        <f t="shared" si="48"/>
        <v>0</v>
      </c>
      <c r="N300" s="714"/>
      <c r="O300" s="714"/>
      <c r="P300" s="714"/>
      <c r="Q300" s="714"/>
      <c r="R300" s="715"/>
      <c r="S300" s="716"/>
      <c r="T300" s="717"/>
      <c r="U300" s="717"/>
      <c r="V300" s="714"/>
      <c r="W300" s="714"/>
      <c r="X300" s="718"/>
      <c r="Y300" s="694"/>
      <c r="Z300" s="695"/>
      <c r="AA300" s="1588"/>
      <c r="AB300" s="1589"/>
      <c r="AC300" s="1589"/>
      <c r="AD300" s="1589"/>
      <c r="AE300" s="1589"/>
      <c r="AF300" s="1590"/>
      <c r="AG300" s="1600"/>
      <c r="AH300" s="1599"/>
      <c r="AI300" s="1600"/>
      <c r="AJ300" s="279">
        <f>SUM(AN300:AP300)</f>
        <v>0</v>
      </c>
      <c r="AK300" s="1601" t="s">
        <v>98</v>
      </c>
      <c r="AL300" s="1602" t="s">
        <v>98</v>
      </c>
      <c r="AM300" s="1603" t="s">
        <v>98</v>
      </c>
      <c r="AN300" s="1604"/>
      <c r="AO300" s="1602"/>
      <c r="AP300" s="1603"/>
      <c r="AQ300" s="1604" t="s">
        <v>97</v>
      </c>
      <c r="AR300" s="1602" t="s">
        <v>97</v>
      </c>
      <c r="AS300" s="1602" t="s">
        <v>97</v>
      </c>
      <c r="AT300" s="1602" t="s">
        <v>97</v>
      </c>
      <c r="AU300" s="1605" t="s">
        <v>97</v>
      </c>
      <c r="AV300" s="220">
        <f t="shared" si="45"/>
        <v>0</v>
      </c>
      <c r="AW300" s="725"/>
      <c r="AX300" s="726"/>
      <c r="AY300" s="726"/>
      <c r="AZ300" s="726"/>
      <c r="BA300" s="726"/>
      <c r="BB300" s="726"/>
      <c r="BC300" s="726"/>
      <c r="BD300" s="726"/>
      <c r="BE300" s="727"/>
    </row>
    <row r="301" spans="1:57" ht="36" customHeight="1">
      <c r="A301" s="2559"/>
      <c r="B301" s="2455"/>
      <c r="C301" s="2458"/>
      <c r="D301" s="277" t="s">
        <v>76</v>
      </c>
      <c r="E301" s="2437"/>
      <c r="F301" s="2461"/>
      <c r="G301" s="709">
        <f t="shared" si="44"/>
        <v>9</v>
      </c>
      <c r="H301" s="710">
        <f t="shared" si="47"/>
        <v>0</v>
      </c>
      <c r="I301" s="1598"/>
      <c r="J301" s="1598"/>
      <c r="K301" s="1598"/>
      <c r="L301" s="1599"/>
      <c r="M301" s="713">
        <f t="shared" si="48"/>
        <v>9</v>
      </c>
      <c r="N301" s="714"/>
      <c r="O301" s="714">
        <v>9</v>
      </c>
      <c r="P301" s="728"/>
      <c r="Q301" s="1606"/>
      <c r="R301" s="715"/>
      <c r="S301" s="716"/>
      <c r="T301" s="714"/>
      <c r="U301" s="714">
        <v>9</v>
      </c>
      <c r="V301" s="714"/>
      <c r="W301" s="714"/>
      <c r="X301" s="718"/>
      <c r="Y301" s="694">
        <v>8</v>
      </c>
      <c r="Z301" s="695">
        <v>1</v>
      </c>
      <c r="AA301" s="1588"/>
      <c r="AB301" s="1589">
        <v>3</v>
      </c>
      <c r="AC301" s="1589">
        <v>3</v>
      </c>
      <c r="AD301" s="1589"/>
      <c r="AE301" s="1589">
        <v>1</v>
      </c>
      <c r="AF301" s="1590"/>
      <c r="AG301" s="1600">
        <v>44.6</v>
      </c>
      <c r="AH301" s="1599">
        <v>26.8</v>
      </c>
      <c r="AI301" s="1600">
        <v>81.8</v>
      </c>
      <c r="AJ301" s="279">
        <f>SUM(AK301:AM301)</f>
        <v>9</v>
      </c>
      <c r="AK301" s="1601">
        <v>4</v>
      </c>
      <c r="AL301" s="1602">
        <v>5</v>
      </c>
      <c r="AM301" s="1603"/>
      <c r="AN301" s="1604" t="s">
        <v>97</v>
      </c>
      <c r="AO301" s="1602" t="s">
        <v>97</v>
      </c>
      <c r="AP301" s="1603" t="s">
        <v>97</v>
      </c>
      <c r="AQ301" s="1604" t="s">
        <v>97</v>
      </c>
      <c r="AR301" s="1602" t="s">
        <v>97</v>
      </c>
      <c r="AS301" s="1602" t="s">
        <v>97</v>
      </c>
      <c r="AT301" s="1602" t="s">
        <v>97</v>
      </c>
      <c r="AU301" s="1605" t="s">
        <v>97</v>
      </c>
      <c r="AV301" s="220">
        <f t="shared" si="45"/>
        <v>0</v>
      </c>
      <c r="AW301" s="725"/>
      <c r="AX301" s="726"/>
      <c r="AY301" s="726"/>
      <c r="AZ301" s="726"/>
      <c r="BA301" s="726"/>
      <c r="BB301" s="726"/>
      <c r="BC301" s="726"/>
      <c r="BD301" s="726"/>
      <c r="BE301" s="727"/>
    </row>
    <row r="302" spans="1:57" ht="36" customHeight="1">
      <c r="A302" s="2559"/>
      <c r="B302" s="2455"/>
      <c r="C302" s="2458"/>
      <c r="D302" s="277" t="s">
        <v>77</v>
      </c>
      <c r="E302" s="2437"/>
      <c r="F302" s="2461"/>
      <c r="G302" s="709">
        <f t="shared" si="44"/>
        <v>702</v>
      </c>
      <c r="H302" s="710">
        <f t="shared" si="47"/>
        <v>36</v>
      </c>
      <c r="I302" s="1598">
        <v>34</v>
      </c>
      <c r="J302" s="1598">
        <v>1</v>
      </c>
      <c r="K302" s="1598">
        <v>1</v>
      </c>
      <c r="L302" s="1599"/>
      <c r="M302" s="713">
        <f t="shared" si="48"/>
        <v>683</v>
      </c>
      <c r="N302" s="714"/>
      <c r="O302" s="714"/>
      <c r="P302" s="714"/>
      <c r="Q302" s="714"/>
      <c r="R302" s="715">
        <v>683</v>
      </c>
      <c r="S302" s="716">
        <v>70</v>
      </c>
      <c r="T302" s="714"/>
      <c r="U302" s="714"/>
      <c r="V302" s="714">
        <v>521</v>
      </c>
      <c r="W302" s="714">
        <v>92</v>
      </c>
      <c r="X302" s="718"/>
      <c r="Y302" s="694">
        <v>578</v>
      </c>
      <c r="Z302" s="695">
        <v>105</v>
      </c>
      <c r="AA302" s="1588"/>
      <c r="AB302" s="1589">
        <v>107</v>
      </c>
      <c r="AC302" s="1589">
        <v>102</v>
      </c>
      <c r="AD302" s="1589">
        <v>45</v>
      </c>
      <c r="AE302" s="1589">
        <v>120</v>
      </c>
      <c r="AF302" s="1590">
        <v>12</v>
      </c>
      <c r="AG302" s="1600">
        <v>42.4</v>
      </c>
      <c r="AH302" s="1599">
        <v>24.9</v>
      </c>
      <c r="AI302" s="1600">
        <v>101.4</v>
      </c>
      <c r="AJ302" s="279">
        <f>SUM(AQ302:AU302)</f>
        <v>619</v>
      </c>
      <c r="AK302" s="1601" t="s">
        <v>98</v>
      </c>
      <c r="AL302" s="1602" t="s">
        <v>98</v>
      </c>
      <c r="AM302" s="1603" t="s">
        <v>98</v>
      </c>
      <c r="AN302" s="1604" t="s">
        <v>97</v>
      </c>
      <c r="AO302" s="1602" t="s">
        <v>97</v>
      </c>
      <c r="AP302" s="1603" t="s">
        <v>97</v>
      </c>
      <c r="AQ302" s="1604">
        <v>29</v>
      </c>
      <c r="AR302" s="1602">
        <v>48</v>
      </c>
      <c r="AS302" s="1602">
        <v>472</v>
      </c>
      <c r="AT302" s="1602">
        <v>56</v>
      </c>
      <c r="AU302" s="1605">
        <v>14</v>
      </c>
      <c r="AV302" s="220">
        <f t="shared" si="45"/>
        <v>19</v>
      </c>
      <c r="AW302" s="725"/>
      <c r="AX302" s="726">
        <v>2</v>
      </c>
      <c r="AY302" s="726">
        <v>2</v>
      </c>
      <c r="AZ302" s="726">
        <v>1</v>
      </c>
      <c r="BA302" s="726">
        <v>9</v>
      </c>
      <c r="BB302" s="726"/>
      <c r="BC302" s="726">
        <v>4</v>
      </c>
      <c r="BD302" s="726">
        <v>1</v>
      </c>
      <c r="BE302" s="727"/>
    </row>
    <row r="303" spans="1:57" ht="36" customHeight="1" thickBot="1">
      <c r="A303" s="2559"/>
      <c r="B303" s="2473"/>
      <c r="C303" s="2474"/>
      <c r="D303" s="281" t="s">
        <v>78</v>
      </c>
      <c r="E303" s="2438"/>
      <c r="F303" s="2462"/>
      <c r="G303" s="709">
        <f t="shared" si="44"/>
        <v>0</v>
      </c>
      <c r="H303" s="710">
        <f t="shared" si="47"/>
        <v>0</v>
      </c>
      <c r="I303" s="1607"/>
      <c r="J303" s="1607"/>
      <c r="K303" s="1607"/>
      <c r="L303" s="1608"/>
      <c r="M303" s="713">
        <f t="shared" si="48"/>
        <v>0</v>
      </c>
      <c r="N303" s="735"/>
      <c r="O303" s="735"/>
      <c r="P303" s="735"/>
      <c r="Q303" s="735"/>
      <c r="R303" s="736"/>
      <c r="S303" s="737"/>
      <c r="T303" s="738"/>
      <c r="U303" s="738"/>
      <c r="V303" s="738"/>
      <c r="W303" s="738"/>
      <c r="X303" s="739"/>
      <c r="Y303" s="740"/>
      <c r="Z303" s="718"/>
      <c r="AA303" s="1600"/>
      <c r="AB303" s="1598"/>
      <c r="AC303" s="1598"/>
      <c r="AD303" s="1598"/>
      <c r="AE303" s="1598"/>
      <c r="AF303" s="1599"/>
      <c r="AG303" s="1609"/>
      <c r="AH303" s="1610"/>
      <c r="AI303" s="1611"/>
      <c r="AJ303" s="282">
        <f>SUM(AQ303:AU303)</f>
        <v>0</v>
      </c>
      <c r="AK303" s="1612" t="s">
        <v>97</v>
      </c>
      <c r="AL303" s="1613" t="s">
        <v>97</v>
      </c>
      <c r="AM303" s="1614" t="s">
        <v>97</v>
      </c>
      <c r="AN303" s="1615" t="s">
        <v>97</v>
      </c>
      <c r="AO303" s="1613" t="s">
        <v>98</v>
      </c>
      <c r="AP303" s="1614" t="s">
        <v>98</v>
      </c>
      <c r="AQ303" s="1611"/>
      <c r="AR303" s="1607"/>
      <c r="AS303" s="1607"/>
      <c r="AT303" s="1607"/>
      <c r="AU303" s="1608"/>
      <c r="AV303" s="220">
        <f t="shared" si="45"/>
        <v>0</v>
      </c>
      <c r="AW303" s="748"/>
      <c r="AX303" s="749"/>
      <c r="AY303" s="749"/>
      <c r="AZ303" s="749"/>
      <c r="BA303" s="749"/>
      <c r="BB303" s="749"/>
      <c r="BC303" s="749"/>
      <c r="BD303" s="749"/>
      <c r="BE303" s="750"/>
    </row>
    <row r="304" spans="1:57" ht="36" customHeight="1">
      <c r="A304" s="2559"/>
      <c r="B304" s="2454" t="s">
        <v>328</v>
      </c>
      <c r="C304" s="2457">
        <v>2006707</v>
      </c>
      <c r="D304" s="275" t="s">
        <v>74</v>
      </c>
      <c r="E304" s="2436">
        <v>15</v>
      </c>
      <c r="F304" s="2460">
        <f>E304-SUM(M304:M308)</f>
        <v>4</v>
      </c>
      <c r="G304" s="684">
        <f t="shared" si="44"/>
        <v>0</v>
      </c>
      <c r="H304" s="685">
        <f t="shared" si="47"/>
        <v>0</v>
      </c>
      <c r="I304" s="1586"/>
      <c r="J304" s="1586"/>
      <c r="K304" s="1586"/>
      <c r="L304" s="1587"/>
      <c r="M304" s="688">
        <f t="shared" si="48"/>
        <v>0</v>
      </c>
      <c r="N304" s="689"/>
      <c r="O304" s="689"/>
      <c r="P304" s="689"/>
      <c r="Q304" s="689"/>
      <c r="R304" s="693"/>
      <c r="S304" s="762"/>
      <c r="T304" s="762"/>
      <c r="U304" s="762"/>
      <c r="V304" s="689"/>
      <c r="W304" s="689"/>
      <c r="X304" s="693"/>
      <c r="Y304" s="691"/>
      <c r="Z304" s="693"/>
      <c r="AA304" s="1591"/>
      <c r="AB304" s="1586"/>
      <c r="AC304" s="1586"/>
      <c r="AD304" s="1586"/>
      <c r="AE304" s="1586"/>
      <c r="AF304" s="1587"/>
      <c r="AG304" s="1591"/>
      <c r="AH304" s="1595"/>
      <c r="AI304" s="1616"/>
      <c r="AJ304" s="276">
        <f>SUM(AN304:AP304)</f>
        <v>0</v>
      </c>
      <c r="AK304" s="1592" t="s">
        <v>97</v>
      </c>
      <c r="AL304" s="1593" t="s">
        <v>97</v>
      </c>
      <c r="AM304" s="1594" t="s">
        <v>97</v>
      </c>
      <c r="AN304" s="1591"/>
      <c r="AO304" s="1586"/>
      <c r="AP304" s="1595"/>
      <c r="AQ304" s="1596" t="s">
        <v>97</v>
      </c>
      <c r="AR304" s="1593" t="s">
        <v>97</v>
      </c>
      <c r="AS304" s="1593" t="s">
        <v>97</v>
      </c>
      <c r="AT304" s="1593" t="s">
        <v>97</v>
      </c>
      <c r="AU304" s="1597" t="s">
        <v>97</v>
      </c>
      <c r="AV304" s="220">
        <f t="shared" si="45"/>
        <v>0</v>
      </c>
      <c r="AW304" s="706"/>
      <c r="AX304" s="707"/>
      <c r="AY304" s="707"/>
      <c r="AZ304" s="707"/>
      <c r="BA304" s="707"/>
      <c r="BB304" s="707"/>
      <c r="BC304" s="707"/>
      <c r="BD304" s="707"/>
      <c r="BE304" s="708"/>
    </row>
    <row r="305" spans="1:57" ht="36" customHeight="1">
      <c r="A305" s="2559"/>
      <c r="B305" s="2455"/>
      <c r="C305" s="2458"/>
      <c r="D305" s="277" t="s">
        <v>75</v>
      </c>
      <c r="E305" s="2437"/>
      <c r="F305" s="2461"/>
      <c r="G305" s="709">
        <f t="shared" si="44"/>
        <v>0</v>
      </c>
      <c r="H305" s="710">
        <f t="shared" si="47"/>
        <v>0</v>
      </c>
      <c r="I305" s="1598"/>
      <c r="J305" s="1598"/>
      <c r="K305" s="1598"/>
      <c r="L305" s="1599"/>
      <c r="M305" s="713">
        <f t="shared" si="48"/>
        <v>0</v>
      </c>
      <c r="N305" s="714"/>
      <c r="O305" s="714"/>
      <c r="P305" s="714"/>
      <c r="Q305" s="714"/>
      <c r="R305" s="718"/>
      <c r="S305" s="694"/>
      <c r="T305" s="694"/>
      <c r="U305" s="694"/>
      <c r="V305" s="751"/>
      <c r="W305" s="751"/>
      <c r="X305" s="695"/>
      <c r="Y305" s="756"/>
      <c r="Z305" s="695"/>
      <c r="AA305" s="1588"/>
      <c r="AB305" s="1589"/>
      <c r="AC305" s="1589"/>
      <c r="AD305" s="1589"/>
      <c r="AE305" s="1589"/>
      <c r="AF305" s="1590"/>
      <c r="AG305" s="1600"/>
      <c r="AH305" s="1617"/>
      <c r="AI305" s="1618"/>
      <c r="AJ305" s="279">
        <f>SUM(AN305:AP305)</f>
        <v>0</v>
      </c>
      <c r="AK305" s="1601" t="s">
        <v>98</v>
      </c>
      <c r="AL305" s="1602" t="s">
        <v>98</v>
      </c>
      <c r="AM305" s="1603" t="s">
        <v>98</v>
      </c>
      <c r="AN305" s="1604"/>
      <c r="AO305" s="1602"/>
      <c r="AP305" s="1603"/>
      <c r="AQ305" s="1604" t="s">
        <v>97</v>
      </c>
      <c r="AR305" s="1602" t="s">
        <v>97</v>
      </c>
      <c r="AS305" s="1602" t="s">
        <v>97</v>
      </c>
      <c r="AT305" s="1602" t="s">
        <v>97</v>
      </c>
      <c r="AU305" s="1605" t="s">
        <v>97</v>
      </c>
      <c r="AV305" s="220">
        <f t="shared" si="45"/>
        <v>0</v>
      </c>
      <c r="AW305" s="753"/>
      <c r="AX305" s="754"/>
      <c r="AY305" s="754"/>
      <c r="AZ305" s="754"/>
      <c r="BA305" s="754"/>
      <c r="BB305" s="754"/>
      <c r="BC305" s="754"/>
      <c r="BD305" s="754"/>
      <c r="BE305" s="755"/>
    </row>
    <row r="306" spans="1:57" ht="36" customHeight="1">
      <c r="A306" s="2559"/>
      <c r="B306" s="2455"/>
      <c r="C306" s="2458"/>
      <c r="D306" s="277" t="s">
        <v>76</v>
      </c>
      <c r="E306" s="2437"/>
      <c r="F306" s="2461"/>
      <c r="G306" s="709">
        <f t="shared" si="44"/>
        <v>0</v>
      </c>
      <c r="H306" s="710">
        <f t="shared" si="47"/>
        <v>0</v>
      </c>
      <c r="I306" s="1598"/>
      <c r="J306" s="1598"/>
      <c r="K306" s="1598"/>
      <c r="L306" s="1599"/>
      <c r="M306" s="713">
        <f t="shared" si="48"/>
        <v>0</v>
      </c>
      <c r="N306" s="714"/>
      <c r="O306" s="714"/>
      <c r="P306" s="714"/>
      <c r="Q306" s="714"/>
      <c r="R306" s="718"/>
      <c r="S306" s="694"/>
      <c r="T306" s="694"/>
      <c r="U306" s="694"/>
      <c r="V306" s="751"/>
      <c r="W306" s="751"/>
      <c r="X306" s="695"/>
      <c r="Y306" s="756"/>
      <c r="Z306" s="695"/>
      <c r="AA306" s="1588"/>
      <c r="AB306" s="1589"/>
      <c r="AC306" s="1589"/>
      <c r="AD306" s="1589"/>
      <c r="AE306" s="1589"/>
      <c r="AF306" s="1590"/>
      <c r="AG306" s="1600"/>
      <c r="AH306" s="1617"/>
      <c r="AI306" s="1618"/>
      <c r="AJ306" s="279">
        <f>SUM(AK306:AM306)</f>
        <v>0</v>
      </c>
      <c r="AK306" s="1601"/>
      <c r="AL306" s="1602"/>
      <c r="AM306" s="1603"/>
      <c r="AN306" s="1604" t="s">
        <v>97</v>
      </c>
      <c r="AO306" s="1602" t="s">
        <v>97</v>
      </c>
      <c r="AP306" s="1603" t="s">
        <v>97</v>
      </c>
      <c r="AQ306" s="1604" t="s">
        <v>97</v>
      </c>
      <c r="AR306" s="1602" t="s">
        <v>97</v>
      </c>
      <c r="AS306" s="1602" t="s">
        <v>97</v>
      </c>
      <c r="AT306" s="1602" t="s">
        <v>97</v>
      </c>
      <c r="AU306" s="1605" t="s">
        <v>97</v>
      </c>
      <c r="AV306" s="220">
        <f t="shared" si="45"/>
        <v>0</v>
      </c>
      <c r="AW306" s="753"/>
      <c r="AX306" s="754"/>
      <c r="AY306" s="754"/>
      <c r="AZ306" s="754"/>
      <c r="BA306" s="754"/>
      <c r="BB306" s="754"/>
      <c r="BC306" s="754"/>
      <c r="BD306" s="754"/>
      <c r="BE306" s="755"/>
    </row>
    <row r="307" spans="1:57" ht="36" customHeight="1">
      <c r="A307" s="2559"/>
      <c r="B307" s="2455"/>
      <c r="C307" s="2458"/>
      <c r="D307" s="277" t="s">
        <v>77</v>
      </c>
      <c r="E307" s="2437"/>
      <c r="F307" s="2461"/>
      <c r="G307" s="709">
        <f t="shared" si="44"/>
        <v>12</v>
      </c>
      <c r="H307" s="710">
        <f t="shared" si="47"/>
        <v>1</v>
      </c>
      <c r="I307" s="1598"/>
      <c r="J307" s="1598"/>
      <c r="K307" s="1598">
        <v>1</v>
      </c>
      <c r="L307" s="1599"/>
      <c r="M307" s="713">
        <f t="shared" si="48"/>
        <v>11</v>
      </c>
      <c r="N307" s="714"/>
      <c r="O307" s="714"/>
      <c r="P307" s="714"/>
      <c r="Q307" s="714"/>
      <c r="R307" s="718">
        <v>11</v>
      </c>
      <c r="S307" s="694"/>
      <c r="T307" s="694"/>
      <c r="U307" s="694"/>
      <c r="V307" s="751"/>
      <c r="W307" s="751">
        <v>11</v>
      </c>
      <c r="X307" s="695"/>
      <c r="Y307" s="756">
        <v>8</v>
      </c>
      <c r="Z307" s="695">
        <v>3</v>
      </c>
      <c r="AA307" s="1588"/>
      <c r="AB307" s="1589">
        <v>5</v>
      </c>
      <c r="AC307" s="1589">
        <v>5</v>
      </c>
      <c r="AD307" s="1589"/>
      <c r="AE307" s="1589">
        <v>4</v>
      </c>
      <c r="AF307" s="1590">
        <v>11</v>
      </c>
      <c r="AG307" s="1600">
        <v>45.8</v>
      </c>
      <c r="AH307" s="1617">
        <v>25.1</v>
      </c>
      <c r="AI307" s="1618">
        <v>100</v>
      </c>
      <c r="AJ307" s="279">
        <f>SUM(AQ307:AU307)</f>
        <v>11</v>
      </c>
      <c r="AK307" s="1601" t="s">
        <v>98</v>
      </c>
      <c r="AL307" s="1602" t="s">
        <v>98</v>
      </c>
      <c r="AM307" s="1603" t="s">
        <v>98</v>
      </c>
      <c r="AN307" s="1604" t="s">
        <v>97</v>
      </c>
      <c r="AO307" s="1602" t="s">
        <v>97</v>
      </c>
      <c r="AP307" s="1603" t="s">
        <v>97</v>
      </c>
      <c r="AQ307" s="1604"/>
      <c r="AR307" s="1602">
        <v>3</v>
      </c>
      <c r="AS307" s="1602">
        <v>8</v>
      </c>
      <c r="AT307" s="1602"/>
      <c r="AU307" s="1605"/>
      <c r="AV307" s="220">
        <f t="shared" si="45"/>
        <v>1</v>
      </c>
      <c r="AW307" s="753"/>
      <c r="AX307" s="754"/>
      <c r="AY307" s="754"/>
      <c r="AZ307" s="754"/>
      <c r="BA307" s="754"/>
      <c r="BB307" s="754"/>
      <c r="BC307" s="754"/>
      <c r="BD307" s="754">
        <v>1</v>
      </c>
      <c r="BE307" s="755"/>
    </row>
    <row r="308" spans="1:57" ht="36" customHeight="1" thickBot="1">
      <c r="A308" s="2613"/>
      <c r="B308" s="2456"/>
      <c r="C308" s="2459"/>
      <c r="D308" s="284" t="s">
        <v>78</v>
      </c>
      <c r="E308" s="2438"/>
      <c r="F308" s="2462"/>
      <c r="G308" s="730">
        <f t="shared" si="44"/>
        <v>0</v>
      </c>
      <c r="H308" s="731">
        <f t="shared" si="47"/>
        <v>0</v>
      </c>
      <c r="I308" s="1607"/>
      <c r="J308" s="1607"/>
      <c r="K308" s="1607"/>
      <c r="L308" s="1608"/>
      <c r="M308" s="759">
        <f t="shared" si="48"/>
        <v>0</v>
      </c>
      <c r="N308" s="738"/>
      <c r="O308" s="738"/>
      <c r="P308" s="738"/>
      <c r="Q308" s="738"/>
      <c r="R308" s="739"/>
      <c r="S308" s="763"/>
      <c r="T308" s="763"/>
      <c r="U308" s="763"/>
      <c r="V308" s="738"/>
      <c r="W308" s="738"/>
      <c r="X308" s="739"/>
      <c r="Y308" s="737"/>
      <c r="Z308" s="739"/>
      <c r="AA308" s="1611"/>
      <c r="AB308" s="1607"/>
      <c r="AC308" s="1607"/>
      <c r="AD308" s="1607"/>
      <c r="AE308" s="1607"/>
      <c r="AF308" s="1608"/>
      <c r="AG308" s="1611"/>
      <c r="AH308" s="1619"/>
      <c r="AI308" s="1621"/>
      <c r="AJ308" s="282">
        <f>SUM(AQ308:AU308)</f>
        <v>0</v>
      </c>
      <c r="AK308" s="1612" t="s">
        <v>97</v>
      </c>
      <c r="AL308" s="1613" t="s">
        <v>97</v>
      </c>
      <c r="AM308" s="1614" t="s">
        <v>97</v>
      </c>
      <c r="AN308" s="1615" t="s">
        <v>97</v>
      </c>
      <c r="AO308" s="1613" t="s">
        <v>98</v>
      </c>
      <c r="AP308" s="1614" t="s">
        <v>98</v>
      </c>
      <c r="AQ308" s="1611"/>
      <c r="AR308" s="1607"/>
      <c r="AS308" s="1607"/>
      <c r="AT308" s="1607"/>
      <c r="AU308" s="1608"/>
      <c r="AV308" s="220">
        <f t="shared" si="45"/>
        <v>0</v>
      </c>
      <c r="AW308" s="748"/>
      <c r="AX308" s="749"/>
      <c r="AY308" s="749"/>
      <c r="AZ308" s="749"/>
      <c r="BA308" s="749"/>
      <c r="BB308" s="749"/>
      <c r="BC308" s="749"/>
      <c r="BD308" s="749"/>
      <c r="BE308" s="750"/>
    </row>
    <row r="309" spans="1:57" ht="36" customHeight="1">
      <c r="A309" s="2611" t="s">
        <v>212</v>
      </c>
      <c r="B309" s="2468" t="s">
        <v>329</v>
      </c>
      <c r="C309" s="2457" t="s">
        <v>330</v>
      </c>
      <c r="D309" s="275" t="s">
        <v>74</v>
      </c>
      <c r="E309" s="2436">
        <v>325</v>
      </c>
      <c r="F309" s="2460">
        <f>E309-SUM(M309:M313)</f>
        <v>28</v>
      </c>
      <c r="G309" s="709">
        <f t="shared" si="44"/>
        <v>144</v>
      </c>
      <c r="H309" s="710">
        <f t="shared" si="47"/>
        <v>5</v>
      </c>
      <c r="I309" s="1586">
        <v>5</v>
      </c>
      <c r="J309" s="1586"/>
      <c r="K309" s="1586"/>
      <c r="L309" s="1587"/>
      <c r="M309" s="713">
        <f t="shared" si="48"/>
        <v>142</v>
      </c>
      <c r="N309" s="689">
        <v>142</v>
      </c>
      <c r="O309" s="689"/>
      <c r="P309" s="689"/>
      <c r="Q309" s="689"/>
      <c r="R309" s="690"/>
      <c r="S309" s="691">
        <v>6</v>
      </c>
      <c r="T309" s="689">
        <v>7</v>
      </c>
      <c r="U309" s="689"/>
      <c r="V309" s="692">
        <v>127</v>
      </c>
      <c r="W309" s="689">
        <v>2</v>
      </c>
      <c r="X309" s="693"/>
      <c r="Y309" s="694">
        <v>127</v>
      </c>
      <c r="Z309" s="695">
        <v>15</v>
      </c>
      <c r="AA309" s="1588"/>
      <c r="AB309" s="1589">
        <v>16</v>
      </c>
      <c r="AC309" s="1589">
        <v>14</v>
      </c>
      <c r="AD309" s="1589">
        <v>9</v>
      </c>
      <c r="AE309" s="1589">
        <v>84</v>
      </c>
      <c r="AF309" s="1590">
        <v>9</v>
      </c>
      <c r="AG309" s="1588">
        <v>41.2</v>
      </c>
      <c r="AH309" s="1590">
        <v>18.2</v>
      </c>
      <c r="AI309" s="1591">
        <v>9.8000000000000007</v>
      </c>
      <c r="AJ309" s="276">
        <f>SUM(AN309:AP309)</f>
        <v>142</v>
      </c>
      <c r="AK309" s="1592" t="s">
        <v>97</v>
      </c>
      <c r="AL309" s="1593" t="s">
        <v>97</v>
      </c>
      <c r="AM309" s="1594" t="s">
        <v>97</v>
      </c>
      <c r="AN309" s="1591">
        <v>37</v>
      </c>
      <c r="AO309" s="1586">
        <v>103</v>
      </c>
      <c r="AP309" s="1595">
        <v>2</v>
      </c>
      <c r="AQ309" s="1596" t="s">
        <v>97</v>
      </c>
      <c r="AR309" s="1593" t="s">
        <v>97</v>
      </c>
      <c r="AS309" s="1593" t="s">
        <v>97</v>
      </c>
      <c r="AT309" s="1593" t="s">
        <v>97</v>
      </c>
      <c r="AU309" s="1597" t="s">
        <v>97</v>
      </c>
      <c r="AV309" s="220">
        <f t="shared" si="45"/>
        <v>2</v>
      </c>
      <c r="AW309" s="814"/>
      <c r="AX309" s="815"/>
      <c r="AY309" s="815"/>
      <c r="AZ309" s="815"/>
      <c r="BA309" s="815">
        <v>1</v>
      </c>
      <c r="BB309" s="815"/>
      <c r="BC309" s="815"/>
      <c r="BD309" s="815">
        <v>1</v>
      </c>
      <c r="BE309" s="816"/>
    </row>
    <row r="310" spans="1:57" ht="36" customHeight="1">
      <c r="A310" s="2612"/>
      <c r="B310" s="2469"/>
      <c r="C310" s="2458"/>
      <c r="D310" s="277" t="s">
        <v>75</v>
      </c>
      <c r="E310" s="2437"/>
      <c r="F310" s="2461"/>
      <c r="G310" s="709">
        <f t="shared" si="44"/>
        <v>0</v>
      </c>
      <c r="H310" s="710">
        <f t="shared" si="47"/>
        <v>0</v>
      </c>
      <c r="I310" s="1598"/>
      <c r="J310" s="1598"/>
      <c r="K310" s="1598"/>
      <c r="L310" s="1599"/>
      <c r="M310" s="713">
        <f t="shared" si="48"/>
        <v>0</v>
      </c>
      <c r="N310" s="714"/>
      <c r="O310" s="714"/>
      <c r="P310" s="714"/>
      <c r="Q310" s="714"/>
      <c r="R310" s="715"/>
      <c r="S310" s="716"/>
      <c r="T310" s="717"/>
      <c r="U310" s="717"/>
      <c r="V310" s="714"/>
      <c r="W310" s="714"/>
      <c r="X310" s="718"/>
      <c r="Y310" s="694"/>
      <c r="Z310" s="695"/>
      <c r="AA310" s="1588"/>
      <c r="AB310" s="1589"/>
      <c r="AC310" s="1589"/>
      <c r="AD310" s="1589"/>
      <c r="AE310" s="1589"/>
      <c r="AF310" s="1590"/>
      <c r="AG310" s="1600"/>
      <c r="AH310" s="1599"/>
      <c r="AI310" s="1600"/>
      <c r="AJ310" s="279">
        <f>SUM(AN310:AP310)</f>
        <v>0</v>
      </c>
      <c r="AK310" s="1601" t="s">
        <v>98</v>
      </c>
      <c r="AL310" s="1602" t="s">
        <v>98</v>
      </c>
      <c r="AM310" s="1603" t="s">
        <v>98</v>
      </c>
      <c r="AN310" s="1604"/>
      <c r="AO310" s="1602"/>
      <c r="AP310" s="1603"/>
      <c r="AQ310" s="1604" t="s">
        <v>97</v>
      </c>
      <c r="AR310" s="1602" t="s">
        <v>97</v>
      </c>
      <c r="AS310" s="1602" t="s">
        <v>97</v>
      </c>
      <c r="AT310" s="1602" t="s">
        <v>97</v>
      </c>
      <c r="AU310" s="1605" t="s">
        <v>97</v>
      </c>
      <c r="AV310" s="220">
        <f t="shared" si="45"/>
        <v>0</v>
      </c>
      <c r="AW310" s="817"/>
      <c r="AX310" s="818"/>
      <c r="AY310" s="818"/>
      <c r="AZ310" s="818"/>
      <c r="BA310" s="818"/>
      <c r="BB310" s="818"/>
      <c r="BC310" s="818"/>
      <c r="BD310" s="818"/>
      <c r="BE310" s="819"/>
    </row>
    <row r="311" spans="1:57" ht="36" customHeight="1">
      <c r="A311" s="2612"/>
      <c r="B311" s="2469"/>
      <c r="C311" s="2458"/>
      <c r="D311" s="277" t="s">
        <v>76</v>
      </c>
      <c r="E311" s="2437"/>
      <c r="F311" s="2461"/>
      <c r="G311" s="709">
        <f t="shared" si="44"/>
        <v>5</v>
      </c>
      <c r="H311" s="710">
        <f t="shared" si="47"/>
        <v>0</v>
      </c>
      <c r="I311" s="1598"/>
      <c r="J311" s="1598"/>
      <c r="K311" s="1598"/>
      <c r="L311" s="1599"/>
      <c r="M311" s="713">
        <f t="shared" si="48"/>
        <v>5</v>
      </c>
      <c r="N311" s="714"/>
      <c r="O311" s="714">
        <v>5</v>
      </c>
      <c r="P311" s="728"/>
      <c r="Q311" s="1606"/>
      <c r="R311" s="715"/>
      <c r="S311" s="716"/>
      <c r="T311" s="714"/>
      <c r="U311" s="714">
        <v>5</v>
      </c>
      <c r="V311" s="714"/>
      <c r="W311" s="714"/>
      <c r="X311" s="718"/>
      <c r="Y311" s="694">
        <v>5</v>
      </c>
      <c r="Z311" s="695"/>
      <c r="AA311" s="1588"/>
      <c r="AB311" s="1589"/>
      <c r="AC311" s="1589"/>
      <c r="AD311" s="1589">
        <v>1</v>
      </c>
      <c r="AE311" s="1589">
        <v>2</v>
      </c>
      <c r="AF311" s="1590"/>
      <c r="AG311" s="1600">
        <v>44.8</v>
      </c>
      <c r="AH311" s="1599">
        <v>17.8</v>
      </c>
      <c r="AI311" s="1600">
        <v>102.8</v>
      </c>
      <c r="AJ311" s="279">
        <v>5</v>
      </c>
      <c r="AK311" s="1601">
        <v>2</v>
      </c>
      <c r="AL311" s="1602" t="s">
        <v>116</v>
      </c>
      <c r="AM311" s="1603">
        <v>3</v>
      </c>
      <c r="AN311" s="1604" t="s">
        <v>97</v>
      </c>
      <c r="AO311" s="1602" t="s">
        <v>97</v>
      </c>
      <c r="AP311" s="1603" t="s">
        <v>97</v>
      </c>
      <c r="AQ311" s="1604" t="s">
        <v>97</v>
      </c>
      <c r="AR311" s="1602" t="s">
        <v>97</v>
      </c>
      <c r="AS311" s="1602" t="s">
        <v>97</v>
      </c>
      <c r="AT311" s="1602" t="s">
        <v>97</v>
      </c>
      <c r="AU311" s="1605" t="s">
        <v>97</v>
      </c>
      <c r="AV311" s="220">
        <f t="shared" si="45"/>
        <v>0</v>
      </c>
      <c r="AW311" s="817"/>
      <c r="AX311" s="818"/>
      <c r="AY311" s="818"/>
      <c r="AZ311" s="818"/>
      <c r="BA311" s="818"/>
      <c r="BB311" s="818"/>
      <c r="BC311" s="818"/>
      <c r="BD311" s="818"/>
      <c r="BE311" s="819"/>
    </row>
    <row r="312" spans="1:57" ht="36" customHeight="1">
      <c r="A312" s="2612"/>
      <c r="B312" s="2469"/>
      <c r="C312" s="2458"/>
      <c r="D312" s="277" t="s">
        <v>77</v>
      </c>
      <c r="E312" s="2437"/>
      <c r="F312" s="2461"/>
      <c r="G312" s="709">
        <f t="shared" si="44"/>
        <v>154</v>
      </c>
      <c r="H312" s="710">
        <f t="shared" si="47"/>
        <v>3</v>
      </c>
      <c r="I312" s="1598">
        <v>3</v>
      </c>
      <c r="J312" s="1598"/>
      <c r="K312" s="1598"/>
      <c r="L312" s="1599"/>
      <c r="M312" s="713">
        <f t="shared" si="48"/>
        <v>150</v>
      </c>
      <c r="N312" s="714">
        <v>138</v>
      </c>
      <c r="O312" s="714"/>
      <c r="P312" s="714"/>
      <c r="Q312" s="714"/>
      <c r="R312" s="715">
        <v>12</v>
      </c>
      <c r="S312" s="716">
        <v>1</v>
      </c>
      <c r="T312" s="714">
        <v>4</v>
      </c>
      <c r="U312" s="714"/>
      <c r="V312" s="714">
        <v>139</v>
      </c>
      <c r="W312" s="714">
        <v>6</v>
      </c>
      <c r="X312" s="718"/>
      <c r="Y312" s="694">
        <v>130</v>
      </c>
      <c r="Z312" s="695">
        <v>20</v>
      </c>
      <c r="AA312" s="1588"/>
      <c r="AB312" s="1589">
        <v>28</v>
      </c>
      <c r="AC312" s="1589">
        <v>25</v>
      </c>
      <c r="AD312" s="1589">
        <v>31</v>
      </c>
      <c r="AE312" s="1589">
        <v>116</v>
      </c>
      <c r="AF312" s="1590">
        <v>29</v>
      </c>
      <c r="AG312" s="1600">
        <v>42.6</v>
      </c>
      <c r="AH312" s="1599">
        <v>22.3</v>
      </c>
      <c r="AI312" s="1600">
        <v>115.4</v>
      </c>
      <c r="AJ312" s="279">
        <f>SUM(AQ312:AU312)</f>
        <v>150</v>
      </c>
      <c r="AK312" s="1601" t="s">
        <v>98</v>
      </c>
      <c r="AL312" s="1602" t="s">
        <v>98</v>
      </c>
      <c r="AM312" s="1603" t="s">
        <v>98</v>
      </c>
      <c r="AN312" s="1604" t="s">
        <v>97</v>
      </c>
      <c r="AO312" s="1602" t="s">
        <v>97</v>
      </c>
      <c r="AP312" s="1603" t="s">
        <v>97</v>
      </c>
      <c r="AQ312" s="1604">
        <v>7</v>
      </c>
      <c r="AR312" s="1602">
        <v>17</v>
      </c>
      <c r="AS312" s="1602">
        <v>61</v>
      </c>
      <c r="AT312" s="1602">
        <v>48</v>
      </c>
      <c r="AU312" s="1605">
        <v>17</v>
      </c>
      <c r="AV312" s="220">
        <f t="shared" si="45"/>
        <v>4</v>
      </c>
      <c r="AW312" s="817"/>
      <c r="AX312" s="818"/>
      <c r="AY312" s="818"/>
      <c r="AZ312" s="818"/>
      <c r="BA312" s="818"/>
      <c r="BB312" s="818">
        <v>2</v>
      </c>
      <c r="BC312" s="818">
        <v>0</v>
      </c>
      <c r="BD312" s="818">
        <v>1</v>
      </c>
      <c r="BE312" s="819">
        <v>1</v>
      </c>
    </row>
    <row r="313" spans="1:57" ht="36" customHeight="1" thickBot="1">
      <c r="A313" s="2612"/>
      <c r="B313" s="2567"/>
      <c r="C313" s="2474"/>
      <c r="D313" s="281" t="s">
        <v>78</v>
      </c>
      <c r="E313" s="2438"/>
      <c r="F313" s="2462"/>
      <c r="G313" s="709">
        <f t="shared" si="44"/>
        <v>0</v>
      </c>
      <c r="H313" s="731">
        <f t="shared" si="47"/>
        <v>0</v>
      </c>
      <c r="I313" s="1607"/>
      <c r="J313" s="1607"/>
      <c r="K313" s="1607"/>
      <c r="L313" s="1608"/>
      <c r="M313" s="713">
        <f t="shared" si="48"/>
        <v>0</v>
      </c>
      <c r="N313" s="735"/>
      <c r="O313" s="735"/>
      <c r="P313" s="735"/>
      <c r="Q313" s="735"/>
      <c r="R313" s="736"/>
      <c r="S313" s="737"/>
      <c r="T313" s="738"/>
      <c r="U313" s="738"/>
      <c r="V313" s="738"/>
      <c r="W313" s="738"/>
      <c r="X313" s="739"/>
      <c r="Y313" s="740"/>
      <c r="Z313" s="718"/>
      <c r="AA313" s="1600"/>
      <c r="AB313" s="1598"/>
      <c r="AC313" s="1598"/>
      <c r="AD313" s="1598"/>
      <c r="AE313" s="1598"/>
      <c r="AF313" s="1599"/>
      <c r="AG313" s="1609"/>
      <c r="AH313" s="1610"/>
      <c r="AI313" s="1611"/>
      <c r="AJ313" s="282">
        <f>SUM(AQ313:AU313)</f>
        <v>0</v>
      </c>
      <c r="AK313" s="1612" t="s">
        <v>97</v>
      </c>
      <c r="AL313" s="1613" t="s">
        <v>97</v>
      </c>
      <c r="AM313" s="1614" t="s">
        <v>97</v>
      </c>
      <c r="AN313" s="1615" t="s">
        <v>97</v>
      </c>
      <c r="AO313" s="1613" t="s">
        <v>98</v>
      </c>
      <c r="AP313" s="1614" t="s">
        <v>98</v>
      </c>
      <c r="AQ313" s="1611"/>
      <c r="AR313" s="1607"/>
      <c r="AS313" s="1607"/>
      <c r="AT313" s="1607"/>
      <c r="AU313" s="1608"/>
      <c r="AV313" s="220">
        <f t="shared" si="45"/>
        <v>0</v>
      </c>
      <c r="AW313" s="820"/>
      <c r="AX313" s="821"/>
      <c r="AY313" s="821"/>
      <c r="AZ313" s="821"/>
      <c r="BA313" s="821"/>
      <c r="BB313" s="821"/>
      <c r="BC313" s="821">
        <v>0</v>
      </c>
      <c r="BD313" s="821"/>
      <c r="BE313" s="822"/>
    </row>
    <row r="314" spans="1:57" ht="36" customHeight="1">
      <c r="A314" s="2612"/>
      <c r="B314" s="2609" t="s">
        <v>331</v>
      </c>
      <c r="C314" s="2457" t="s">
        <v>332</v>
      </c>
      <c r="D314" s="275" t="s">
        <v>74</v>
      </c>
      <c r="E314" s="2436">
        <v>100</v>
      </c>
      <c r="F314" s="2460">
        <f>E314-SUM(M314:M318)</f>
        <v>-1</v>
      </c>
      <c r="G314" s="709">
        <f t="shared" si="44"/>
        <v>41</v>
      </c>
      <c r="H314" s="710">
        <f t="shared" si="47"/>
        <v>1</v>
      </c>
      <c r="I314" s="1586">
        <v>1</v>
      </c>
      <c r="J314" s="1586"/>
      <c r="K314" s="1586"/>
      <c r="L314" s="1587"/>
      <c r="M314" s="688">
        <v>41</v>
      </c>
      <c r="N314" s="689">
        <v>40</v>
      </c>
      <c r="O314" s="689">
        <v>1</v>
      </c>
      <c r="P314" s="689"/>
      <c r="Q314" s="689"/>
      <c r="R314" s="693"/>
      <c r="S314" s="694"/>
      <c r="T314" s="694"/>
      <c r="U314" s="694"/>
      <c r="V314" s="751">
        <v>38</v>
      </c>
      <c r="W314" s="751">
        <v>2</v>
      </c>
      <c r="X314" s="695">
        <v>1</v>
      </c>
      <c r="Y314" s="691">
        <v>38</v>
      </c>
      <c r="Z314" s="693">
        <v>3</v>
      </c>
      <c r="AA314" s="1591"/>
      <c r="AB314" s="1586">
        <v>4</v>
      </c>
      <c r="AC314" s="1586">
        <v>4</v>
      </c>
      <c r="AD314" s="1586">
        <v>12</v>
      </c>
      <c r="AE314" s="1586">
        <v>12</v>
      </c>
      <c r="AF314" s="1587"/>
      <c r="AG314" s="1591">
        <v>37</v>
      </c>
      <c r="AH314" s="1595">
        <v>17</v>
      </c>
      <c r="AI314" s="1616">
        <v>9.6999999999999993</v>
      </c>
      <c r="AJ314" s="279">
        <f>SUM(AN314:AP314)</f>
        <v>41</v>
      </c>
      <c r="AK314" s="1592" t="s">
        <v>97</v>
      </c>
      <c r="AL314" s="1593" t="s">
        <v>97</v>
      </c>
      <c r="AM314" s="1594" t="s">
        <v>97</v>
      </c>
      <c r="AN314" s="1591"/>
      <c r="AO314" s="1586">
        <v>39</v>
      </c>
      <c r="AP314" s="1595">
        <v>2</v>
      </c>
      <c r="AQ314" s="1596" t="s">
        <v>97</v>
      </c>
      <c r="AR314" s="1593" t="s">
        <v>97</v>
      </c>
      <c r="AS314" s="1593" t="s">
        <v>97</v>
      </c>
      <c r="AT314" s="1593" t="s">
        <v>97</v>
      </c>
      <c r="AU314" s="1597" t="s">
        <v>97</v>
      </c>
      <c r="AV314" s="220">
        <f t="shared" si="45"/>
        <v>0</v>
      </c>
      <c r="AW314" s="823"/>
      <c r="AX314" s="824"/>
      <c r="AY314" s="824"/>
      <c r="AZ314" s="824"/>
      <c r="BA314" s="824"/>
      <c r="BB314" s="824"/>
      <c r="BC314" s="824"/>
      <c r="BD314" s="824"/>
      <c r="BE314" s="825"/>
    </row>
    <row r="315" spans="1:57" ht="36" customHeight="1">
      <c r="A315" s="2612"/>
      <c r="B315" s="2610"/>
      <c r="C315" s="2458"/>
      <c r="D315" s="277" t="s">
        <v>75</v>
      </c>
      <c r="E315" s="2437"/>
      <c r="F315" s="2461"/>
      <c r="G315" s="709">
        <f t="shared" si="44"/>
        <v>0</v>
      </c>
      <c r="H315" s="710">
        <f t="shared" si="47"/>
        <v>0</v>
      </c>
      <c r="I315" s="1598"/>
      <c r="J315" s="1598"/>
      <c r="K315" s="1598"/>
      <c r="L315" s="1599"/>
      <c r="M315" s="713">
        <f>IF(AND(SUM(N315:R315)=SUM(Y315:Z315),SUM(S315:X315)=SUM(Y315:Z315)),SUM(N315:R315),"ПЕРЕВІРТЕ ПРАВИЛЬНІСТЬ ДАНИХ")</f>
        <v>0</v>
      </c>
      <c r="N315" s="714"/>
      <c r="O315" s="714"/>
      <c r="P315" s="714"/>
      <c r="Q315" s="714"/>
      <c r="R315" s="718"/>
      <c r="S315" s="694"/>
      <c r="T315" s="694"/>
      <c r="U315" s="694"/>
      <c r="V315" s="751"/>
      <c r="W315" s="751"/>
      <c r="X315" s="695"/>
      <c r="Y315" s="756"/>
      <c r="Z315" s="695"/>
      <c r="AA315" s="1588"/>
      <c r="AB315" s="1589"/>
      <c r="AC315" s="1589"/>
      <c r="AD315" s="1589"/>
      <c r="AE315" s="1589"/>
      <c r="AF315" s="1590"/>
      <c r="AG315" s="1600"/>
      <c r="AH315" s="1617"/>
      <c r="AI315" s="1618"/>
      <c r="AJ315" s="279">
        <f>SUM(AN315:AP315)</f>
        <v>0</v>
      </c>
      <c r="AK315" s="1601" t="s">
        <v>98</v>
      </c>
      <c r="AL315" s="1602" t="s">
        <v>98</v>
      </c>
      <c r="AM315" s="1603" t="s">
        <v>98</v>
      </c>
      <c r="AN315" s="1604"/>
      <c r="AO315" s="1602"/>
      <c r="AP315" s="1603"/>
      <c r="AQ315" s="1604" t="s">
        <v>97</v>
      </c>
      <c r="AR315" s="1602" t="s">
        <v>97</v>
      </c>
      <c r="AS315" s="1602" t="s">
        <v>97</v>
      </c>
      <c r="AT315" s="1602" t="s">
        <v>97</v>
      </c>
      <c r="AU315" s="1605" t="s">
        <v>97</v>
      </c>
      <c r="AV315" s="220">
        <f t="shared" si="45"/>
        <v>0</v>
      </c>
      <c r="AW315" s="823"/>
      <c r="AX315" s="824"/>
      <c r="AY315" s="824"/>
      <c r="AZ315" s="824"/>
      <c r="BA315" s="824"/>
      <c r="BB315" s="824"/>
      <c r="BC315" s="824"/>
      <c r="BD315" s="824"/>
      <c r="BE315" s="825"/>
    </row>
    <row r="316" spans="1:57" ht="36" customHeight="1">
      <c r="A316" s="2612"/>
      <c r="B316" s="2610"/>
      <c r="C316" s="2458"/>
      <c r="D316" s="277" t="s">
        <v>76</v>
      </c>
      <c r="E316" s="2437"/>
      <c r="F316" s="2461"/>
      <c r="G316" s="709">
        <f t="shared" si="44"/>
        <v>0</v>
      </c>
      <c r="H316" s="710">
        <f t="shared" si="47"/>
        <v>0</v>
      </c>
      <c r="I316" s="1598"/>
      <c r="J316" s="1598"/>
      <c r="K316" s="1598"/>
      <c r="L316" s="1599"/>
      <c r="M316" s="713">
        <f>IF(AND(SUM(N316:R316)=SUM(Y316:Z316),SUM(S316:X316)=SUM(Y316:Z316)),SUM(N316:R316),"ПЕРЕВІРТЕ ПРАВИЛЬНІСТЬ ДАНИХ")</f>
        <v>0</v>
      </c>
      <c r="N316" s="714"/>
      <c r="O316" s="714"/>
      <c r="P316" s="714"/>
      <c r="Q316" s="714"/>
      <c r="R316" s="718"/>
      <c r="S316" s="694"/>
      <c r="T316" s="694"/>
      <c r="U316" s="694"/>
      <c r="V316" s="751"/>
      <c r="W316" s="751"/>
      <c r="X316" s="695"/>
      <c r="Y316" s="756"/>
      <c r="Z316" s="695"/>
      <c r="AA316" s="1588"/>
      <c r="AB316" s="1589"/>
      <c r="AC316" s="1589"/>
      <c r="AD316" s="1589"/>
      <c r="AE316" s="1589"/>
      <c r="AF316" s="1590"/>
      <c r="AG316" s="1600"/>
      <c r="AH316" s="1617"/>
      <c r="AI316" s="1618"/>
      <c r="AJ316" s="279">
        <f>SUM(AK316:AM316)</f>
        <v>0</v>
      </c>
      <c r="AK316" s="1601"/>
      <c r="AL316" s="1602"/>
      <c r="AM316" s="1603"/>
      <c r="AN316" s="1604" t="s">
        <v>97</v>
      </c>
      <c r="AO316" s="1602" t="s">
        <v>97</v>
      </c>
      <c r="AP316" s="1603" t="s">
        <v>97</v>
      </c>
      <c r="AQ316" s="1604" t="s">
        <v>97</v>
      </c>
      <c r="AR316" s="1602" t="s">
        <v>97</v>
      </c>
      <c r="AS316" s="1602" t="s">
        <v>97</v>
      </c>
      <c r="AT316" s="1602" t="s">
        <v>97</v>
      </c>
      <c r="AU316" s="1605" t="s">
        <v>97</v>
      </c>
      <c r="AV316" s="220">
        <f t="shared" si="45"/>
        <v>0</v>
      </c>
      <c r="AW316" s="823"/>
      <c r="AX316" s="824"/>
      <c r="AY316" s="824"/>
      <c r="AZ316" s="824"/>
      <c r="BA316" s="824"/>
      <c r="BB316" s="824"/>
      <c r="BC316" s="824"/>
      <c r="BD316" s="824"/>
      <c r="BE316" s="825"/>
    </row>
    <row r="317" spans="1:57" ht="36" customHeight="1">
      <c r="A317" s="2612"/>
      <c r="B317" s="2610"/>
      <c r="C317" s="2458"/>
      <c r="D317" s="277" t="s">
        <v>77</v>
      </c>
      <c r="E317" s="2437"/>
      <c r="F317" s="2461"/>
      <c r="G317" s="709">
        <f t="shared" si="44"/>
        <v>60</v>
      </c>
      <c r="H317" s="710">
        <f t="shared" si="47"/>
        <v>1</v>
      </c>
      <c r="I317" s="1598">
        <v>0</v>
      </c>
      <c r="J317" s="1598"/>
      <c r="K317" s="1598">
        <v>1</v>
      </c>
      <c r="L317" s="1599"/>
      <c r="M317" s="713">
        <v>60</v>
      </c>
      <c r="N317" s="714">
        <v>60</v>
      </c>
      <c r="O317" s="714"/>
      <c r="P317" s="714"/>
      <c r="Q317" s="714"/>
      <c r="R317" s="718"/>
      <c r="S317" s="694">
        <v>5</v>
      </c>
      <c r="T317" s="694"/>
      <c r="U317" s="694"/>
      <c r="V317" s="751">
        <v>51</v>
      </c>
      <c r="W317" s="751">
        <v>4</v>
      </c>
      <c r="X317" s="695"/>
      <c r="Y317" s="756">
        <v>55</v>
      </c>
      <c r="Z317" s="695">
        <v>5</v>
      </c>
      <c r="AA317" s="1588"/>
      <c r="AB317" s="1589">
        <v>13</v>
      </c>
      <c r="AC317" s="1589">
        <v>13</v>
      </c>
      <c r="AD317" s="1589">
        <v>21</v>
      </c>
      <c r="AE317" s="1589">
        <v>21</v>
      </c>
      <c r="AF317" s="1590">
        <v>3</v>
      </c>
      <c r="AG317" s="1600">
        <v>38</v>
      </c>
      <c r="AH317" s="1617">
        <v>18</v>
      </c>
      <c r="AI317" s="1618">
        <v>94.1</v>
      </c>
      <c r="AJ317" s="279">
        <f>SUM(AQ317:AU317)</f>
        <v>60</v>
      </c>
      <c r="AK317" s="1601" t="s">
        <v>98</v>
      </c>
      <c r="AL317" s="1602" t="s">
        <v>98</v>
      </c>
      <c r="AM317" s="1603" t="s">
        <v>98</v>
      </c>
      <c r="AN317" s="1604" t="s">
        <v>97</v>
      </c>
      <c r="AO317" s="1602" t="s">
        <v>97</v>
      </c>
      <c r="AP317" s="1603" t="s">
        <v>97</v>
      </c>
      <c r="AQ317" s="1604">
        <v>6</v>
      </c>
      <c r="AR317" s="1602">
        <v>15</v>
      </c>
      <c r="AS317" s="1602">
        <v>26</v>
      </c>
      <c r="AT317" s="1602">
        <v>13</v>
      </c>
      <c r="AU317" s="1605"/>
      <c r="AV317" s="220">
        <f t="shared" si="45"/>
        <v>0</v>
      </c>
      <c r="AW317" s="823"/>
      <c r="AX317" s="824"/>
      <c r="AY317" s="824"/>
      <c r="AZ317" s="824"/>
      <c r="BA317" s="824"/>
      <c r="BB317" s="824"/>
      <c r="BC317" s="824"/>
      <c r="BD317" s="824"/>
      <c r="BE317" s="825"/>
    </row>
    <row r="318" spans="1:57" ht="36" customHeight="1" thickBot="1">
      <c r="A318" s="2612"/>
      <c r="B318" s="2608"/>
      <c r="C318" s="2459"/>
      <c r="D318" s="281" t="s">
        <v>78</v>
      </c>
      <c r="E318" s="2438"/>
      <c r="F318" s="2462"/>
      <c r="G318" s="709">
        <f t="shared" si="44"/>
        <v>0</v>
      </c>
      <c r="H318" s="710">
        <f t="shared" si="47"/>
        <v>0</v>
      </c>
      <c r="I318" s="1607"/>
      <c r="J318" s="1607"/>
      <c r="K318" s="1607"/>
      <c r="L318" s="1608"/>
      <c r="M318" s="759">
        <f>IF(AND(SUM(N318:R318)=SUM(Y318:Z318),SUM(S318:X318)=SUM(Y318:Z318)),SUM(N318:R318),"ПЕРЕВІРТЕ ПРАВИЛЬНІСТЬ ДАНИХ")</f>
        <v>0</v>
      </c>
      <c r="N318" s="738"/>
      <c r="O318" s="738"/>
      <c r="P318" s="738"/>
      <c r="Q318" s="738"/>
      <c r="R318" s="739"/>
      <c r="S318" s="740"/>
      <c r="T318" s="740"/>
      <c r="U318" s="740"/>
      <c r="V318" s="714"/>
      <c r="W318" s="714"/>
      <c r="X318" s="718"/>
      <c r="Y318" s="716"/>
      <c r="Z318" s="718"/>
      <c r="AA318" s="1600"/>
      <c r="AB318" s="1598"/>
      <c r="AC318" s="1598"/>
      <c r="AD318" s="1598"/>
      <c r="AE318" s="1598"/>
      <c r="AF318" s="1599"/>
      <c r="AG318" s="1611"/>
      <c r="AH318" s="1619"/>
      <c r="AI318" s="1620"/>
      <c r="AJ318" s="283">
        <f>SUM(AQ318:AU318)</f>
        <v>0</v>
      </c>
      <c r="AK318" s="1612" t="s">
        <v>97</v>
      </c>
      <c r="AL318" s="1613" t="s">
        <v>97</v>
      </c>
      <c r="AM318" s="1614" t="s">
        <v>97</v>
      </c>
      <c r="AN318" s="1615" t="s">
        <v>97</v>
      </c>
      <c r="AO318" s="1613" t="s">
        <v>98</v>
      </c>
      <c r="AP318" s="1614" t="s">
        <v>98</v>
      </c>
      <c r="AQ318" s="1611"/>
      <c r="AR318" s="1607"/>
      <c r="AS318" s="1607"/>
      <c r="AT318" s="1607"/>
      <c r="AU318" s="1608"/>
      <c r="AV318" s="220">
        <f t="shared" si="45"/>
        <v>0</v>
      </c>
      <c r="AW318" s="817"/>
      <c r="AX318" s="818"/>
      <c r="AY318" s="818"/>
      <c r="AZ318" s="818"/>
      <c r="BA318" s="818"/>
      <c r="BB318" s="818"/>
      <c r="BC318" s="818"/>
      <c r="BD318" s="818"/>
      <c r="BE318" s="819"/>
    </row>
    <row r="319" spans="1:57" ht="36" customHeight="1">
      <c r="A319" s="2612"/>
      <c r="B319" s="2603" t="s">
        <v>333</v>
      </c>
      <c r="C319" s="2457" t="s">
        <v>334</v>
      </c>
      <c r="D319" s="275" t="s">
        <v>74</v>
      </c>
      <c r="E319" s="2436">
        <v>40</v>
      </c>
      <c r="F319" s="2460">
        <f>E319-SUM(M319:M323)</f>
        <v>4</v>
      </c>
      <c r="G319" s="684">
        <f t="shared" si="44"/>
        <v>0</v>
      </c>
      <c r="H319" s="685">
        <f t="shared" si="47"/>
        <v>0</v>
      </c>
      <c r="I319" s="1586"/>
      <c r="J319" s="1586"/>
      <c r="K319" s="1586"/>
      <c r="L319" s="1587"/>
      <c r="M319" s="688">
        <f>IF(AND(SUM(N319:R319)=SUM(Y319:Z319),SUM(S319:X319)=SUM(Y319:Z319)),SUM(N319:R319),"ПЕРЕВІРТЕ ПРАВИЛЬНІСТЬ ДАНИХ")</f>
        <v>0</v>
      </c>
      <c r="N319" s="689"/>
      <c r="O319" s="689"/>
      <c r="P319" s="689"/>
      <c r="Q319" s="689"/>
      <c r="R319" s="693"/>
      <c r="S319" s="762"/>
      <c r="T319" s="762"/>
      <c r="U319" s="762"/>
      <c r="V319" s="689"/>
      <c r="W319" s="689"/>
      <c r="X319" s="693"/>
      <c r="Y319" s="691"/>
      <c r="Z319" s="693"/>
      <c r="AA319" s="1591"/>
      <c r="AB319" s="1586"/>
      <c r="AC319" s="1586"/>
      <c r="AD319" s="1586"/>
      <c r="AE319" s="1586"/>
      <c r="AF319" s="1587"/>
      <c r="AG319" s="1591"/>
      <c r="AH319" s="1595"/>
      <c r="AI319" s="1616"/>
      <c r="AJ319" s="276">
        <f>SUM(AN319:AP319)</f>
        <v>0</v>
      </c>
      <c r="AK319" s="1592" t="s">
        <v>97</v>
      </c>
      <c r="AL319" s="1593" t="s">
        <v>97</v>
      </c>
      <c r="AM319" s="1594" t="s">
        <v>97</v>
      </c>
      <c r="AN319" s="1591"/>
      <c r="AO319" s="1586"/>
      <c r="AP319" s="1595"/>
      <c r="AQ319" s="1596" t="s">
        <v>97</v>
      </c>
      <c r="AR319" s="1593" t="s">
        <v>97</v>
      </c>
      <c r="AS319" s="1593" t="s">
        <v>97</v>
      </c>
      <c r="AT319" s="1593" t="s">
        <v>97</v>
      </c>
      <c r="AU319" s="1597" t="s">
        <v>97</v>
      </c>
      <c r="AV319" s="220">
        <f t="shared" si="45"/>
        <v>0</v>
      </c>
      <c r="AW319" s="814"/>
      <c r="AX319" s="815"/>
      <c r="AY319" s="815"/>
      <c r="AZ319" s="815"/>
      <c r="BA319" s="815"/>
      <c r="BB319" s="815"/>
      <c r="BC319" s="815"/>
      <c r="BD319" s="815"/>
      <c r="BE319" s="816"/>
    </row>
    <row r="320" spans="1:57" ht="36" customHeight="1">
      <c r="A320" s="2612"/>
      <c r="B320" s="2604"/>
      <c r="C320" s="2458"/>
      <c r="D320" s="277" t="s">
        <v>75</v>
      </c>
      <c r="E320" s="2437"/>
      <c r="F320" s="2461"/>
      <c r="G320" s="709">
        <f t="shared" si="44"/>
        <v>0</v>
      </c>
      <c r="H320" s="710">
        <f t="shared" si="47"/>
        <v>0</v>
      </c>
      <c r="I320" s="1598"/>
      <c r="J320" s="1598"/>
      <c r="K320" s="1598"/>
      <c r="L320" s="1599"/>
      <c r="M320" s="713">
        <f>IF(AND(SUM(N320:R320)=SUM(Y320:Z320),SUM(S320:X320)=SUM(Y320:Z320)),SUM(N320:R320),"ПЕРЕВІРТЕ ПРАВИЛЬНІСТЬ ДАНИХ")</f>
        <v>0</v>
      </c>
      <c r="N320" s="714"/>
      <c r="O320" s="714"/>
      <c r="P320" s="714"/>
      <c r="Q320" s="714"/>
      <c r="R320" s="718"/>
      <c r="S320" s="694"/>
      <c r="T320" s="694"/>
      <c r="U320" s="694"/>
      <c r="V320" s="751"/>
      <c r="W320" s="751"/>
      <c r="X320" s="695"/>
      <c r="Y320" s="756"/>
      <c r="Z320" s="695"/>
      <c r="AA320" s="1588"/>
      <c r="AB320" s="1589"/>
      <c r="AC320" s="1589"/>
      <c r="AD320" s="1589"/>
      <c r="AE320" s="1589"/>
      <c r="AF320" s="1590"/>
      <c r="AG320" s="1600"/>
      <c r="AH320" s="1617"/>
      <c r="AI320" s="1618"/>
      <c r="AJ320" s="279">
        <f>SUM(AN320:AP320)</f>
        <v>0</v>
      </c>
      <c r="AK320" s="1601" t="s">
        <v>98</v>
      </c>
      <c r="AL320" s="1602" t="s">
        <v>98</v>
      </c>
      <c r="AM320" s="1603" t="s">
        <v>98</v>
      </c>
      <c r="AN320" s="1604"/>
      <c r="AO320" s="1602"/>
      <c r="AP320" s="1603"/>
      <c r="AQ320" s="1604" t="s">
        <v>97</v>
      </c>
      <c r="AR320" s="1602" t="s">
        <v>97</v>
      </c>
      <c r="AS320" s="1602" t="s">
        <v>97</v>
      </c>
      <c r="AT320" s="1602" t="s">
        <v>97</v>
      </c>
      <c r="AU320" s="1605" t="s">
        <v>97</v>
      </c>
      <c r="AV320" s="220">
        <f t="shared" si="45"/>
        <v>0</v>
      </c>
      <c r="AW320" s="823"/>
      <c r="AX320" s="824"/>
      <c r="AY320" s="824"/>
      <c r="AZ320" s="824"/>
      <c r="BA320" s="824"/>
      <c r="BB320" s="824"/>
      <c r="BC320" s="824"/>
      <c r="BD320" s="824"/>
      <c r="BE320" s="825"/>
    </row>
    <row r="321" spans="1:57" ht="36" customHeight="1">
      <c r="A321" s="2612"/>
      <c r="B321" s="2604"/>
      <c r="C321" s="2458"/>
      <c r="D321" s="277" t="s">
        <v>76</v>
      </c>
      <c r="E321" s="2437"/>
      <c r="F321" s="2461"/>
      <c r="G321" s="709">
        <f t="shared" si="44"/>
        <v>0</v>
      </c>
      <c r="H321" s="710">
        <f t="shared" si="47"/>
        <v>0</v>
      </c>
      <c r="I321" s="1598"/>
      <c r="J321" s="1598"/>
      <c r="K321" s="1598"/>
      <c r="L321" s="1599"/>
      <c r="M321" s="713">
        <f>IF(AND(SUM(N321:R321)=SUM(Y321:Z321),SUM(S321:X321)=SUM(Y321:Z321)),SUM(N321:R321),"ПЕРЕВІРТЕ ПРАВИЛЬНІСТЬ ДАНИХ")</f>
        <v>0</v>
      </c>
      <c r="N321" s="714"/>
      <c r="O321" s="714"/>
      <c r="P321" s="714"/>
      <c r="Q321" s="714"/>
      <c r="R321" s="718"/>
      <c r="S321" s="694"/>
      <c r="T321" s="694"/>
      <c r="U321" s="694"/>
      <c r="V321" s="751"/>
      <c r="W321" s="751"/>
      <c r="X321" s="695"/>
      <c r="Y321" s="756"/>
      <c r="Z321" s="695"/>
      <c r="AA321" s="1588"/>
      <c r="AB321" s="1589"/>
      <c r="AC321" s="1589"/>
      <c r="AD321" s="1589"/>
      <c r="AE321" s="1589"/>
      <c r="AF321" s="1590"/>
      <c r="AG321" s="1600"/>
      <c r="AH321" s="1617"/>
      <c r="AI321" s="1618"/>
      <c r="AJ321" s="279">
        <f>SUM(AK321:AM321)</f>
        <v>0</v>
      </c>
      <c r="AK321" s="1601"/>
      <c r="AL321" s="1602"/>
      <c r="AM321" s="1603"/>
      <c r="AN321" s="1604" t="s">
        <v>97</v>
      </c>
      <c r="AO321" s="1602" t="s">
        <v>97</v>
      </c>
      <c r="AP321" s="1603" t="s">
        <v>97</v>
      </c>
      <c r="AQ321" s="1604" t="s">
        <v>97</v>
      </c>
      <c r="AR321" s="1602" t="s">
        <v>97</v>
      </c>
      <c r="AS321" s="1602" t="s">
        <v>97</v>
      </c>
      <c r="AT321" s="1602" t="s">
        <v>97</v>
      </c>
      <c r="AU321" s="1605" t="s">
        <v>97</v>
      </c>
      <c r="AV321" s="220">
        <f t="shared" si="45"/>
        <v>0</v>
      </c>
      <c r="AW321" s="823"/>
      <c r="AX321" s="824"/>
      <c r="AY321" s="824"/>
      <c r="AZ321" s="824"/>
      <c r="BA321" s="824"/>
      <c r="BB321" s="824"/>
      <c r="BC321" s="824"/>
      <c r="BD321" s="824"/>
      <c r="BE321" s="825"/>
    </row>
    <row r="322" spans="1:57" ht="36" customHeight="1">
      <c r="A322" s="2612"/>
      <c r="B322" s="2604"/>
      <c r="C322" s="2458"/>
      <c r="D322" s="277" t="s">
        <v>77</v>
      </c>
      <c r="E322" s="2437"/>
      <c r="F322" s="2461"/>
      <c r="G322" s="709">
        <f t="shared" si="44"/>
        <v>37</v>
      </c>
      <c r="H322" s="710">
        <f t="shared" si="47"/>
        <v>0</v>
      </c>
      <c r="I322" s="1598"/>
      <c r="J322" s="1598"/>
      <c r="K322" s="1598"/>
      <c r="L322" s="1599"/>
      <c r="M322" s="713">
        <v>36</v>
      </c>
      <c r="N322" s="714">
        <v>12</v>
      </c>
      <c r="O322" s="714"/>
      <c r="P322" s="714"/>
      <c r="Q322" s="714"/>
      <c r="R322" s="718">
        <v>24</v>
      </c>
      <c r="S322" s="694"/>
      <c r="T322" s="694"/>
      <c r="U322" s="694"/>
      <c r="V322" s="751">
        <v>36</v>
      </c>
      <c r="W322" s="751"/>
      <c r="X322" s="695"/>
      <c r="Y322" s="756">
        <v>36</v>
      </c>
      <c r="Z322" s="695"/>
      <c r="AA322" s="1588"/>
      <c r="AB322" s="1589"/>
      <c r="AC322" s="1589"/>
      <c r="AD322" s="1589">
        <v>2</v>
      </c>
      <c r="AE322" s="1589">
        <v>1</v>
      </c>
      <c r="AF322" s="1590">
        <v>1</v>
      </c>
      <c r="AG322" s="1600">
        <v>40</v>
      </c>
      <c r="AH322" s="1617">
        <v>16</v>
      </c>
      <c r="AI322" s="1618">
        <v>100</v>
      </c>
      <c r="AJ322" s="279">
        <f>SUM(AQ322:AU322)</f>
        <v>36</v>
      </c>
      <c r="AK322" s="1601" t="s">
        <v>98</v>
      </c>
      <c r="AL322" s="1602" t="s">
        <v>98</v>
      </c>
      <c r="AM322" s="1603" t="s">
        <v>98</v>
      </c>
      <c r="AN322" s="1604" t="s">
        <v>97</v>
      </c>
      <c r="AO322" s="1602" t="s">
        <v>97</v>
      </c>
      <c r="AP322" s="1603" t="s">
        <v>97</v>
      </c>
      <c r="AQ322" s="1604">
        <v>4</v>
      </c>
      <c r="AR322" s="1602">
        <v>5</v>
      </c>
      <c r="AS322" s="1602">
        <v>16</v>
      </c>
      <c r="AT322" s="1602">
        <v>11</v>
      </c>
      <c r="AU322" s="1605"/>
      <c r="AV322" s="220">
        <f t="shared" si="45"/>
        <v>1</v>
      </c>
      <c r="AW322" s="823"/>
      <c r="AX322" s="824"/>
      <c r="AY322" s="824"/>
      <c r="AZ322" s="824"/>
      <c r="BA322" s="824"/>
      <c r="BB322" s="824"/>
      <c r="BC322" s="824">
        <v>1</v>
      </c>
      <c r="BD322" s="824"/>
      <c r="BE322" s="825"/>
    </row>
    <row r="323" spans="1:57" ht="36" customHeight="1" thickBot="1">
      <c r="A323" s="2612"/>
      <c r="B323" s="2605"/>
      <c r="C323" s="2459"/>
      <c r="D323" s="284" t="s">
        <v>78</v>
      </c>
      <c r="E323" s="2438"/>
      <c r="F323" s="2462"/>
      <c r="G323" s="730">
        <f t="shared" si="44"/>
        <v>0</v>
      </c>
      <c r="H323" s="710">
        <f t="shared" si="47"/>
        <v>0</v>
      </c>
      <c r="I323" s="1607"/>
      <c r="J323" s="1607"/>
      <c r="K323" s="1607"/>
      <c r="L323" s="1608"/>
      <c r="M323" s="759">
        <f t="shared" ref="M323:M363" si="49">IF(AND(SUM(N323:R323)=SUM(Y323:Z323),SUM(S323:X323)=SUM(Y323:Z323)),SUM(N323:R323),"ПЕРЕВІРТЕ ПРАВИЛЬНІСТЬ ДАНИХ")</f>
        <v>0</v>
      </c>
      <c r="N323" s="738"/>
      <c r="O323" s="738"/>
      <c r="P323" s="738"/>
      <c r="Q323" s="738"/>
      <c r="R323" s="739"/>
      <c r="S323" s="763"/>
      <c r="T323" s="763"/>
      <c r="U323" s="763"/>
      <c r="V323" s="738"/>
      <c r="W323" s="738"/>
      <c r="X323" s="739"/>
      <c r="Y323" s="737"/>
      <c r="Z323" s="739"/>
      <c r="AA323" s="1611"/>
      <c r="AB323" s="1607"/>
      <c r="AC323" s="1607"/>
      <c r="AD323" s="1607"/>
      <c r="AE323" s="1607"/>
      <c r="AF323" s="1608"/>
      <c r="AG323" s="1611"/>
      <c r="AH323" s="1619"/>
      <c r="AI323" s="1621"/>
      <c r="AJ323" s="282">
        <f>SUM(AQ323:AU323)</f>
        <v>0</v>
      </c>
      <c r="AK323" s="1612" t="s">
        <v>97</v>
      </c>
      <c r="AL323" s="1613" t="s">
        <v>97</v>
      </c>
      <c r="AM323" s="1614" t="s">
        <v>97</v>
      </c>
      <c r="AN323" s="1615" t="s">
        <v>97</v>
      </c>
      <c r="AO323" s="1613" t="s">
        <v>98</v>
      </c>
      <c r="AP323" s="1614" t="s">
        <v>98</v>
      </c>
      <c r="AQ323" s="1611"/>
      <c r="AR323" s="1607"/>
      <c r="AS323" s="1607"/>
      <c r="AT323" s="1607"/>
      <c r="AU323" s="1608"/>
      <c r="AV323" s="220">
        <f t="shared" si="45"/>
        <v>0</v>
      </c>
      <c r="AW323" s="820"/>
      <c r="AX323" s="821"/>
      <c r="AY323" s="821"/>
      <c r="AZ323" s="821"/>
      <c r="BA323" s="821"/>
      <c r="BB323" s="821"/>
      <c r="BC323" s="821"/>
      <c r="BD323" s="821"/>
      <c r="BE323" s="822"/>
    </row>
    <row r="324" spans="1:57" ht="36" customHeight="1">
      <c r="A324" s="2612"/>
      <c r="B324" s="2606" t="s">
        <v>335</v>
      </c>
      <c r="C324" s="2457" t="s">
        <v>332</v>
      </c>
      <c r="D324" s="275" t="s">
        <v>74</v>
      </c>
      <c r="E324" s="2436">
        <v>21</v>
      </c>
      <c r="F324" s="2460">
        <f>E324-SUM(M324:M328)</f>
        <v>5</v>
      </c>
      <c r="G324" s="684">
        <f t="shared" si="44"/>
        <v>0</v>
      </c>
      <c r="H324" s="685">
        <f t="shared" si="47"/>
        <v>0</v>
      </c>
      <c r="I324" s="1586"/>
      <c r="J324" s="1586"/>
      <c r="K324" s="1586"/>
      <c r="L324" s="1587"/>
      <c r="M324" s="688">
        <f t="shared" si="49"/>
        <v>0</v>
      </c>
      <c r="N324" s="689"/>
      <c r="O324" s="689"/>
      <c r="P324" s="689"/>
      <c r="Q324" s="689"/>
      <c r="R324" s="693"/>
      <c r="S324" s="762"/>
      <c r="T324" s="762"/>
      <c r="U324" s="762"/>
      <c r="V324" s="689"/>
      <c r="W324" s="689"/>
      <c r="X324" s="693"/>
      <c r="Y324" s="691"/>
      <c r="Z324" s="693"/>
      <c r="AA324" s="1591"/>
      <c r="AB324" s="1586"/>
      <c r="AC324" s="1586"/>
      <c r="AD324" s="1586"/>
      <c r="AE324" s="1586"/>
      <c r="AF324" s="1587"/>
      <c r="AG324" s="1591"/>
      <c r="AH324" s="1595"/>
      <c r="AI324" s="1616"/>
      <c r="AJ324" s="276">
        <f>SUM(AN324:AP324)</f>
        <v>0</v>
      </c>
      <c r="AK324" s="1592" t="s">
        <v>97</v>
      </c>
      <c r="AL324" s="1593" t="s">
        <v>97</v>
      </c>
      <c r="AM324" s="1594" t="s">
        <v>97</v>
      </c>
      <c r="AN324" s="1591"/>
      <c r="AO324" s="1586"/>
      <c r="AP324" s="1595"/>
      <c r="AQ324" s="1596" t="s">
        <v>97</v>
      </c>
      <c r="AR324" s="1593" t="s">
        <v>97</v>
      </c>
      <c r="AS324" s="1593" t="s">
        <v>97</v>
      </c>
      <c r="AT324" s="1593" t="s">
        <v>97</v>
      </c>
      <c r="AU324" s="1597" t="s">
        <v>97</v>
      </c>
      <c r="AV324" s="220">
        <f t="shared" si="45"/>
        <v>0</v>
      </c>
      <c r="AW324" s="814"/>
      <c r="AX324" s="815"/>
      <c r="AY324" s="815"/>
      <c r="AZ324" s="815"/>
      <c r="BA324" s="815"/>
      <c r="BB324" s="815"/>
      <c r="BC324" s="815"/>
      <c r="BD324" s="815"/>
      <c r="BE324" s="816"/>
    </row>
    <row r="325" spans="1:57" ht="36" customHeight="1">
      <c r="A325" s="2612"/>
      <c r="B325" s="2607"/>
      <c r="C325" s="2458"/>
      <c r="D325" s="277" t="s">
        <v>75</v>
      </c>
      <c r="E325" s="2437"/>
      <c r="F325" s="2461"/>
      <c r="G325" s="709">
        <f t="shared" si="44"/>
        <v>0</v>
      </c>
      <c r="H325" s="710">
        <f t="shared" si="47"/>
        <v>0</v>
      </c>
      <c r="I325" s="1598"/>
      <c r="J325" s="1598"/>
      <c r="K325" s="1598"/>
      <c r="L325" s="1599"/>
      <c r="M325" s="713">
        <f t="shared" si="49"/>
        <v>0</v>
      </c>
      <c r="N325" s="714"/>
      <c r="O325" s="714"/>
      <c r="P325" s="714"/>
      <c r="Q325" s="714"/>
      <c r="R325" s="718"/>
      <c r="S325" s="694"/>
      <c r="T325" s="694"/>
      <c r="U325" s="694"/>
      <c r="V325" s="751"/>
      <c r="W325" s="751"/>
      <c r="X325" s="695"/>
      <c r="Y325" s="756"/>
      <c r="Z325" s="695"/>
      <c r="AA325" s="1588"/>
      <c r="AB325" s="1589"/>
      <c r="AC325" s="1589"/>
      <c r="AD325" s="1589"/>
      <c r="AE325" s="1589"/>
      <c r="AF325" s="1590"/>
      <c r="AG325" s="1600"/>
      <c r="AH325" s="1617"/>
      <c r="AI325" s="1618"/>
      <c r="AJ325" s="279">
        <f>SUM(AN325:AP325)</f>
        <v>0</v>
      </c>
      <c r="AK325" s="1601" t="s">
        <v>98</v>
      </c>
      <c r="AL325" s="1602" t="s">
        <v>98</v>
      </c>
      <c r="AM325" s="1603" t="s">
        <v>98</v>
      </c>
      <c r="AN325" s="1604"/>
      <c r="AO325" s="1602"/>
      <c r="AP325" s="1603"/>
      <c r="AQ325" s="1604" t="s">
        <v>97</v>
      </c>
      <c r="AR325" s="1602" t="s">
        <v>97</v>
      </c>
      <c r="AS325" s="1602" t="s">
        <v>97</v>
      </c>
      <c r="AT325" s="1602" t="s">
        <v>97</v>
      </c>
      <c r="AU325" s="1605" t="s">
        <v>97</v>
      </c>
      <c r="AV325" s="220">
        <f t="shared" si="45"/>
        <v>0</v>
      </c>
      <c r="AW325" s="823"/>
      <c r="AX325" s="824"/>
      <c r="AY325" s="824"/>
      <c r="AZ325" s="824"/>
      <c r="BA325" s="824"/>
      <c r="BB325" s="824"/>
      <c r="BC325" s="824"/>
      <c r="BD325" s="824"/>
      <c r="BE325" s="825"/>
    </row>
    <row r="326" spans="1:57" ht="36" customHeight="1">
      <c r="A326" s="2612"/>
      <c r="B326" s="2607"/>
      <c r="C326" s="2458"/>
      <c r="D326" s="277" t="s">
        <v>76</v>
      </c>
      <c r="E326" s="2437"/>
      <c r="F326" s="2461"/>
      <c r="G326" s="709">
        <f t="shared" si="44"/>
        <v>0</v>
      </c>
      <c r="H326" s="710">
        <f t="shared" si="47"/>
        <v>0</v>
      </c>
      <c r="I326" s="1598"/>
      <c r="J326" s="1598"/>
      <c r="K326" s="1598"/>
      <c r="L326" s="1599"/>
      <c r="M326" s="713">
        <f t="shared" si="49"/>
        <v>0</v>
      </c>
      <c r="N326" s="714"/>
      <c r="O326" s="714"/>
      <c r="P326" s="714"/>
      <c r="Q326" s="714"/>
      <c r="R326" s="718"/>
      <c r="S326" s="694"/>
      <c r="T326" s="694"/>
      <c r="U326" s="694"/>
      <c r="V326" s="751"/>
      <c r="W326" s="751"/>
      <c r="X326" s="695"/>
      <c r="Y326" s="756"/>
      <c r="Z326" s="695"/>
      <c r="AA326" s="1588"/>
      <c r="AB326" s="1589"/>
      <c r="AC326" s="1589"/>
      <c r="AD326" s="1589"/>
      <c r="AE326" s="1589"/>
      <c r="AF326" s="1590"/>
      <c r="AG326" s="1600"/>
      <c r="AH326" s="1617"/>
      <c r="AI326" s="1618"/>
      <c r="AJ326" s="279">
        <f>SUM(AK326:AM326)</f>
        <v>0</v>
      </c>
      <c r="AK326" s="1601"/>
      <c r="AL326" s="1602"/>
      <c r="AM326" s="1603"/>
      <c r="AN326" s="1604" t="s">
        <v>97</v>
      </c>
      <c r="AO326" s="1602" t="s">
        <v>97</v>
      </c>
      <c r="AP326" s="1603" t="s">
        <v>97</v>
      </c>
      <c r="AQ326" s="1604" t="s">
        <v>97</v>
      </c>
      <c r="AR326" s="1602" t="s">
        <v>97</v>
      </c>
      <c r="AS326" s="1602" t="s">
        <v>97</v>
      </c>
      <c r="AT326" s="1602" t="s">
        <v>97</v>
      </c>
      <c r="AU326" s="1605" t="s">
        <v>97</v>
      </c>
      <c r="AV326" s="220">
        <f t="shared" si="45"/>
        <v>0</v>
      </c>
      <c r="AW326" s="823"/>
      <c r="AX326" s="824"/>
      <c r="AY326" s="824"/>
      <c r="AZ326" s="824"/>
      <c r="BA326" s="824"/>
      <c r="BB326" s="824"/>
      <c r="BC326" s="824"/>
      <c r="BD326" s="824"/>
      <c r="BE326" s="825"/>
    </row>
    <row r="327" spans="1:57" ht="36" customHeight="1">
      <c r="A327" s="2612"/>
      <c r="B327" s="2607"/>
      <c r="C327" s="2458"/>
      <c r="D327" s="277" t="s">
        <v>77</v>
      </c>
      <c r="E327" s="2437"/>
      <c r="F327" s="2461"/>
      <c r="G327" s="709">
        <f t="shared" si="44"/>
        <v>18</v>
      </c>
      <c r="H327" s="710">
        <f t="shared" si="47"/>
        <v>2</v>
      </c>
      <c r="I327" s="1598">
        <v>2</v>
      </c>
      <c r="J327" s="1598"/>
      <c r="K327" s="1598"/>
      <c r="L327" s="1599"/>
      <c r="M327" s="713">
        <f t="shared" si="49"/>
        <v>16</v>
      </c>
      <c r="N327" s="714">
        <v>10</v>
      </c>
      <c r="O327" s="714"/>
      <c r="P327" s="714"/>
      <c r="Q327" s="714"/>
      <c r="R327" s="718">
        <v>6</v>
      </c>
      <c r="S327" s="694">
        <v>5</v>
      </c>
      <c r="T327" s="694"/>
      <c r="U327" s="694"/>
      <c r="V327" s="751">
        <v>10</v>
      </c>
      <c r="W327" s="751">
        <v>1</v>
      </c>
      <c r="X327" s="695"/>
      <c r="Y327" s="756">
        <v>16</v>
      </c>
      <c r="Z327" s="695"/>
      <c r="AA327" s="1588"/>
      <c r="AB327" s="1589">
        <v>5</v>
      </c>
      <c r="AC327" s="1589">
        <v>5</v>
      </c>
      <c r="AD327" s="1589">
        <v>3</v>
      </c>
      <c r="AE327" s="1589">
        <v>10</v>
      </c>
      <c r="AF327" s="1590">
        <v>3</v>
      </c>
      <c r="AG327" s="1600">
        <v>41</v>
      </c>
      <c r="AH327" s="1617">
        <v>19</v>
      </c>
      <c r="AI327" s="1618">
        <v>59.4</v>
      </c>
      <c r="AJ327" s="279">
        <f>SUM(AQ327:AU327)</f>
        <v>16</v>
      </c>
      <c r="AK327" s="1601" t="s">
        <v>98</v>
      </c>
      <c r="AL327" s="1602" t="s">
        <v>98</v>
      </c>
      <c r="AM327" s="1603" t="s">
        <v>98</v>
      </c>
      <c r="AN327" s="1604" t="s">
        <v>97</v>
      </c>
      <c r="AO327" s="1602" t="s">
        <v>97</v>
      </c>
      <c r="AP327" s="1603" t="s">
        <v>97</v>
      </c>
      <c r="AQ327" s="1604">
        <v>9</v>
      </c>
      <c r="AR327" s="1602">
        <v>3</v>
      </c>
      <c r="AS327" s="1602">
        <v>4</v>
      </c>
      <c r="AT327" s="1602"/>
      <c r="AU327" s="1605"/>
      <c r="AV327" s="220">
        <f t="shared" si="45"/>
        <v>2</v>
      </c>
      <c r="AW327" s="823"/>
      <c r="AX327" s="824"/>
      <c r="AY327" s="824">
        <v>1</v>
      </c>
      <c r="AZ327" s="824"/>
      <c r="BA327" s="824"/>
      <c r="BB327" s="824"/>
      <c r="BC327" s="824"/>
      <c r="BD327" s="824">
        <v>1</v>
      </c>
      <c r="BE327" s="825"/>
    </row>
    <row r="328" spans="1:57" ht="36" customHeight="1" thickBot="1">
      <c r="A328" s="2612"/>
      <c r="B328" s="2608"/>
      <c r="C328" s="2459"/>
      <c r="D328" s="284" t="s">
        <v>78</v>
      </c>
      <c r="E328" s="2438"/>
      <c r="F328" s="2462"/>
      <c r="G328" s="730">
        <f t="shared" si="44"/>
        <v>0</v>
      </c>
      <c r="H328" s="731">
        <f t="shared" si="47"/>
        <v>0</v>
      </c>
      <c r="I328" s="1607"/>
      <c r="J328" s="1607"/>
      <c r="K328" s="1607"/>
      <c r="L328" s="1608"/>
      <c r="M328" s="759">
        <f t="shared" si="49"/>
        <v>0</v>
      </c>
      <c r="N328" s="738"/>
      <c r="O328" s="738"/>
      <c r="P328" s="738"/>
      <c r="Q328" s="738"/>
      <c r="R328" s="739"/>
      <c r="S328" s="763"/>
      <c r="T328" s="763"/>
      <c r="U328" s="763"/>
      <c r="V328" s="738"/>
      <c r="W328" s="738"/>
      <c r="X328" s="739"/>
      <c r="Y328" s="737"/>
      <c r="Z328" s="739"/>
      <c r="AA328" s="1611"/>
      <c r="AB328" s="1607"/>
      <c r="AC328" s="1607"/>
      <c r="AD328" s="1607"/>
      <c r="AE328" s="1607"/>
      <c r="AF328" s="1608"/>
      <c r="AG328" s="1611"/>
      <c r="AH328" s="1619"/>
      <c r="AI328" s="1621"/>
      <c r="AJ328" s="282">
        <f>SUM(AQ328:AU328)</f>
        <v>0</v>
      </c>
      <c r="AK328" s="1612" t="s">
        <v>97</v>
      </c>
      <c r="AL328" s="1613" t="s">
        <v>97</v>
      </c>
      <c r="AM328" s="1614" t="s">
        <v>97</v>
      </c>
      <c r="AN328" s="1615" t="s">
        <v>97</v>
      </c>
      <c r="AO328" s="1613" t="s">
        <v>98</v>
      </c>
      <c r="AP328" s="1614" t="s">
        <v>98</v>
      </c>
      <c r="AQ328" s="1611"/>
      <c r="AR328" s="1607"/>
      <c r="AS328" s="1607"/>
      <c r="AT328" s="1607"/>
      <c r="AU328" s="1608"/>
      <c r="AV328" s="220">
        <f t="shared" si="45"/>
        <v>0</v>
      </c>
      <c r="AW328" s="820"/>
      <c r="AX328" s="821"/>
      <c r="AY328" s="821"/>
      <c r="AZ328" s="821"/>
      <c r="BA328" s="821"/>
      <c r="BB328" s="821"/>
      <c r="BC328" s="821"/>
      <c r="BD328" s="821"/>
      <c r="BE328" s="822"/>
    </row>
    <row r="329" spans="1:57" ht="36" customHeight="1" thickBot="1">
      <c r="A329" s="2612"/>
      <c r="B329" s="2606" t="s">
        <v>336</v>
      </c>
      <c r="C329" s="2457" t="s">
        <v>337</v>
      </c>
      <c r="D329" s="275" t="s">
        <v>74</v>
      </c>
      <c r="E329" s="2436">
        <v>0</v>
      </c>
      <c r="F329" s="2460">
        <f>E329-SUM(M329:M333)</f>
        <v>-2</v>
      </c>
      <c r="G329" s="684">
        <f t="shared" si="44"/>
        <v>0</v>
      </c>
      <c r="H329" s="685">
        <f t="shared" si="47"/>
        <v>0</v>
      </c>
      <c r="I329" s="1586"/>
      <c r="J329" s="1586"/>
      <c r="K329" s="1586"/>
      <c r="L329" s="1587"/>
      <c r="M329" s="826">
        <f t="shared" si="49"/>
        <v>0</v>
      </c>
      <c r="N329" s="751"/>
      <c r="O329" s="751"/>
      <c r="P329" s="751"/>
      <c r="Q329" s="751"/>
      <c r="R329" s="695"/>
      <c r="S329" s="762"/>
      <c r="T329" s="762"/>
      <c r="U329" s="762"/>
      <c r="V329" s="689"/>
      <c r="W329" s="689"/>
      <c r="X329" s="693"/>
      <c r="Y329" s="691"/>
      <c r="Z329" s="693"/>
      <c r="AA329" s="1591"/>
      <c r="AB329" s="1586"/>
      <c r="AC329" s="1586"/>
      <c r="AD329" s="1586"/>
      <c r="AE329" s="1586"/>
      <c r="AF329" s="1587"/>
      <c r="AG329" s="1591"/>
      <c r="AH329" s="1595"/>
      <c r="AI329" s="1616"/>
      <c r="AJ329" s="276">
        <f>SUM(AN329:AP329)</f>
        <v>0</v>
      </c>
      <c r="AK329" s="1592" t="s">
        <v>97</v>
      </c>
      <c r="AL329" s="1593" t="s">
        <v>97</v>
      </c>
      <c r="AM329" s="1594" t="s">
        <v>97</v>
      </c>
      <c r="AN329" s="1591"/>
      <c r="AO329" s="1586"/>
      <c r="AP329" s="1595"/>
      <c r="AQ329" s="1596" t="s">
        <v>97</v>
      </c>
      <c r="AR329" s="1593" t="s">
        <v>97</v>
      </c>
      <c r="AS329" s="1593" t="s">
        <v>97</v>
      </c>
      <c r="AT329" s="1593" t="s">
        <v>97</v>
      </c>
      <c r="AU329" s="1597" t="s">
        <v>97</v>
      </c>
      <c r="AV329" s="220">
        <f t="shared" si="45"/>
        <v>0</v>
      </c>
      <c r="AW329" s="814"/>
      <c r="AX329" s="815"/>
      <c r="AY329" s="815"/>
      <c r="AZ329" s="815"/>
      <c r="BA329" s="815"/>
      <c r="BB329" s="815"/>
      <c r="BC329" s="815"/>
      <c r="BD329" s="815"/>
      <c r="BE329" s="816"/>
    </row>
    <row r="330" spans="1:57" ht="36" customHeight="1" thickBot="1">
      <c r="A330" s="2612"/>
      <c r="B330" s="2607"/>
      <c r="C330" s="2458"/>
      <c r="D330" s="277" t="s">
        <v>75</v>
      </c>
      <c r="E330" s="2437"/>
      <c r="F330" s="2461"/>
      <c r="G330" s="684">
        <f t="shared" ref="G330:G393" si="50">SUM(M330,AV330)</f>
        <v>0</v>
      </c>
      <c r="H330" s="710">
        <f t="shared" si="47"/>
        <v>0</v>
      </c>
      <c r="I330" s="1598"/>
      <c r="J330" s="1598"/>
      <c r="K330" s="1598"/>
      <c r="L330" s="1599"/>
      <c r="M330" s="713">
        <f t="shared" si="49"/>
        <v>0</v>
      </c>
      <c r="N330" s="714"/>
      <c r="O330" s="714"/>
      <c r="P330" s="714"/>
      <c r="Q330" s="714"/>
      <c r="R330" s="718"/>
      <c r="S330" s="694"/>
      <c r="T330" s="694"/>
      <c r="U330" s="694"/>
      <c r="V330" s="751"/>
      <c r="W330" s="751"/>
      <c r="X330" s="695"/>
      <c r="Y330" s="756"/>
      <c r="Z330" s="695"/>
      <c r="AA330" s="1588"/>
      <c r="AB330" s="1589"/>
      <c r="AC330" s="1589"/>
      <c r="AD330" s="1589"/>
      <c r="AE330" s="1589"/>
      <c r="AF330" s="1590"/>
      <c r="AG330" s="1600"/>
      <c r="AH330" s="1617"/>
      <c r="AI330" s="1618"/>
      <c r="AJ330" s="279">
        <f>SUM(AN330:AP330)</f>
        <v>0</v>
      </c>
      <c r="AK330" s="1601" t="s">
        <v>98</v>
      </c>
      <c r="AL330" s="1602" t="s">
        <v>98</v>
      </c>
      <c r="AM330" s="1603" t="s">
        <v>98</v>
      </c>
      <c r="AN330" s="1604"/>
      <c r="AO330" s="1602"/>
      <c r="AP330" s="1603"/>
      <c r="AQ330" s="1604" t="s">
        <v>97</v>
      </c>
      <c r="AR330" s="1602" t="s">
        <v>97</v>
      </c>
      <c r="AS330" s="1602" t="s">
        <v>97</v>
      </c>
      <c r="AT330" s="1602" t="s">
        <v>97</v>
      </c>
      <c r="AU330" s="1605" t="s">
        <v>97</v>
      </c>
      <c r="AV330" s="220">
        <f t="shared" ref="AV330:AV393" si="51">SUM(AW330:BE330)</f>
        <v>0</v>
      </c>
      <c r="AW330" s="823"/>
      <c r="AX330" s="824"/>
      <c r="AY330" s="824"/>
      <c r="AZ330" s="824"/>
      <c r="BA330" s="824"/>
      <c r="BB330" s="824"/>
      <c r="BC330" s="824"/>
      <c r="BD330" s="824"/>
      <c r="BE330" s="825"/>
    </row>
    <row r="331" spans="1:57" ht="36" customHeight="1" thickBot="1">
      <c r="A331" s="2612"/>
      <c r="B331" s="2607"/>
      <c r="C331" s="2458"/>
      <c r="D331" s="277" t="s">
        <v>76</v>
      </c>
      <c r="E331" s="2437"/>
      <c r="F331" s="2461"/>
      <c r="G331" s="684">
        <f t="shared" si="50"/>
        <v>0</v>
      </c>
      <c r="H331" s="710">
        <f t="shared" si="47"/>
        <v>0</v>
      </c>
      <c r="I331" s="1598"/>
      <c r="J331" s="1598"/>
      <c r="K331" s="1598"/>
      <c r="L331" s="1599"/>
      <c r="M331" s="713">
        <f t="shared" si="49"/>
        <v>0</v>
      </c>
      <c r="N331" s="714"/>
      <c r="O331" s="714"/>
      <c r="P331" s="714"/>
      <c r="Q331" s="714"/>
      <c r="R331" s="718"/>
      <c r="S331" s="694"/>
      <c r="T331" s="694"/>
      <c r="U331" s="694"/>
      <c r="V331" s="751"/>
      <c r="W331" s="751"/>
      <c r="X331" s="695"/>
      <c r="Y331" s="756"/>
      <c r="Z331" s="695"/>
      <c r="AA331" s="1588"/>
      <c r="AB331" s="1589"/>
      <c r="AC331" s="1589"/>
      <c r="AD331" s="1589"/>
      <c r="AE331" s="1589"/>
      <c r="AF331" s="1590"/>
      <c r="AG331" s="1600"/>
      <c r="AH331" s="1617"/>
      <c r="AI331" s="1618"/>
      <c r="AJ331" s="279">
        <f>SUM(AK331:AM331)</f>
        <v>0</v>
      </c>
      <c r="AK331" s="1601"/>
      <c r="AL331" s="1602"/>
      <c r="AM331" s="1603"/>
      <c r="AN331" s="1604" t="s">
        <v>97</v>
      </c>
      <c r="AO331" s="1602" t="s">
        <v>97</v>
      </c>
      <c r="AP331" s="1603" t="s">
        <v>97</v>
      </c>
      <c r="AQ331" s="1604" t="s">
        <v>97</v>
      </c>
      <c r="AR331" s="1602" t="s">
        <v>97</v>
      </c>
      <c r="AS331" s="1602" t="s">
        <v>97</v>
      </c>
      <c r="AT331" s="1602" t="s">
        <v>97</v>
      </c>
      <c r="AU331" s="1605" t="s">
        <v>97</v>
      </c>
      <c r="AV331" s="220">
        <f t="shared" si="51"/>
        <v>0</v>
      </c>
      <c r="AW331" s="823"/>
      <c r="AX331" s="824"/>
      <c r="AY331" s="824"/>
      <c r="AZ331" s="824"/>
      <c r="BA331" s="824"/>
      <c r="BB331" s="824"/>
      <c r="BC331" s="824"/>
      <c r="BD331" s="824"/>
      <c r="BE331" s="825"/>
    </row>
    <row r="332" spans="1:57" ht="36" customHeight="1" thickBot="1">
      <c r="A332" s="2612"/>
      <c r="B332" s="2607"/>
      <c r="C332" s="2458"/>
      <c r="D332" s="277" t="s">
        <v>77</v>
      </c>
      <c r="E332" s="2437"/>
      <c r="F332" s="2461"/>
      <c r="G332" s="684">
        <f t="shared" si="50"/>
        <v>2</v>
      </c>
      <c r="H332" s="710">
        <v>0</v>
      </c>
      <c r="I332" s="1598"/>
      <c r="J332" s="1598"/>
      <c r="K332" s="1598">
        <v>0</v>
      </c>
      <c r="L332" s="1599"/>
      <c r="M332" s="713">
        <f t="shared" si="49"/>
        <v>2</v>
      </c>
      <c r="N332" s="714"/>
      <c r="O332" s="714"/>
      <c r="P332" s="714"/>
      <c r="Q332" s="714"/>
      <c r="R332" s="718">
        <v>2</v>
      </c>
      <c r="S332" s="694">
        <v>2</v>
      </c>
      <c r="T332" s="694"/>
      <c r="U332" s="694"/>
      <c r="V332" s="751"/>
      <c r="W332" s="751"/>
      <c r="X332" s="695"/>
      <c r="Y332" s="756">
        <v>2</v>
      </c>
      <c r="Z332" s="695"/>
      <c r="AA332" s="1588"/>
      <c r="AB332" s="1589">
        <v>1</v>
      </c>
      <c r="AC332" s="1589">
        <v>1</v>
      </c>
      <c r="AD332" s="1589">
        <v>1</v>
      </c>
      <c r="AE332" s="1589">
        <v>1</v>
      </c>
      <c r="AF332" s="1590">
        <v>2</v>
      </c>
      <c r="AG332" s="1600">
        <v>45</v>
      </c>
      <c r="AH332" s="1617">
        <v>20</v>
      </c>
      <c r="AI332" s="1618">
        <v>125</v>
      </c>
      <c r="AJ332" s="279">
        <f>SUM(AQ332:AU332)</f>
        <v>2</v>
      </c>
      <c r="AK332" s="1601" t="s">
        <v>98</v>
      </c>
      <c r="AL332" s="1602" t="s">
        <v>98</v>
      </c>
      <c r="AM332" s="1603" t="s">
        <v>98</v>
      </c>
      <c r="AN332" s="1604" t="s">
        <v>97</v>
      </c>
      <c r="AO332" s="1602" t="s">
        <v>97</v>
      </c>
      <c r="AP332" s="1603" t="s">
        <v>97</v>
      </c>
      <c r="AQ332" s="1604"/>
      <c r="AR332" s="1602"/>
      <c r="AS332" s="1602"/>
      <c r="AT332" s="1602">
        <v>2</v>
      </c>
      <c r="AU332" s="1605"/>
      <c r="AV332" s="220">
        <f t="shared" si="51"/>
        <v>0</v>
      </c>
      <c r="AW332" s="823"/>
      <c r="AX332" s="824"/>
      <c r="AY332" s="824"/>
      <c r="AZ332" s="824"/>
      <c r="BA332" s="824"/>
      <c r="BB332" s="824"/>
      <c r="BC332" s="824"/>
      <c r="BD332" s="824"/>
      <c r="BE332" s="825"/>
    </row>
    <row r="333" spans="1:57" ht="36" customHeight="1" thickBot="1">
      <c r="A333" s="2612"/>
      <c r="B333" s="2608"/>
      <c r="C333" s="2459"/>
      <c r="D333" s="284" t="s">
        <v>78</v>
      </c>
      <c r="E333" s="2438"/>
      <c r="F333" s="2462"/>
      <c r="G333" s="684">
        <f t="shared" si="50"/>
        <v>0</v>
      </c>
      <c r="H333" s="731">
        <f t="shared" ref="H333:H356" si="52">SUM(I333:L333)</f>
        <v>0</v>
      </c>
      <c r="I333" s="1607"/>
      <c r="J333" s="1607"/>
      <c r="K333" s="1607"/>
      <c r="L333" s="1608"/>
      <c r="M333" s="713">
        <f t="shared" si="49"/>
        <v>0</v>
      </c>
      <c r="N333" s="738"/>
      <c r="O333" s="738"/>
      <c r="P333" s="738"/>
      <c r="Q333" s="738"/>
      <c r="R333" s="739"/>
      <c r="S333" s="763"/>
      <c r="T333" s="763"/>
      <c r="U333" s="763"/>
      <c r="V333" s="738"/>
      <c r="W333" s="738"/>
      <c r="X333" s="739"/>
      <c r="Y333" s="737"/>
      <c r="Z333" s="739"/>
      <c r="AA333" s="1611"/>
      <c r="AB333" s="1607"/>
      <c r="AC333" s="1607"/>
      <c r="AD333" s="1607"/>
      <c r="AE333" s="1607"/>
      <c r="AF333" s="1608"/>
      <c r="AG333" s="1611"/>
      <c r="AH333" s="1619"/>
      <c r="AI333" s="1621"/>
      <c r="AJ333" s="282">
        <f>SUM(AQ333:AU333)</f>
        <v>0</v>
      </c>
      <c r="AK333" s="1612" t="s">
        <v>97</v>
      </c>
      <c r="AL333" s="1613" t="s">
        <v>97</v>
      </c>
      <c r="AM333" s="1614" t="s">
        <v>97</v>
      </c>
      <c r="AN333" s="1615" t="s">
        <v>97</v>
      </c>
      <c r="AO333" s="1613" t="s">
        <v>98</v>
      </c>
      <c r="AP333" s="1614" t="s">
        <v>98</v>
      </c>
      <c r="AQ333" s="1611"/>
      <c r="AR333" s="1607"/>
      <c r="AS333" s="1607"/>
      <c r="AT333" s="1607"/>
      <c r="AU333" s="1608"/>
      <c r="AV333" s="220">
        <f t="shared" si="51"/>
        <v>0</v>
      </c>
      <c r="AW333" s="820"/>
      <c r="AX333" s="821"/>
      <c r="AY333" s="821"/>
      <c r="AZ333" s="821"/>
      <c r="BA333" s="821"/>
      <c r="BB333" s="821"/>
      <c r="BC333" s="821"/>
      <c r="BD333" s="821"/>
      <c r="BE333" s="822"/>
    </row>
    <row r="334" spans="1:57" ht="36" customHeight="1">
      <c r="A334" s="2612"/>
      <c r="B334" s="2589" t="s">
        <v>338</v>
      </c>
      <c r="C334" s="2457" t="s">
        <v>339</v>
      </c>
      <c r="D334" s="275" t="s">
        <v>74</v>
      </c>
      <c r="E334" s="2436">
        <v>30</v>
      </c>
      <c r="F334" s="2460">
        <f>E334-SUM(M334:M338)</f>
        <v>8</v>
      </c>
      <c r="G334" s="709">
        <f t="shared" si="50"/>
        <v>9</v>
      </c>
      <c r="H334" s="710">
        <f t="shared" si="52"/>
        <v>1</v>
      </c>
      <c r="I334" s="1586">
        <v>1</v>
      </c>
      <c r="J334" s="1586"/>
      <c r="K334" s="1586"/>
      <c r="L334" s="1587"/>
      <c r="M334" s="713">
        <f t="shared" si="49"/>
        <v>9</v>
      </c>
      <c r="N334" s="689"/>
      <c r="O334" s="689"/>
      <c r="P334" s="689"/>
      <c r="Q334" s="689"/>
      <c r="R334" s="693">
        <v>9</v>
      </c>
      <c r="S334" s="762">
        <v>2</v>
      </c>
      <c r="T334" s="762"/>
      <c r="U334" s="762"/>
      <c r="V334" s="689">
        <v>7</v>
      </c>
      <c r="W334" s="689"/>
      <c r="X334" s="693"/>
      <c r="Y334" s="691">
        <v>8</v>
      </c>
      <c r="Z334" s="693">
        <v>1</v>
      </c>
      <c r="AA334" s="1591"/>
      <c r="AB334" s="1586">
        <v>4</v>
      </c>
      <c r="AC334" s="1586">
        <v>4</v>
      </c>
      <c r="AD334" s="1586">
        <v>1</v>
      </c>
      <c r="AE334" s="1586">
        <v>7</v>
      </c>
      <c r="AF334" s="1587"/>
      <c r="AG334" s="1591">
        <v>38</v>
      </c>
      <c r="AH334" s="1595">
        <v>19</v>
      </c>
      <c r="AI334" s="1616">
        <v>6.8</v>
      </c>
      <c r="AJ334" s="279">
        <f>SUM(AN334:AP334)</f>
        <v>9</v>
      </c>
      <c r="AK334" s="1592" t="s">
        <v>97</v>
      </c>
      <c r="AL334" s="1593" t="s">
        <v>97</v>
      </c>
      <c r="AM334" s="1594" t="s">
        <v>97</v>
      </c>
      <c r="AN334" s="1591">
        <v>6</v>
      </c>
      <c r="AO334" s="1586">
        <v>3</v>
      </c>
      <c r="AP334" s="1595"/>
      <c r="AQ334" s="1596" t="s">
        <v>97</v>
      </c>
      <c r="AR334" s="1593" t="s">
        <v>97</v>
      </c>
      <c r="AS334" s="1593" t="s">
        <v>97</v>
      </c>
      <c r="AT334" s="1593" t="s">
        <v>97</v>
      </c>
      <c r="AU334" s="1597" t="s">
        <v>97</v>
      </c>
      <c r="AV334" s="220">
        <f t="shared" si="51"/>
        <v>0</v>
      </c>
      <c r="AW334" s="814"/>
      <c r="AX334" s="815"/>
      <c r="AY334" s="815"/>
      <c r="AZ334" s="815"/>
      <c r="BA334" s="815"/>
      <c r="BB334" s="815"/>
      <c r="BC334" s="815"/>
      <c r="BD334" s="815"/>
      <c r="BE334" s="816"/>
    </row>
    <row r="335" spans="1:57" ht="36" customHeight="1">
      <c r="A335" s="2612"/>
      <c r="B335" s="2590"/>
      <c r="C335" s="2458"/>
      <c r="D335" s="277" t="s">
        <v>75</v>
      </c>
      <c r="E335" s="2437"/>
      <c r="F335" s="2461"/>
      <c r="G335" s="709">
        <f t="shared" si="50"/>
        <v>0</v>
      </c>
      <c r="H335" s="710">
        <f t="shared" si="52"/>
        <v>0</v>
      </c>
      <c r="I335" s="1598"/>
      <c r="J335" s="1598"/>
      <c r="K335" s="1598"/>
      <c r="L335" s="1599"/>
      <c r="M335" s="713">
        <f t="shared" si="49"/>
        <v>0</v>
      </c>
      <c r="N335" s="714"/>
      <c r="O335" s="714"/>
      <c r="P335" s="714"/>
      <c r="Q335" s="714"/>
      <c r="R335" s="718"/>
      <c r="S335" s="694"/>
      <c r="T335" s="694"/>
      <c r="U335" s="694"/>
      <c r="V335" s="751"/>
      <c r="W335" s="751"/>
      <c r="X335" s="695"/>
      <c r="Y335" s="756"/>
      <c r="Z335" s="695"/>
      <c r="AA335" s="1588"/>
      <c r="AB335" s="1589"/>
      <c r="AC335" s="1589"/>
      <c r="AD335" s="1589"/>
      <c r="AE335" s="1589"/>
      <c r="AF335" s="1590"/>
      <c r="AG335" s="1600"/>
      <c r="AH335" s="1617"/>
      <c r="AI335" s="1618"/>
      <c r="AJ335" s="279">
        <f>SUM(AN335:AP335)</f>
        <v>0</v>
      </c>
      <c r="AK335" s="1601" t="s">
        <v>98</v>
      </c>
      <c r="AL335" s="1602" t="s">
        <v>98</v>
      </c>
      <c r="AM335" s="1603" t="s">
        <v>98</v>
      </c>
      <c r="AN335" s="1604"/>
      <c r="AO335" s="1602"/>
      <c r="AP335" s="1603"/>
      <c r="AQ335" s="1604" t="s">
        <v>97</v>
      </c>
      <c r="AR335" s="1602" t="s">
        <v>97</v>
      </c>
      <c r="AS335" s="1602" t="s">
        <v>97</v>
      </c>
      <c r="AT335" s="1602" t="s">
        <v>97</v>
      </c>
      <c r="AU335" s="1605" t="s">
        <v>97</v>
      </c>
      <c r="AV335" s="220">
        <f t="shared" si="51"/>
        <v>0</v>
      </c>
      <c r="AW335" s="823"/>
      <c r="AX335" s="824"/>
      <c r="AY335" s="824"/>
      <c r="AZ335" s="824"/>
      <c r="BA335" s="824"/>
      <c r="BB335" s="824"/>
      <c r="BC335" s="824"/>
      <c r="BD335" s="824"/>
      <c r="BE335" s="825"/>
    </row>
    <row r="336" spans="1:57" ht="36" customHeight="1">
      <c r="A336" s="2612"/>
      <c r="B336" s="2590"/>
      <c r="C336" s="2458"/>
      <c r="D336" s="277" t="s">
        <v>76</v>
      </c>
      <c r="E336" s="2437"/>
      <c r="F336" s="2461"/>
      <c r="G336" s="709">
        <f t="shared" si="50"/>
        <v>0</v>
      </c>
      <c r="H336" s="710">
        <f t="shared" si="52"/>
        <v>0</v>
      </c>
      <c r="I336" s="1598"/>
      <c r="J336" s="1598"/>
      <c r="K336" s="1598"/>
      <c r="L336" s="1599"/>
      <c r="M336" s="713">
        <f t="shared" si="49"/>
        <v>0</v>
      </c>
      <c r="N336" s="714"/>
      <c r="O336" s="714"/>
      <c r="P336" s="714"/>
      <c r="Q336" s="714"/>
      <c r="R336" s="718"/>
      <c r="S336" s="694"/>
      <c r="T336" s="694"/>
      <c r="U336" s="694"/>
      <c r="V336" s="751"/>
      <c r="W336" s="751"/>
      <c r="X336" s="695"/>
      <c r="Y336" s="756"/>
      <c r="Z336" s="695"/>
      <c r="AA336" s="1588"/>
      <c r="AB336" s="1589"/>
      <c r="AC336" s="1589"/>
      <c r="AD336" s="1589"/>
      <c r="AE336" s="1589"/>
      <c r="AF336" s="1590"/>
      <c r="AG336" s="1600"/>
      <c r="AH336" s="1617"/>
      <c r="AI336" s="1618"/>
      <c r="AJ336" s="279">
        <f>SUM(AK336:AM336)</f>
        <v>0</v>
      </c>
      <c r="AK336" s="1601"/>
      <c r="AL336" s="1602"/>
      <c r="AM336" s="1603"/>
      <c r="AN336" s="1604" t="s">
        <v>97</v>
      </c>
      <c r="AO336" s="1602" t="s">
        <v>97</v>
      </c>
      <c r="AP336" s="1603" t="s">
        <v>97</v>
      </c>
      <c r="AQ336" s="1604" t="s">
        <v>97</v>
      </c>
      <c r="AR336" s="1602" t="s">
        <v>97</v>
      </c>
      <c r="AS336" s="1602" t="s">
        <v>97</v>
      </c>
      <c r="AT336" s="1602" t="s">
        <v>97</v>
      </c>
      <c r="AU336" s="1605" t="s">
        <v>97</v>
      </c>
      <c r="AV336" s="220">
        <f t="shared" si="51"/>
        <v>0</v>
      </c>
      <c r="AW336" s="823"/>
      <c r="AX336" s="824"/>
      <c r="AY336" s="824"/>
      <c r="AZ336" s="824"/>
      <c r="BA336" s="824"/>
      <c r="BB336" s="824"/>
      <c r="BC336" s="824"/>
      <c r="BD336" s="824"/>
      <c r="BE336" s="825"/>
    </row>
    <row r="337" spans="1:57" ht="36" customHeight="1">
      <c r="A337" s="2612"/>
      <c r="B337" s="2590"/>
      <c r="C337" s="2458"/>
      <c r="D337" s="277" t="s">
        <v>77</v>
      </c>
      <c r="E337" s="2437"/>
      <c r="F337" s="2461"/>
      <c r="G337" s="709">
        <f t="shared" si="50"/>
        <v>13</v>
      </c>
      <c r="H337" s="710">
        <f t="shared" si="52"/>
        <v>0</v>
      </c>
      <c r="I337" s="1598"/>
      <c r="J337" s="1598"/>
      <c r="K337" s="1598"/>
      <c r="L337" s="1599"/>
      <c r="M337" s="713">
        <f t="shared" si="49"/>
        <v>13</v>
      </c>
      <c r="N337" s="714"/>
      <c r="O337" s="714">
        <v>3</v>
      </c>
      <c r="P337" s="714"/>
      <c r="Q337" s="714"/>
      <c r="R337" s="718">
        <v>10</v>
      </c>
      <c r="S337" s="694">
        <v>1</v>
      </c>
      <c r="T337" s="694"/>
      <c r="U337" s="694"/>
      <c r="V337" s="751">
        <v>11</v>
      </c>
      <c r="W337" s="751">
        <v>1</v>
      </c>
      <c r="X337" s="695"/>
      <c r="Y337" s="756">
        <v>12</v>
      </c>
      <c r="Z337" s="695">
        <v>1</v>
      </c>
      <c r="AA337" s="1588"/>
      <c r="AB337" s="1589">
        <v>3</v>
      </c>
      <c r="AC337" s="1589">
        <v>3</v>
      </c>
      <c r="AD337" s="1589">
        <v>4</v>
      </c>
      <c r="AE337" s="1589">
        <v>10</v>
      </c>
      <c r="AF337" s="1590">
        <v>1</v>
      </c>
      <c r="AG337" s="1600">
        <v>42.5</v>
      </c>
      <c r="AH337" s="1617">
        <v>28</v>
      </c>
      <c r="AI337" s="1618">
        <v>82.69</v>
      </c>
      <c r="AJ337" s="279">
        <f>SUM(AQ337:AU337)</f>
        <v>13</v>
      </c>
      <c r="AK337" s="1601" t="s">
        <v>98</v>
      </c>
      <c r="AL337" s="1602" t="s">
        <v>98</v>
      </c>
      <c r="AM337" s="1603" t="s">
        <v>98</v>
      </c>
      <c r="AN337" s="1604" t="s">
        <v>97</v>
      </c>
      <c r="AO337" s="1602" t="s">
        <v>97</v>
      </c>
      <c r="AP337" s="1603" t="s">
        <v>97</v>
      </c>
      <c r="AQ337" s="1604">
        <v>2</v>
      </c>
      <c r="AR337" s="1602">
        <v>3</v>
      </c>
      <c r="AS337" s="1602">
        <v>7</v>
      </c>
      <c r="AT337" s="1602">
        <v>1</v>
      </c>
      <c r="AU337" s="1605"/>
      <c r="AV337" s="220">
        <f t="shared" si="51"/>
        <v>0</v>
      </c>
      <c r="AW337" s="823"/>
      <c r="AX337" s="824"/>
      <c r="AY337" s="824"/>
      <c r="AZ337" s="824"/>
      <c r="BA337" s="824"/>
      <c r="BB337" s="824"/>
      <c r="BC337" s="824"/>
      <c r="BD337" s="824"/>
      <c r="BE337" s="825"/>
    </row>
    <row r="338" spans="1:57" ht="36" customHeight="1" thickBot="1">
      <c r="A338" s="2612"/>
      <c r="B338" s="2591"/>
      <c r="C338" s="2459"/>
      <c r="D338" s="284" t="s">
        <v>78</v>
      </c>
      <c r="E338" s="2438"/>
      <c r="F338" s="2462"/>
      <c r="G338" s="709">
        <f t="shared" si="50"/>
        <v>0</v>
      </c>
      <c r="H338" s="710">
        <f t="shared" si="52"/>
        <v>0</v>
      </c>
      <c r="I338" s="1607"/>
      <c r="J338" s="1607"/>
      <c r="K338" s="1607"/>
      <c r="L338" s="1608"/>
      <c r="M338" s="713">
        <f t="shared" si="49"/>
        <v>0</v>
      </c>
      <c r="N338" s="738"/>
      <c r="O338" s="738"/>
      <c r="P338" s="738"/>
      <c r="Q338" s="738"/>
      <c r="R338" s="739"/>
      <c r="S338" s="763"/>
      <c r="T338" s="763"/>
      <c r="U338" s="763"/>
      <c r="V338" s="738"/>
      <c r="W338" s="738"/>
      <c r="X338" s="739"/>
      <c r="Y338" s="737"/>
      <c r="Z338" s="739"/>
      <c r="AA338" s="1611"/>
      <c r="AB338" s="1607"/>
      <c r="AC338" s="1607"/>
      <c r="AD338" s="1607"/>
      <c r="AE338" s="1607"/>
      <c r="AF338" s="1608"/>
      <c r="AG338" s="1611"/>
      <c r="AH338" s="1619"/>
      <c r="AI338" s="1621"/>
      <c r="AJ338" s="282">
        <f>SUM(AQ338:AU338)</f>
        <v>0</v>
      </c>
      <c r="AK338" s="1612" t="s">
        <v>97</v>
      </c>
      <c r="AL338" s="1613" t="s">
        <v>97</v>
      </c>
      <c r="AM338" s="1614" t="s">
        <v>97</v>
      </c>
      <c r="AN338" s="1615" t="s">
        <v>97</v>
      </c>
      <c r="AO338" s="1613" t="s">
        <v>98</v>
      </c>
      <c r="AP338" s="1614" t="s">
        <v>98</v>
      </c>
      <c r="AQ338" s="1611"/>
      <c r="AR338" s="1607"/>
      <c r="AS338" s="1607"/>
      <c r="AT338" s="1607"/>
      <c r="AU338" s="1608"/>
      <c r="AV338" s="220">
        <f t="shared" si="51"/>
        <v>0</v>
      </c>
      <c r="AW338" s="820"/>
      <c r="AX338" s="821"/>
      <c r="AY338" s="821"/>
      <c r="AZ338" s="821"/>
      <c r="BA338" s="821"/>
      <c r="BB338" s="821"/>
      <c r="BC338" s="821"/>
      <c r="BD338" s="821"/>
      <c r="BE338" s="822"/>
    </row>
    <row r="339" spans="1:57" ht="36" customHeight="1">
      <c r="A339" s="2612"/>
      <c r="B339" s="2589" t="s">
        <v>340</v>
      </c>
      <c r="C339" s="2457" t="s">
        <v>341</v>
      </c>
      <c r="D339" s="275" t="s">
        <v>74</v>
      </c>
      <c r="E339" s="2436">
        <v>8</v>
      </c>
      <c r="F339" s="2460">
        <f>E339-SUM(M339:M343)</f>
        <v>4</v>
      </c>
      <c r="G339" s="709">
        <f t="shared" si="50"/>
        <v>1</v>
      </c>
      <c r="H339" s="710">
        <f t="shared" si="52"/>
        <v>0</v>
      </c>
      <c r="I339" s="1586"/>
      <c r="J339" s="1586"/>
      <c r="K339" s="1586"/>
      <c r="L339" s="1587"/>
      <c r="M339" s="713">
        <f t="shared" si="49"/>
        <v>1</v>
      </c>
      <c r="N339" s="689"/>
      <c r="O339" s="689"/>
      <c r="P339" s="689"/>
      <c r="Q339" s="689"/>
      <c r="R339" s="693">
        <v>1</v>
      </c>
      <c r="S339" s="762"/>
      <c r="T339" s="762"/>
      <c r="U339" s="762"/>
      <c r="V339" s="689">
        <v>1</v>
      </c>
      <c r="W339" s="689">
        <v>0</v>
      </c>
      <c r="X339" s="693"/>
      <c r="Y339" s="691">
        <v>1</v>
      </c>
      <c r="Z339" s="693"/>
      <c r="AA339" s="1591"/>
      <c r="AB339" s="1586"/>
      <c r="AC339" s="1586"/>
      <c r="AD339" s="1586">
        <v>1</v>
      </c>
      <c r="AE339" s="1586">
        <v>1</v>
      </c>
      <c r="AF339" s="1587"/>
      <c r="AG339" s="1591">
        <v>40</v>
      </c>
      <c r="AH339" s="1595">
        <v>12</v>
      </c>
      <c r="AI339" s="1616">
        <v>8</v>
      </c>
      <c r="AJ339" s="276">
        <f>SUM(AN339:AP339)</f>
        <v>1</v>
      </c>
      <c r="AK339" s="1592" t="s">
        <v>97</v>
      </c>
      <c r="AL339" s="1593" t="s">
        <v>97</v>
      </c>
      <c r="AM339" s="1594" t="s">
        <v>97</v>
      </c>
      <c r="AN339" s="1591"/>
      <c r="AO339" s="1586">
        <v>1</v>
      </c>
      <c r="AP339" s="1595"/>
      <c r="AQ339" s="1596" t="s">
        <v>97</v>
      </c>
      <c r="AR339" s="1593" t="s">
        <v>97</v>
      </c>
      <c r="AS339" s="1593" t="s">
        <v>97</v>
      </c>
      <c r="AT339" s="1593" t="s">
        <v>97</v>
      </c>
      <c r="AU339" s="1597" t="s">
        <v>97</v>
      </c>
      <c r="AV339" s="220">
        <f t="shared" si="51"/>
        <v>0</v>
      </c>
      <c r="AW339" s="814"/>
      <c r="AX339" s="815"/>
      <c r="AY339" s="815"/>
      <c r="AZ339" s="815"/>
      <c r="BA339" s="815"/>
      <c r="BB339" s="815"/>
      <c r="BC339" s="815"/>
      <c r="BD339" s="815"/>
      <c r="BE339" s="816"/>
    </row>
    <row r="340" spans="1:57" ht="36" customHeight="1">
      <c r="A340" s="2612"/>
      <c r="B340" s="2590"/>
      <c r="C340" s="2458"/>
      <c r="D340" s="277" t="s">
        <v>75</v>
      </c>
      <c r="E340" s="2437"/>
      <c r="F340" s="2461"/>
      <c r="G340" s="709">
        <f t="shared" si="50"/>
        <v>0</v>
      </c>
      <c r="H340" s="710">
        <f t="shared" si="52"/>
        <v>0</v>
      </c>
      <c r="I340" s="1598"/>
      <c r="J340" s="1598"/>
      <c r="K340" s="1598"/>
      <c r="L340" s="1599"/>
      <c r="M340" s="713">
        <f t="shared" si="49"/>
        <v>0</v>
      </c>
      <c r="N340" s="714"/>
      <c r="O340" s="714"/>
      <c r="P340" s="714"/>
      <c r="Q340" s="714"/>
      <c r="R340" s="718"/>
      <c r="S340" s="694"/>
      <c r="T340" s="694"/>
      <c r="U340" s="694"/>
      <c r="V340" s="751"/>
      <c r="W340" s="751"/>
      <c r="X340" s="695"/>
      <c r="Y340" s="756"/>
      <c r="Z340" s="695"/>
      <c r="AA340" s="1588"/>
      <c r="AB340" s="1589"/>
      <c r="AC340" s="1589"/>
      <c r="AD340" s="1589"/>
      <c r="AE340" s="1589"/>
      <c r="AF340" s="1590"/>
      <c r="AG340" s="1600"/>
      <c r="AH340" s="1617"/>
      <c r="AI340" s="1618"/>
      <c r="AJ340" s="279">
        <f>SUM(AN340:AP340)</f>
        <v>0</v>
      </c>
      <c r="AK340" s="1601" t="s">
        <v>98</v>
      </c>
      <c r="AL340" s="1602" t="s">
        <v>98</v>
      </c>
      <c r="AM340" s="1603" t="s">
        <v>98</v>
      </c>
      <c r="AN340" s="1604"/>
      <c r="AO340" s="1602"/>
      <c r="AP340" s="1603"/>
      <c r="AQ340" s="1604" t="s">
        <v>97</v>
      </c>
      <c r="AR340" s="1602" t="s">
        <v>97</v>
      </c>
      <c r="AS340" s="1602" t="s">
        <v>97</v>
      </c>
      <c r="AT340" s="1602" t="s">
        <v>97</v>
      </c>
      <c r="AU340" s="1605" t="s">
        <v>97</v>
      </c>
      <c r="AV340" s="220">
        <f t="shared" si="51"/>
        <v>0</v>
      </c>
      <c r="AW340" s="823"/>
      <c r="AX340" s="824"/>
      <c r="AY340" s="824"/>
      <c r="AZ340" s="824"/>
      <c r="BA340" s="824"/>
      <c r="BB340" s="824"/>
      <c r="BC340" s="824"/>
      <c r="BD340" s="824"/>
      <c r="BE340" s="825"/>
    </row>
    <row r="341" spans="1:57" ht="36" customHeight="1">
      <c r="A341" s="2612"/>
      <c r="B341" s="2590"/>
      <c r="C341" s="2458"/>
      <c r="D341" s="277" t="s">
        <v>76</v>
      </c>
      <c r="E341" s="2437"/>
      <c r="F341" s="2461"/>
      <c r="G341" s="709">
        <f t="shared" si="50"/>
        <v>0</v>
      </c>
      <c r="H341" s="710">
        <f t="shared" si="52"/>
        <v>0</v>
      </c>
      <c r="I341" s="1598"/>
      <c r="J341" s="1598"/>
      <c r="K341" s="1598"/>
      <c r="L341" s="1599"/>
      <c r="M341" s="713">
        <f t="shared" si="49"/>
        <v>0</v>
      </c>
      <c r="N341" s="714"/>
      <c r="O341" s="714"/>
      <c r="P341" s="714"/>
      <c r="Q341" s="714"/>
      <c r="R341" s="718"/>
      <c r="S341" s="694"/>
      <c r="T341" s="694"/>
      <c r="U341" s="694"/>
      <c r="V341" s="751"/>
      <c r="W341" s="751"/>
      <c r="X341" s="695"/>
      <c r="Y341" s="756"/>
      <c r="Z341" s="695"/>
      <c r="AA341" s="1588"/>
      <c r="AB341" s="1589"/>
      <c r="AC341" s="1589"/>
      <c r="AD341" s="1589"/>
      <c r="AE341" s="1589"/>
      <c r="AF341" s="1590"/>
      <c r="AG341" s="1600"/>
      <c r="AH341" s="1617"/>
      <c r="AI341" s="1618"/>
      <c r="AJ341" s="279">
        <f>SUM(AK341:AM341)</f>
        <v>0</v>
      </c>
      <c r="AK341" s="1601"/>
      <c r="AL341" s="1602"/>
      <c r="AM341" s="1603"/>
      <c r="AN341" s="1604" t="s">
        <v>97</v>
      </c>
      <c r="AO341" s="1602" t="s">
        <v>97</v>
      </c>
      <c r="AP341" s="1603" t="s">
        <v>97</v>
      </c>
      <c r="AQ341" s="1604" t="s">
        <v>97</v>
      </c>
      <c r="AR341" s="1602" t="s">
        <v>97</v>
      </c>
      <c r="AS341" s="1602" t="s">
        <v>97</v>
      </c>
      <c r="AT341" s="1602" t="s">
        <v>97</v>
      </c>
      <c r="AU341" s="1605" t="s">
        <v>97</v>
      </c>
      <c r="AV341" s="220">
        <f t="shared" si="51"/>
        <v>0</v>
      </c>
      <c r="AW341" s="823"/>
      <c r="AX341" s="824"/>
      <c r="AY341" s="824"/>
      <c r="AZ341" s="824"/>
      <c r="BA341" s="824"/>
      <c r="BB341" s="824"/>
      <c r="BC341" s="824"/>
      <c r="BD341" s="824"/>
      <c r="BE341" s="825"/>
    </row>
    <row r="342" spans="1:57" ht="36" customHeight="1">
      <c r="A342" s="2612"/>
      <c r="B342" s="2590"/>
      <c r="C342" s="2458"/>
      <c r="D342" s="277" t="s">
        <v>77</v>
      </c>
      <c r="E342" s="2437"/>
      <c r="F342" s="2461"/>
      <c r="G342" s="709">
        <f t="shared" si="50"/>
        <v>4</v>
      </c>
      <c r="H342" s="710">
        <f t="shared" si="52"/>
        <v>0</v>
      </c>
      <c r="I342" s="1598"/>
      <c r="J342" s="1598"/>
      <c r="K342" s="1598"/>
      <c r="L342" s="1599"/>
      <c r="M342" s="713">
        <f t="shared" si="49"/>
        <v>3</v>
      </c>
      <c r="N342" s="714"/>
      <c r="O342" s="714"/>
      <c r="P342" s="714"/>
      <c r="Q342" s="714"/>
      <c r="R342" s="718">
        <v>3</v>
      </c>
      <c r="S342" s="694"/>
      <c r="T342" s="694"/>
      <c r="U342" s="694"/>
      <c r="V342" s="751">
        <v>3</v>
      </c>
      <c r="W342" s="751"/>
      <c r="X342" s="695"/>
      <c r="Y342" s="756">
        <v>2</v>
      </c>
      <c r="Z342" s="695">
        <v>1</v>
      </c>
      <c r="AA342" s="1588"/>
      <c r="AB342" s="1589">
        <v>2</v>
      </c>
      <c r="AC342" s="1589">
        <v>2</v>
      </c>
      <c r="AD342" s="1589">
        <v>2</v>
      </c>
      <c r="AE342" s="1589">
        <v>2</v>
      </c>
      <c r="AF342" s="1590"/>
      <c r="AG342" s="1600">
        <v>41</v>
      </c>
      <c r="AH342" s="1617">
        <v>23</v>
      </c>
      <c r="AI342" s="1618">
        <v>136</v>
      </c>
      <c r="AJ342" s="279">
        <f>SUM(AQ342:AU342)</f>
        <v>3</v>
      </c>
      <c r="AK342" s="1601" t="s">
        <v>98</v>
      </c>
      <c r="AL342" s="1602" t="s">
        <v>98</v>
      </c>
      <c r="AM342" s="1603" t="s">
        <v>98</v>
      </c>
      <c r="AN342" s="1604" t="s">
        <v>97</v>
      </c>
      <c r="AO342" s="1602" t="s">
        <v>97</v>
      </c>
      <c r="AP342" s="1603" t="s">
        <v>97</v>
      </c>
      <c r="AQ342" s="1604"/>
      <c r="AR342" s="1602"/>
      <c r="AS342" s="1602">
        <v>1</v>
      </c>
      <c r="AT342" s="1602">
        <v>1</v>
      </c>
      <c r="AU342" s="1605">
        <v>1</v>
      </c>
      <c r="AV342" s="220">
        <f t="shared" si="51"/>
        <v>1</v>
      </c>
      <c r="AW342" s="823"/>
      <c r="AX342" s="824"/>
      <c r="AY342" s="824"/>
      <c r="AZ342" s="824"/>
      <c r="BA342" s="824"/>
      <c r="BB342" s="824"/>
      <c r="BC342" s="824"/>
      <c r="BD342" s="824">
        <v>1</v>
      </c>
      <c r="BE342" s="825"/>
    </row>
    <row r="343" spans="1:57" ht="36" customHeight="1" thickBot="1">
      <c r="A343" s="2612"/>
      <c r="B343" s="2591"/>
      <c r="C343" s="2459"/>
      <c r="D343" s="284" t="s">
        <v>78</v>
      </c>
      <c r="E343" s="2438"/>
      <c r="F343" s="2462"/>
      <c r="G343" s="709">
        <f t="shared" si="50"/>
        <v>0</v>
      </c>
      <c r="H343" s="731">
        <f t="shared" si="52"/>
        <v>0</v>
      </c>
      <c r="I343" s="1607"/>
      <c r="J343" s="1607"/>
      <c r="K343" s="1607"/>
      <c r="L343" s="1608"/>
      <c r="M343" s="713">
        <f t="shared" si="49"/>
        <v>0</v>
      </c>
      <c r="N343" s="738"/>
      <c r="O343" s="738"/>
      <c r="P343" s="738"/>
      <c r="Q343" s="738"/>
      <c r="R343" s="739"/>
      <c r="S343" s="763"/>
      <c r="T343" s="763"/>
      <c r="U343" s="763"/>
      <c r="V343" s="738"/>
      <c r="W343" s="738"/>
      <c r="X343" s="739"/>
      <c r="Y343" s="737"/>
      <c r="Z343" s="739"/>
      <c r="AA343" s="1611"/>
      <c r="AB343" s="1607"/>
      <c r="AC343" s="1607"/>
      <c r="AD343" s="1607"/>
      <c r="AE343" s="1607"/>
      <c r="AF343" s="1608"/>
      <c r="AG343" s="1611"/>
      <c r="AH343" s="1619"/>
      <c r="AI343" s="1621"/>
      <c r="AJ343" s="282">
        <f>SUM(AQ343:AU343)</f>
        <v>0</v>
      </c>
      <c r="AK343" s="1612" t="s">
        <v>97</v>
      </c>
      <c r="AL343" s="1613" t="s">
        <v>97</v>
      </c>
      <c r="AM343" s="1614" t="s">
        <v>97</v>
      </c>
      <c r="AN343" s="1615" t="s">
        <v>97</v>
      </c>
      <c r="AO343" s="1613" t="s">
        <v>98</v>
      </c>
      <c r="AP343" s="1614" t="s">
        <v>98</v>
      </c>
      <c r="AQ343" s="1611"/>
      <c r="AR343" s="1607"/>
      <c r="AS343" s="1607"/>
      <c r="AT343" s="1607"/>
      <c r="AU343" s="1608"/>
      <c r="AV343" s="220">
        <f t="shared" si="51"/>
        <v>0</v>
      </c>
      <c r="AW343" s="820"/>
      <c r="AX343" s="821"/>
      <c r="AY343" s="821"/>
      <c r="AZ343" s="821"/>
      <c r="BA343" s="821"/>
      <c r="BB343" s="821"/>
      <c r="BC343" s="821"/>
      <c r="BD343" s="821"/>
      <c r="BE343" s="822"/>
    </row>
    <row r="344" spans="1:57" ht="36" customHeight="1">
      <c r="A344" s="2612"/>
      <c r="B344" s="2603" t="s">
        <v>342</v>
      </c>
      <c r="C344" s="2457" t="s">
        <v>337</v>
      </c>
      <c r="D344" s="275" t="s">
        <v>74</v>
      </c>
      <c r="E344" s="2436">
        <v>3</v>
      </c>
      <c r="F344" s="2460">
        <f>E344-SUM(M344:M348)</f>
        <v>0</v>
      </c>
      <c r="G344" s="684">
        <f t="shared" si="50"/>
        <v>0</v>
      </c>
      <c r="H344" s="685">
        <f t="shared" si="52"/>
        <v>0</v>
      </c>
      <c r="I344" s="1586"/>
      <c r="J344" s="1586"/>
      <c r="K344" s="1586"/>
      <c r="L344" s="1587"/>
      <c r="M344" s="688">
        <f t="shared" si="49"/>
        <v>0</v>
      </c>
      <c r="N344" s="689"/>
      <c r="O344" s="689"/>
      <c r="P344" s="689"/>
      <c r="Q344" s="689"/>
      <c r="R344" s="693"/>
      <c r="S344" s="762"/>
      <c r="T344" s="762"/>
      <c r="U344" s="762"/>
      <c r="V344" s="689"/>
      <c r="W344" s="689"/>
      <c r="X344" s="693"/>
      <c r="Y344" s="691"/>
      <c r="Z344" s="693"/>
      <c r="AA344" s="1591"/>
      <c r="AB344" s="1586"/>
      <c r="AC344" s="1586"/>
      <c r="AD344" s="1586"/>
      <c r="AE344" s="1586"/>
      <c r="AF344" s="1587"/>
      <c r="AG344" s="1591"/>
      <c r="AH344" s="1595"/>
      <c r="AI344" s="1616"/>
      <c r="AJ344" s="276">
        <f>SUM(AN344:AP344)</f>
        <v>0</v>
      </c>
      <c r="AK344" s="1592" t="s">
        <v>97</v>
      </c>
      <c r="AL344" s="1593" t="s">
        <v>97</v>
      </c>
      <c r="AM344" s="1594" t="s">
        <v>97</v>
      </c>
      <c r="AN344" s="1591"/>
      <c r="AO344" s="1586"/>
      <c r="AP344" s="1595"/>
      <c r="AQ344" s="1596" t="s">
        <v>97</v>
      </c>
      <c r="AR344" s="1593" t="s">
        <v>97</v>
      </c>
      <c r="AS344" s="1593" t="s">
        <v>97</v>
      </c>
      <c r="AT344" s="1593" t="s">
        <v>97</v>
      </c>
      <c r="AU344" s="1597" t="s">
        <v>97</v>
      </c>
      <c r="AV344" s="220">
        <f t="shared" si="51"/>
        <v>0</v>
      </c>
      <c r="AW344" s="814"/>
      <c r="AX344" s="815"/>
      <c r="AY344" s="815"/>
      <c r="AZ344" s="815"/>
      <c r="BA344" s="815"/>
      <c r="BB344" s="815"/>
      <c r="BC344" s="815"/>
      <c r="BD344" s="815"/>
      <c r="BE344" s="816"/>
    </row>
    <row r="345" spans="1:57" ht="36" customHeight="1">
      <c r="A345" s="2612"/>
      <c r="B345" s="2604"/>
      <c r="C345" s="2458"/>
      <c r="D345" s="277" t="s">
        <v>75</v>
      </c>
      <c r="E345" s="2437"/>
      <c r="F345" s="2461"/>
      <c r="G345" s="709">
        <f t="shared" si="50"/>
        <v>0</v>
      </c>
      <c r="H345" s="710">
        <f t="shared" si="52"/>
        <v>0</v>
      </c>
      <c r="I345" s="1598"/>
      <c r="J345" s="1598"/>
      <c r="K345" s="1598"/>
      <c r="L345" s="1599"/>
      <c r="M345" s="713">
        <f t="shared" si="49"/>
        <v>0</v>
      </c>
      <c r="N345" s="714"/>
      <c r="O345" s="714"/>
      <c r="P345" s="714"/>
      <c r="Q345" s="714"/>
      <c r="R345" s="718"/>
      <c r="S345" s="694"/>
      <c r="T345" s="694"/>
      <c r="U345" s="694"/>
      <c r="V345" s="751"/>
      <c r="W345" s="751"/>
      <c r="X345" s="695"/>
      <c r="Y345" s="756"/>
      <c r="Z345" s="695"/>
      <c r="AA345" s="1588"/>
      <c r="AB345" s="1589"/>
      <c r="AC345" s="1589"/>
      <c r="AD345" s="1589"/>
      <c r="AE345" s="1589"/>
      <c r="AF345" s="1590"/>
      <c r="AG345" s="1600"/>
      <c r="AH345" s="1617"/>
      <c r="AI345" s="1618"/>
      <c r="AJ345" s="279">
        <f>SUM(AN345:AP345)</f>
        <v>0</v>
      </c>
      <c r="AK345" s="1601" t="s">
        <v>98</v>
      </c>
      <c r="AL345" s="1602" t="s">
        <v>98</v>
      </c>
      <c r="AM345" s="1603" t="s">
        <v>98</v>
      </c>
      <c r="AN345" s="1604"/>
      <c r="AO345" s="1602"/>
      <c r="AP345" s="1603"/>
      <c r="AQ345" s="1604" t="s">
        <v>97</v>
      </c>
      <c r="AR345" s="1602" t="s">
        <v>97</v>
      </c>
      <c r="AS345" s="1602" t="s">
        <v>97</v>
      </c>
      <c r="AT345" s="1602" t="s">
        <v>97</v>
      </c>
      <c r="AU345" s="1605" t="s">
        <v>97</v>
      </c>
      <c r="AV345" s="220">
        <f t="shared" si="51"/>
        <v>0</v>
      </c>
      <c r="AW345" s="823"/>
      <c r="AX345" s="824"/>
      <c r="AY345" s="824"/>
      <c r="AZ345" s="824"/>
      <c r="BA345" s="824"/>
      <c r="BB345" s="824"/>
      <c r="BC345" s="824"/>
      <c r="BD345" s="824"/>
      <c r="BE345" s="825"/>
    </row>
    <row r="346" spans="1:57" ht="36" customHeight="1">
      <c r="A346" s="2612"/>
      <c r="B346" s="2604"/>
      <c r="C346" s="2458"/>
      <c r="D346" s="277" t="s">
        <v>76</v>
      </c>
      <c r="E346" s="2437"/>
      <c r="F346" s="2461"/>
      <c r="G346" s="709">
        <f t="shared" si="50"/>
        <v>0</v>
      </c>
      <c r="H346" s="710">
        <f t="shared" si="52"/>
        <v>0</v>
      </c>
      <c r="I346" s="1598"/>
      <c r="J346" s="1598"/>
      <c r="K346" s="1598"/>
      <c r="L346" s="1599"/>
      <c r="M346" s="713">
        <f t="shared" si="49"/>
        <v>0</v>
      </c>
      <c r="N346" s="714"/>
      <c r="O346" s="714"/>
      <c r="P346" s="714"/>
      <c r="Q346" s="714"/>
      <c r="R346" s="718"/>
      <c r="S346" s="694"/>
      <c r="T346" s="694"/>
      <c r="U346" s="694"/>
      <c r="V346" s="751"/>
      <c r="W346" s="751"/>
      <c r="X346" s="695"/>
      <c r="Y346" s="756"/>
      <c r="Z346" s="695"/>
      <c r="AA346" s="1588"/>
      <c r="AB346" s="1589"/>
      <c r="AC346" s="1589"/>
      <c r="AD346" s="1589"/>
      <c r="AE346" s="1589"/>
      <c r="AF346" s="1590"/>
      <c r="AG346" s="1600"/>
      <c r="AH346" s="1617"/>
      <c r="AI346" s="1618"/>
      <c r="AJ346" s="279">
        <f>SUM(AK346:AM346)</f>
        <v>0</v>
      </c>
      <c r="AK346" s="1601"/>
      <c r="AL346" s="1602"/>
      <c r="AM346" s="1603"/>
      <c r="AN346" s="1604" t="s">
        <v>97</v>
      </c>
      <c r="AO346" s="1602" t="s">
        <v>97</v>
      </c>
      <c r="AP346" s="1603" t="s">
        <v>97</v>
      </c>
      <c r="AQ346" s="1604" t="s">
        <v>97</v>
      </c>
      <c r="AR346" s="1602" t="s">
        <v>97</v>
      </c>
      <c r="AS346" s="1602" t="s">
        <v>97</v>
      </c>
      <c r="AT346" s="1602" t="s">
        <v>97</v>
      </c>
      <c r="AU346" s="1605" t="s">
        <v>97</v>
      </c>
      <c r="AV346" s="220">
        <f t="shared" si="51"/>
        <v>0</v>
      </c>
      <c r="AW346" s="823"/>
      <c r="AX346" s="824"/>
      <c r="AY346" s="824"/>
      <c r="AZ346" s="824"/>
      <c r="BA346" s="824"/>
      <c r="BB346" s="824"/>
      <c r="BC346" s="824"/>
      <c r="BD346" s="824"/>
      <c r="BE346" s="825"/>
    </row>
    <row r="347" spans="1:57" ht="36" customHeight="1">
      <c r="A347" s="2612"/>
      <c r="B347" s="2604"/>
      <c r="C347" s="2458"/>
      <c r="D347" s="277" t="s">
        <v>77</v>
      </c>
      <c r="E347" s="2437"/>
      <c r="F347" s="2461"/>
      <c r="G347" s="709">
        <f t="shared" si="50"/>
        <v>3</v>
      </c>
      <c r="H347" s="710">
        <f t="shared" si="52"/>
        <v>0</v>
      </c>
      <c r="I347" s="1598"/>
      <c r="J347" s="1598"/>
      <c r="K347" s="1598"/>
      <c r="L347" s="1599"/>
      <c r="M347" s="713">
        <f t="shared" si="49"/>
        <v>3</v>
      </c>
      <c r="N347" s="714">
        <v>3</v>
      </c>
      <c r="O347" s="714"/>
      <c r="P347" s="714"/>
      <c r="Q347" s="714"/>
      <c r="R347" s="718"/>
      <c r="S347" s="694"/>
      <c r="T347" s="694"/>
      <c r="U347" s="694"/>
      <c r="V347" s="751">
        <v>2</v>
      </c>
      <c r="W347" s="751">
        <v>1</v>
      </c>
      <c r="X347" s="695"/>
      <c r="Y347" s="756">
        <v>3</v>
      </c>
      <c r="Z347" s="695"/>
      <c r="AA347" s="1588"/>
      <c r="AB347" s="1589">
        <v>1</v>
      </c>
      <c r="AC347" s="1589">
        <v>1</v>
      </c>
      <c r="AD347" s="1589">
        <v>2</v>
      </c>
      <c r="AE347" s="1589">
        <v>1</v>
      </c>
      <c r="AF347" s="1590"/>
      <c r="AG347" s="1600">
        <v>36</v>
      </c>
      <c r="AH347" s="1617">
        <v>12</v>
      </c>
      <c r="AI347" s="1618">
        <v>100</v>
      </c>
      <c r="AJ347" s="279">
        <f>SUM(AQ347:AU347)</f>
        <v>3</v>
      </c>
      <c r="AK347" s="1601" t="s">
        <v>98</v>
      </c>
      <c r="AL347" s="1602" t="s">
        <v>98</v>
      </c>
      <c r="AM347" s="1603" t="s">
        <v>98</v>
      </c>
      <c r="AN347" s="1604" t="s">
        <v>97</v>
      </c>
      <c r="AO347" s="1602" t="s">
        <v>97</v>
      </c>
      <c r="AP347" s="1603" t="s">
        <v>97</v>
      </c>
      <c r="AQ347" s="1604">
        <v>1</v>
      </c>
      <c r="AR347" s="1602"/>
      <c r="AS347" s="1602">
        <v>1</v>
      </c>
      <c r="AT347" s="1602">
        <v>1</v>
      </c>
      <c r="AU347" s="1605"/>
      <c r="AV347" s="220">
        <f t="shared" si="51"/>
        <v>0</v>
      </c>
      <c r="AW347" s="823"/>
      <c r="AX347" s="824"/>
      <c r="AY347" s="824"/>
      <c r="AZ347" s="824"/>
      <c r="BA347" s="824"/>
      <c r="BB347" s="824"/>
      <c r="BC347" s="824"/>
      <c r="BD347" s="824"/>
      <c r="BE347" s="825"/>
    </row>
    <row r="348" spans="1:57" ht="36" customHeight="1" thickBot="1">
      <c r="A348" s="2612"/>
      <c r="B348" s="2605"/>
      <c r="C348" s="2459"/>
      <c r="D348" s="284" t="s">
        <v>78</v>
      </c>
      <c r="E348" s="2438"/>
      <c r="F348" s="2462"/>
      <c r="G348" s="709">
        <f t="shared" si="50"/>
        <v>0</v>
      </c>
      <c r="H348" s="731">
        <f t="shared" si="52"/>
        <v>0</v>
      </c>
      <c r="I348" s="1607"/>
      <c r="J348" s="1607"/>
      <c r="K348" s="1607"/>
      <c r="L348" s="1608"/>
      <c r="M348" s="713">
        <f t="shared" si="49"/>
        <v>0</v>
      </c>
      <c r="N348" s="738"/>
      <c r="O348" s="738"/>
      <c r="P348" s="738"/>
      <c r="Q348" s="738"/>
      <c r="R348" s="739"/>
      <c r="S348" s="763"/>
      <c r="T348" s="763"/>
      <c r="U348" s="763"/>
      <c r="V348" s="738"/>
      <c r="W348" s="738"/>
      <c r="X348" s="739"/>
      <c r="Y348" s="737"/>
      <c r="Z348" s="739"/>
      <c r="AA348" s="1611"/>
      <c r="AB348" s="1607"/>
      <c r="AC348" s="1607"/>
      <c r="AD348" s="1607"/>
      <c r="AE348" s="1607"/>
      <c r="AF348" s="1608"/>
      <c r="AG348" s="1611"/>
      <c r="AH348" s="1619"/>
      <c r="AI348" s="1621"/>
      <c r="AJ348" s="282">
        <f>SUM(AQ348:AU348)</f>
        <v>0</v>
      </c>
      <c r="AK348" s="1612" t="s">
        <v>97</v>
      </c>
      <c r="AL348" s="1613" t="s">
        <v>97</v>
      </c>
      <c r="AM348" s="1614" t="s">
        <v>97</v>
      </c>
      <c r="AN348" s="1615" t="s">
        <v>97</v>
      </c>
      <c r="AO348" s="1613" t="s">
        <v>98</v>
      </c>
      <c r="AP348" s="1614" t="s">
        <v>98</v>
      </c>
      <c r="AQ348" s="1611"/>
      <c r="AR348" s="1607"/>
      <c r="AS348" s="1607"/>
      <c r="AT348" s="1607"/>
      <c r="AU348" s="1608"/>
      <c r="AV348" s="220">
        <f t="shared" si="51"/>
        <v>0</v>
      </c>
      <c r="AW348" s="820"/>
      <c r="AX348" s="821"/>
      <c r="AY348" s="821"/>
      <c r="AZ348" s="821"/>
      <c r="BA348" s="821"/>
      <c r="BB348" s="821"/>
      <c r="BC348" s="821"/>
      <c r="BD348" s="821"/>
      <c r="BE348" s="822"/>
    </row>
    <row r="349" spans="1:57" ht="36" customHeight="1">
      <c r="A349" s="2612"/>
      <c r="B349" s="2468" t="s">
        <v>343</v>
      </c>
      <c r="C349" s="2457" t="s">
        <v>334</v>
      </c>
      <c r="D349" s="275" t="s">
        <v>74</v>
      </c>
      <c r="E349" s="2436">
        <v>10</v>
      </c>
      <c r="F349" s="2460">
        <f>E349-SUM(M349:M353)</f>
        <v>4</v>
      </c>
      <c r="G349" s="684">
        <f t="shared" si="50"/>
        <v>0</v>
      </c>
      <c r="H349" s="685">
        <f t="shared" si="52"/>
        <v>0</v>
      </c>
      <c r="I349" s="1586"/>
      <c r="J349" s="1586"/>
      <c r="K349" s="1586"/>
      <c r="L349" s="1587"/>
      <c r="M349" s="688">
        <f t="shared" si="49"/>
        <v>0</v>
      </c>
      <c r="N349" s="689"/>
      <c r="O349" s="689"/>
      <c r="P349" s="689"/>
      <c r="Q349" s="689"/>
      <c r="R349" s="693"/>
      <c r="S349" s="762"/>
      <c r="T349" s="762"/>
      <c r="U349" s="762"/>
      <c r="V349" s="689"/>
      <c r="W349" s="689"/>
      <c r="X349" s="693"/>
      <c r="Y349" s="691"/>
      <c r="Z349" s="693"/>
      <c r="AA349" s="1591"/>
      <c r="AB349" s="1586"/>
      <c r="AC349" s="1586"/>
      <c r="AD349" s="1586"/>
      <c r="AE349" s="1586"/>
      <c r="AF349" s="1587"/>
      <c r="AG349" s="1591"/>
      <c r="AH349" s="1595"/>
      <c r="AI349" s="1616"/>
      <c r="AJ349" s="276">
        <f>SUM(AN349:AP349)</f>
        <v>0</v>
      </c>
      <c r="AK349" s="1592" t="s">
        <v>97</v>
      </c>
      <c r="AL349" s="1593" t="s">
        <v>97</v>
      </c>
      <c r="AM349" s="1594" t="s">
        <v>97</v>
      </c>
      <c r="AN349" s="1591"/>
      <c r="AO349" s="1586"/>
      <c r="AP349" s="1595"/>
      <c r="AQ349" s="1596" t="s">
        <v>97</v>
      </c>
      <c r="AR349" s="1593" t="s">
        <v>97</v>
      </c>
      <c r="AS349" s="1593" t="s">
        <v>97</v>
      </c>
      <c r="AT349" s="1593" t="s">
        <v>97</v>
      </c>
      <c r="AU349" s="1597" t="s">
        <v>97</v>
      </c>
      <c r="AV349" s="220">
        <f t="shared" si="51"/>
        <v>0</v>
      </c>
      <c r="AW349" s="814"/>
      <c r="AX349" s="815"/>
      <c r="AY349" s="815"/>
      <c r="AZ349" s="815"/>
      <c r="BA349" s="815"/>
      <c r="BB349" s="815"/>
      <c r="BC349" s="815"/>
      <c r="BD349" s="815"/>
      <c r="BE349" s="816"/>
    </row>
    <row r="350" spans="1:57" ht="36" customHeight="1">
      <c r="A350" s="2612"/>
      <c r="B350" s="2469"/>
      <c r="C350" s="2458"/>
      <c r="D350" s="277" t="s">
        <v>75</v>
      </c>
      <c r="E350" s="2437"/>
      <c r="F350" s="2461"/>
      <c r="G350" s="709">
        <f t="shared" si="50"/>
        <v>0</v>
      </c>
      <c r="H350" s="710">
        <f t="shared" si="52"/>
        <v>0</v>
      </c>
      <c r="I350" s="1598"/>
      <c r="J350" s="1598"/>
      <c r="K350" s="1598"/>
      <c r="L350" s="1599"/>
      <c r="M350" s="713">
        <f t="shared" si="49"/>
        <v>0</v>
      </c>
      <c r="N350" s="714"/>
      <c r="O350" s="714"/>
      <c r="P350" s="714"/>
      <c r="Q350" s="714"/>
      <c r="R350" s="718"/>
      <c r="S350" s="694"/>
      <c r="T350" s="694"/>
      <c r="U350" s="694"/>
      <c r="V350" s="751"/>
      <c r="W350" s="751"/>
      <c r="X350" s="695"/>
      <c r="Y350" s="756"/>
      <c r="Z350" s="695"/>
      <c r="AA350" s="1588"/>
      <c r="AB350" s="1589"/>
      <c r="AC350" s="1589"/>
      <c r="AD350" s="1589"/>
      <c r="AE350" s="1589"/>
      <c r="AF350" s="1590"/>
      <c r="AG350" s="1600"/>
      <c r="AH350" s="1617"/>
      <c r="AI350" s="1618"/>
      <c r="AJ350" s="279">
        <f>SUM(AN350:AP350)</f>
        <v>0</v>
      </c>
      <c r="AK350" s="1601" t="s">
        <v>98</v>
      </c>
      <c r="AL350" s="1602" t="s">
        <v>98</v>
      </c>
      <c r="AM350" s="1603" t="s">
        <v>98</v>
      </c>
      <c r="AN350" s="1604"/>
      <c r="AO350" s="1602"/>
      <c r="AP350" s="1603"/>
      <c r="AQ350" s="1604" t="s">
        <v>97</v>
      </c>
      <c r="AR350" s="1602" t="s">
        <v>97</v>
      </c>
      <c r="AS350" s="1602" t="s">
        <v>97</v>
      </c>
      <c r="AT350" s="1602" t="s">
        <v>97</v>
      </c>
      <c r="AU350" s="1605" t="s">
        <v>97</v>
      </c>
      <c r="AV350" s="220">
        <f t="shared" si="51"/>
        <v>0</v>
      </c>
      <c r="AW350" s="823"/>
      <c r="AX350" s="824"/>
      <c r="AY350" s="824"/>
      <c r="AZ350" s="824"/>
      <c r="BA350" s="824"/>
      <c r="BB350" s="824"/>
      <c r="BC350" s="824"/>
      <c r="BD350" s="824"/>
      <c r="BE350" s="825"/>
    </row>
    <row r="351" spans="1:57" ht="36" customHeight="1">
      <c r="A351" s="2612"/>
      <c r="B351" s="2469"/>
      <c r="C351" s="2458"/>
      <c r="D351" s="277" t="s">
        <v>76</v>
      </c>
      <c r="E351" s="2437"/>
      <c r="F351" s="2461"/>
      <c r="G351" s="709">
        <f t="shared" si="50"/>
        <v>0</v>
      </c>
      <c r="H351" s="710">
        <f t="shared" si="52"/>
        <v>0</v>
      </c>
      <c r="I351" s="1598"/>
      <c r="J351" s="1598"/>
      <c r="K351" s="1598"/>
      <c r="L351" s="1599"/>
      <c r="M351" s="713">
        <f t="shared" si="49"/>
        <v>0</v>
      </c>
      <c r="N351" s="714"/>
      <c r="O351" s="714"/>
      <c r="P351" s="714"/>
      <c r="Q351" s="714"/>
      <c r="R351" s="718"/>
      <c r="S351" s="694"/>
      <c r="T351" s="694"/>
      <c r="U351" s="694"/>
      <c r="V351" s="751"/>
      <c r="W351" s="751"/>
      <c r="X351" s="695"/>
      <c r="Y351" s="756"/>
      <c r="Z351" s="695"/>
      <c r="AA351" s="1588"/>
      <c r="AB351" s="1589"/>
      <c r="AC351" s="1589"/>
      <c r="AD351" s="1589"/>
      <c r="AE351" s="1589"/>
      <c r="AF351" s="1590"/>
      <c r="AG351" s="1600"/>
      <c r="AH351" s="1617"/>
      <c r="AI351" s="1618"/>
      <c r="AJ351" s="279">
        <f>SUM(AK351:AM351)</f>
        <v>0</v>
      </c>
      <c r="AK351" s="1601"/>
      <c r="AL351" s="1602"/>
      <c r="AM351" s="1603"/>
      <c r="AN351" s="1604" t="s">
        <v>97</v>
      </c>
      <c r="AO351" s="1602" t="s">
        <v>97</v>
      </c>
      <c r="AP351" s="1603" t="s">
        <v>97</v>
      </c>
      <c r="AQ351" s="1604" t="s">
        <v>97</v>
      </c>
      <c r="AR351" s="1602" t="s">
        <v>97</v>
      </c>
      <c r="AS351" s="1602" t="s">
        <v>97</v>
      </c>
      <c r="AT351" s="1602" t="s">
        <v>97</v>
      </c>
      <c r="AU351" s="1605" t="s">
        <v>97</v>
      </c>
      <c r="AV351" s="220">
        <f t="shared" si="51"/>
        <v>0</v>
      </c>
      <c r="AW351" s="823"/>
      <c r="AX351" s="824"/>
      <c r="AY351" s="824"/>
      <c r="AZ351" s="824"/>
      <c r="BA351" s="824"/>
      <c r="BB351" s="824"/>
      <c r="BC351" s="824"/>
      <c r="BD351" s="824"/>
      <c r="BE351" s="825"/>
    </row>
    <row r="352" spans="1:57" ht="36" customHeight="1">
      <c r="A352" s="2612"/>
      <c r="B352" s="2469"/>
      <c r="C352" s="2458"/>
      <c r="D352" s="277" t="s">
        <v>77</v>
      </c>
      <c r="E352" s="2437"/>
      <c r="F352" s="2461"/>
      <c r="G352" s="709">
        <f t="shared" si="50"/>
        <v>6</v>
      </c>
      <c r="H352" s="710">
        <f t="shared" si="52"/>
        <v>0</v>
      </c>
      <c r="I352" s="1598"/>
      <c r="J352" s="1598"/>
      <c r="K352" s="1598"/>
      <c r="L352" s="1599"/>
      <c r="M352" s="713">
        <f t="shared" si="49"/>
        <v>6</v>
      </c>
      <c r="N352" s="714">
        <v>5</v>
      </c>
      <c r="O352" s="714"/>
      <c r="P352" s="714"/>
      <c r="Q352" s="714"/>
      <c r="R352" s="718">
        <v>1</v>
      </c>
      <c r="S352" s="694"/>
      <c r="T352" s="694"/>
      <c r="U352" s="694"/>
      <c r="V352" s="751">
        <v>6</v>
      </c>
      <c r="W352" s="751"/>
      <c r="X352" s="695"/>
      <c r="Y352" s="756">
        <v>5</v>
      </c>
      <c r="Z352" s="695">
        <v>1</v>
      </c>
      <c r="AA352" s="1588"/>
      <c r="AB352" s="1589">
        <v>4</v>
      </c>
      <c r="AC352" s="1589">
        <v>4</v>
      </c>
      <c r="AD352" s="1589">
        <v>3</v>
      </c>
      <c r="AE352" s="1589">
        <v>6</v>
      </c>
      <c r="AF352" s="1590"/>
      <c r="AG352" s="1600">
        <v>42.33</v>
      </c>
      <c r="AH352" s="1617">
        <v>18.5</v>
      </c>
      <c r="AI352" s="1618">
        <v>100.83</v>
      </c>
      <c r="AJ352" s="279">
        <f>SUM(AQ352:AU352)</f>
        <v>6</v>
      </c>
      <c r="AK352" s="1601" t="s">
        <v>98</v>
      </c>
      <c r="AL352" s="1602" t="s">
        <v>98</v>
      </c>
      <c r="AM352" s="1603" t="s">
        <v>98</v>
      </c>
      <c r="AN352" s="1604" t="s">
        <v>97</v>
      </c>
      <c r="AO352" s="1602" t="s">
        <v>97</v>
      </c>
      <c r="AP352" s="1603" t="s">
        <v>97</v>
      </c>
      <c r="AQ352" s="1604"/>
      <c r="AR352" s="1602">
        <v>3</v>
      </c>
      <c r="AS352" s="1602"/>
      <c r="AT352" s="1602">
        <v>3</v>
      </c>
      <c r="AU352" s="1605"/>
      <c r="AV352" s="220">
        <f t="shared" si="51"/>
        <v>0</v>
      </c>
      <c r="AW352" s="823"/>
      <c r="AX352" s="824"/>
      <c r="AY352" s="824"/>
      <c r="AZ352" s="824"/>
      <c r="BA352" s="824"/>
      <c r="BB352" s="824"/>
      <c r="BC352" s="824"/>
      <c r="BD352" s="824"/>
      <c r="BE352" s="825"/>
    </row>
    <row r="353" spans="1:57" ht="36" customHeight="1" thickBot="1">
      <c r="A353" s="2612"/>
      <c r="B353" s="2470"/>
      <c r="C353" s="2459"/>
      <c r="D353" s="284" t="s">
        <v>78</v>
      </c>
      <c r="E353" s="2438"/>
      <c r="F353" s="2462"/>
      <c r="G353" s="709">
        <f t="shared" si="50"/>
        <v>0</v>
      </c>
      <c r="H353" s="731">
        <f t="shared" si="52"/>
        <v>0</v>
      </c>
      <c r="I353" s="1607"/>
      <c r="J353" s="1607"/>
      <c r="K353" s="1607"/>
      <c r="L353" s="1608"/>
      <c r="M353" s="713">
        <f t="shared" si="49"/>
        <v>0</v>
      </c>
      <c r="N353" s="738"/>
      <c r="O353" s="738"/>
      <c r="P353" s="738"/>
      <c r="Q353" s="738"/>
      <c r="R353" s="739"/>
      <c r="S353" s="763"/>
      <c r="T353" s="763"/>
      <c r="U353" s="763"/>
      <c r="V353" s="738"/>
      <c r="W353" s="738"/>
      <c r="X353" s="739"/>
      <c r="Y353" s="737"/>
      <c r="Z353" s="739"/>
      <c r="AA353" s="1611"/>
      <c r="AB353" s="1607"/>
      <c r="AC353" s="1607"/>
      <c r="AD353" s="1607"/>
      <c r="AE353" s="1607"/>
      <c r="AF353" s="1608"/>
      <c r="AG353" s="1611"/>
      <c r="AH353" s="1619"/>
      <c r="AI353" s="1621"/>
      <c r="AJ353" s="282">
        <f>SUM(AQ353:AU353)</f>
        <v>0</v>
      </c>
      <c r="AK353" s="1612" t="s">
        <v>97</v>
      </c>
      <c r="AL353" s="1613" t="s">
        <v>97</v>
      </c>
      <c r="AM353" s="1614" t="s">
        <v>97</v>
      </c>
      <c r="AN353" s="1615" t="s">
        <v>97</v>
      </c>
      <c r="AO353" s="1613" t="s">
        <v>98</v>
      </c>
      <c r="AP353" s="1614" t="s">
        <v>98</v>
      </c>
      <c r="AQ353" s="1611"/>
      <c r="AR353" s="1607"/>
      <c r="AS353" s="1607"/>
      <c r="AT353" s="1607"/>
      <c r="AU353" s="1608"/>
      <c r="AV353" s="220">
        <f t="shared" si="51"/>
        <v>0</v>
      </c>
      <c r="AW353" s="820"/>
      <c r="AX353" s="821"/>
      <c r="AY353" s="821"/>
      <c r="AZ353" s="821"/>
      <c r="BA353" s="821"/>
      <c r="BB353" s="821"/>
      <c r="BC353" s="821"/>
      <c r="BD353" s="821"/>
      <c r="BE353" s="822"/>
    </row>
    <row r="354" spans="1:57" ht="36" customHeight="1">
      <c r="A354" s="2612"/>
      <c r="B354" s="2468" t="s">
        <v>344</v>
      </c>
      <c r="C354" s="2457" t="s">
        <v>345</v>
      </c>
      <c r="D354" s="275" t="s">
        <v>74</v>
      </c>
      <c r="E354" s="2436">
        <v>10</v>
      </c>
      <c r="F354" s="2460">
        <f>E354-SUM(M354:M358)</f>
        <v>3</v>
      </c>
      <c r="G354" s="684">
        <f t="shared" si="50"/>
        <v>0</v>
      </c>
      <c r="H354" s="685">
        <f t="shared" si="52"/>
        <v>0</v>
      </c>
      <c r="I354" s="1586"/>
      <c r="J354" s="1586"/>
      <c r="K354" s="1586"/>
      <c r="L354" s="1587"/>
      <c r="M354" s="688">
        <f t="shared" si="49"/>
        <v>0</v>
      </c>
      <c r="N354" s="689"/>
      <c r="O354" s="689"/>
      <c r="P354" s="689"/>
      <c r="Q354" s="689"/>
      <c r="R354" s="693"/>
      <c r="S354" s="762"/>
      <c r="T354" s="762"/>
      <c r="U354" s="762"/>
      <c r="V354" s="689"/>
      <c r="W354" s="689"/>
      <c r="X354" s="693"/>
      <c r="Y354" s="691"/>
      <c r="Z354" s="693"/>
      <c r="AA354" s="1591"/>
      <c r="AB354" s="1586"/>
      <c r="AC354" s="1586"/>
      <c r="AD354" s="1586"/>
      <c r="AE354" s="1586"/>
      <c r="AF354" s="1587"/>
      <c r="AG354" s="1591"/>
      <c r="AH354" s="1595"/>
      <c r="AI354" s="1616"/>
      <c r="AJ354" s="276">
        <f>SUM(AN354:AP354)</f>
        <v>0</v>
      </c>
      <c r="AK354" s="1592" t="s">
        <v>97</v>
      </c>
      <c r="AL354" s="1593" t="s">
        <v>97</v>
      </c>
      <c r="AM354" s="1594" t="s">
        <v>97</v>
      </c>
      <c r="AN354" s="1591"/>
      <c r="AO354" s="1586"/>
      <c r="AP354" s="1595"/>
      <c r="AQ354" s="1596" t="s">
        <v>97</v>
      </c>
      <c r="AR354" s="1593" t="s">
        <v>97</v>
      </c>
      <c r="AS354" s="1593" t="s">
        <v>97</v>
      </c>
      <c r="AT354" s="1593" t="s">
        <v>97</v>
      </c>
      <c r="AU354" s="1597" t="s">
        <v>97</v>
      </c>
      <c r="AV354" s="220">
        <f t="shared" si="51"/>
        <v>0</v>
      </c>
      <c r="AW354" s="814"/>
      <c r="AX354" s="815"/>
      <c r="AY354" s="815"/>
      <c r="AZ354" s="815"/>
      <c r="BA354" s="815"/>
      <c r="BB354" s="815"/>
      <c r="BC354" s="815"/>
      <c r="BD354" s="815"/>
      <c r="BE354" s="816"/>
    </row>
    <row r="355" spans="1:57" ht="36" customHeight="1">
      <c r="A355" s="2612"/>
      <c r="B355" s="2469"/>
      <c r="C355" s="2458"/>
      <c r="D355" s="277" t="s">
        <v>75</v>
      </c>
      <c r="E355" s="2437"/>
      <c r="F355" s="2461"/>
      <c r="G355" s="709">
        <f t="shared" si="50"/>
        <v>0</v>
      </c>
      <c r="H355" s="710">
        <f t="shared" si="52"/>
        <v>0</v>
      </c>
      <c r="I355" s="1598"/>
      <c r="J355" s="1598"/>
      <c r="K355" s="1598"/>
      <c r="L355" s="1599"/>
      <c r="M355" s="713">
        <f t="shared" si="49"/>
        <v>0</v>
      </c>
      <c r="N355" s="714"/>
      <c r="O355" s="714"/>
      <c r="P355" s="714"/>
      <c r="Q355" s="714"/>
      <c r="R355" s="718"/>
      <c r="S355" s="694"/>
      <c r="T355" s="694"/>
      <c r="U355" s="694"/>
      <c r="V355" s="751"/>
      <c r="W355" s="751"/>
      <c r="X355" s="695"/>
      <c r="Y355" s="756"/>
      <c r="Z355" s="695"/>
      <c r="AA355" s="1588"/>
      <c r="AB355" s="1589"/>
      <c r="AC355" s="1589"/>
      <c r="AD355" s="1589"/>
      <c r="AE355" s="1589"/>
      <c r="AF355" s="1590"/>
      <c r="AG355" s="1600"/>
      <c r="AH355" s="1617"/>
      <c r="AI355" s="1618"/>
      <c r="AJ355" s="279">
        <f>SUM(AN355:AP355)</f>
        <v>0</v>
      </c>
      <c r="AK355" s="1601" t="s">
        <v>98</v>
      </c>
      <c r="AL355" s="1602" t="s">
        <v>98</v>
      </c>
      <c r="AM355" s="1603" t="s">
        <v>98</v>
      </c>
      <c r="AN355" s="1604"/>
      <c r="AO355" s="1602"/>
      <c r="AP355" s="1603"/>
      <c r="AQ355" s="1604" t="s">
        <v>97</v>
      </c>
      <c r="AR355" s="1602" t="s">
        <v>97</v>
      </c>
      <c r="AS355" s="1602" t="s">
        <v>97</v>
      </c>
      <c r="AT355" s="1602" t="s">
        <v>97</v>
      </c>
      <c r="AU355" s="1605" t="s">
        <v>97</v>
      </c>
      <c r="AV355" s="220">
        <f t="shared" si="51"/>
        <v>0</v>
      </c>
      <c r="AW355" s="823"/>
      <c r="AX355" s="824"/>
      <c r="AY355" s="824"/>
      <c r="AZ355" s="824"/>
      <c r="BA355" s="824"/>
      <c r="BB355" s="824"/>
      <c r="BC355" s="824"/>
      <c r="BD355" s="824"/>
      <c r="BE355" s="825"/>
    </row>
    <row r="356" spans="1:57" ht="36" customHeight="1">
      <c r="A356" s="2612"/>
      <c r="B356" s="2469"/>
      <c r="C356" s="2458"/>
      <c r="D356" s="277" t="s">
        <v>76</v>
      </c>
      <c r="E356" s="2437"/>
      <c r="F356" s="2461"/>
      <c r="G356" s="709">
        <f t="shared" si="50"/>
        <v>0</v>
      </c>
      <c r="H356" s="710">
        <f t="shared" si="52"/>
        <v>0</v>
      </c>
      <c r="I356" s="1598"/>
      <c r="J356" s="1598"/>
      <c r="K356" s="1598"/>
      <c r="L356" s="1599"/>
      <c r="M356" s="713">
        <f t="shared" si="49"/>
        <v>0</v>
      </c>
      <c r="N356" s="714"/>
      <c r="O356" s="714"/>
      <c r="P356" s="714"/>
      <c r="Q356" s="714"/>
      <c r="R356" s="718"/>
      <c r="S356" s="694"/>
      <c r="T356" s="694"/>
      <c r="U356" s="694"/>
      <c r="V356" s="751"/>
      <c r="W356" s="751"/>
      <c r="X356" s="695"/>
      <c r="Y356" s="756"/>
      <c r="Z356" s="695"/>
      <c r="AA356" s="1588"/>
      <c r="AB356" s="1589"/>
      <c r="AC356" s="1589"/>
      <c r="AD356" s="1589"/>
      <c r="AE356" s="1589"/>
      <c r="AF356" s="1590"/>
      <c r="AG356" s="1600"/>
      <c r="AH356" s="1617"/>
      <c r="AI356" s="1618"/>
      <c r="AJ356" s="279">
        <f>SUM(AK356:AM356)</f>
        <v>0</v>
      </c>
      <c r="AK356" s="1601"/>
      <c r="AL356" s="1602"/>
      <c r="AM356" s="1603"/>
      <c r="AN356" s="1604" t="s">
        <v>97</v>
      </c>
      <c r="AO356" s="1602" t="s">
        <v>97</v>
      </c>
      <c r="AP356" s="1603" t="s">
        <v>97</v>
      </c>
      <c r="AQ356" s="1604" t="s">
        <v>97</v>
      </c>
      <c r="AR356" s="1602" t="s">
        <v>97</v>
      </c>
      <c r="AS356" s="1602" t="s">
        <v>97</v>
      </c>
      <c r="AT356" s="1602" t="s">
        <v>97</v>
      </c>
      <c r="AU356" s="1605" t="s">
        <v>97</v>
      </c>
      <c r="AV356" s="220">
        <f t="shared" si="51"/>
        <v>0</v>
      </c>
      <c r="AW356" s="823"/>
      <c r="AX356" s="824"/>
      <c r="AY356" s="824"/>
      <c r="AZ356" s="824"/>
      <c r="BA356" s="824"/>
      <c r="BB356" s="824"/>
      <c r="BC356" s="824"/>
      <c r="BD356" s="824"/>
      <c r="BE356" s="825"/>
    </row>
    <row r="357" spans="1:57" ht="36" customHeight="1">
      <c r="A357" s="2612"/>
      <c r="B357" s="2469"/>
      <c r="C357" s="2458"/>
      <c r="D357" s="277" t="s">
        <v>77</v>
      </c>
      <c r="E357" s="2437"/>
      <c r="F357" s="2461"/>
      <c r="G357" s="709">
        <f t="shared" si="50"/>
        <v>7</v>
      </c>
      <c r="H357" s="710">
        <v>0</v>
      </c>
      <c r="I357" s="1598"/>
      <c r="J357" s="1598"/>
      <c r="K357" s="1598"/>
      <c r="L357" s="1599"/>
      <c r="M357" s="713">
        <f t="shared" si="49"/>
        <v>7</v>
      </c>
      <c r="N357" s="714">
        <v>1</v>
      </c>
      <c r="O357" s="714"/>
      <c r="P357" s="714"/>
      <c r="Q357" s="714"/>
      <c r="R357" s="718">
        <v>6</v>
      </c>
      <c r="S357" s="694"/>
      <c r="T357" s="694"/>
      <c r="U357" s="694"/>
      <c r="V357" s="751">
        <v>7</v>
      </c>
      <c r="W357" s="751"/>
      <c r="X357" s="695"/>
      <c r="Y357" s="756">
        <v>6</v>
      </c>
      <c r="Z357" s="695">
        <v>1</v>
      </c>
      <c r="AA357" s="1588"/>
      <c r="AB357" s="1589">
        <v>1</v>
      </c>
      <c r="AC357" s="1589"/>
      <c r="AD357" s="1589"/>
      <c r="AE357" s="1589"/>
      <c r="AF357" s="1590">
        <v>1</v>
      </c>
      <c r="AG357" s="1600">
        <v>47.22</v>
      </c>
      <c r="AH357" s="1617">
        <v>24.2</v>
      </c>
      <c r="AI357" s="1618">
        <v>116.4</v>
      </c>
      <c r="AJ357" s="279">
        <v>7</v>
      </c>
      <c r="AK357" s="1601" t="s">
        <v>98</v>
      </c>
      <c r="AL357" s="1602" t="s">
        <v>98</v>
      </c>
      <c r="AM357" s="1603" t="s">
        <v>98</v>
      </c>
      <c r="AN357" s="1604" t="s">
        <v>97</v>
      </c>
      <c r="AO357" s="1602" t="s">
        <v>97</v>
      </c>
      <c r="AP357" s="1603" t="s">
        <v>97</v>
      </c>
      <c r="AQ357" s="1604"/>
      <c r="AR357" s="1602"/>
      <c r="AS357" s="1602">
        <v>6</v>
      </c>
      <c r="AT357" s="1602">
        <v>1</v>
      </c>
      <c r="AU357" s="1605"/>
      <c r="AV357" s="220">
        <f t="shared" si="51"/>
        <v>0</v>
      </c>
      <c r="AW357" s="823"/>
      <c r="AX357" s="824"/>
      <c r="AY357" s="824"/>
      <c r="AZ357" s="824"/>
      <c r="BA357" s="824"/>
      <c r="BB357" s="824"/>
      <c r="BC357" s="824"/>
      <c r="BD357" s="824"/>
      <c r="BE357" s="825"/>
    </row>
    <row r="358" spans="1:57" ht="36" customHeight="1" thickBot="1">
      <c r="A358" s="2612"/>
      <c r="B358" s="2469"/>
      <c r="C358" s="2474"/>
      <c r="D358" s="281" t="s">
        <v>78</v>
      </c>
      <c r="E358" s="2437"/>
      <c r="F358" s="2461"/>
      <c r="G358" s="813">
        <f t="shared" si="50"/>
        <v>0</v>
      </c>
      <c r="H358" s="772">
        <f>SUM(I358:L358)</f>
        <v>0</v>
      </c>
      <c r="I358" s="1670"/>
      <c r="J358" s="1670"/>
      <c r="K358" s="1670"/>
      <c r="L358" s="1610"/>
      <c r="M358" s="734">
        <f t="shared" si="49"/>
        <v>0</v>
      </c>
      <c r="N358" s="735"/>
      <c r="O358" s="735"/>
      <c r="P358" s="735"/>
      <c r="Q358" s="735"/>
      <c r="R358" s="769"/>
      <c r="S358" s="768"/>
      <c r="T358" s="768"/>
      <c r="U358" s="768"/>
      <c r="V358" s="735"/>
      <c r="W358" s="735"/>
      <c r="X358" s="769"/>
      <c r="Y358" s="773"/>
      <c r="Z358" s="769"/>
      <c r="AA358" s="1609"/>
      <c r="AB358" s="1670"/>
      <c r="AC358" s="1670"/>
      <c r="AD358" s="1670"/>
      <c r="AE358" s="1670"/>
      <c r="AF358" s="1610"/>
      <c r="AG358" s="1609"/>
      <c r="AH358" s="1686"/>
      <c r="AI358" s="1620"/>
      <c r="AJ358" s="283">
        <f>SUM(AQ358:AU358)</f>
        <v>0</v>
      </c>
      <c r="AK358" s="1682" t="s">
        <v>97</v>
      </c>
      <c r="AL358" s="1683" t="s">
        <v>97</v>
      </c>
      <c r="AM358" s="1684" t="s">
        <v>97</v>
      </c>
      <c r="AN358" s="1685" t="s">
        <v>97</v>
      </c>
      <c r="AO358" s="1683" t="s">
        <v>98</v>
      </c>
      <c r="AP358" s="1684" t="s">
        <v>98</v>
      </c>
      <c r="AQ358" s="1609"/>
      <c r="AR358" s="1670"/>
      <c r="AS358" s="1670"/>
      <c r="AT358" s="1670"/>
      <c r="AU358" s="1610"/>
      <c r="AV358" s="374">
        <f t="shared" si="51"/>
        <v>0</v>
      </c>
      <c r="AW358" s="828"/>
      <c r="AX358" s="829"/>
      <c r="AY358" s="829"/>
      <c r="AZ358" s="829"/>
      <c r="BA358" s="829"/>
      <c r="BB358" s="829"/>
      <c r="BC358" s="829"/>
      <c r="BD358" s="829"/>
      <c r="BE358" s="830"/>
    </row>
    <row r="359" spans="1:57" ht="36" customHeight="1">
      <c r="A359" s="2612"/>
      <c r="B359" s="2454" t="s">
        <v>346</v>
      </c>
      <c r="C359" s="2592" t="s">
        <v>347</v>
      </c>
      <c r="D359" s="275" t="s">
        <v>74</v>
      </c>
      <c r="E359" s="2436">
        <v>48</v>
      </c>
      <c r="F359" s="2460">
        <f>E359-SUM(M359:M363)</f>
        <v>8</v>
      </c>
      <c r="G359" s="831">
        <f t="shared" si="50"/>
        <v>8</v>
      </c>
      <c r="H359" s="685">
        <v>0</v>
      </c>
      <c r="I359" s="1586"/>
      <c r="J359" s="1586"/>
      <c r="K359" s="1586"/>
      <c r="L359" s="1595"/>
      <c r="M359" s="688">
        <f t="shared" si="49"/>
        <v>8</v>
      </c>
      <c r="N359" s="689"/>
      <c r="O359" s="689"/>
      <c r="P359" s="689"/>
      <c r="Q359" s="689"/>
      <c r="R359" s="693">
        <v>8</v>
      </c>
      <c r="S359" s="691"/>
      <c r="T359" s="762"/>
      <c r="U359" s="762"/>
      <c r="V359" s="689">
        <v>7</v>
      </c>
      <c r="W359" s="689">
        <v>1</v>
      </c>
      <c r="X359" s="693"/>
      <c r="Y359" s="691">
        <v>4</v>
      </c>
      <c r="Z359" s="693">
        <v>4</v>
      </c>
      <c r="AA359" s="1591"/>
      <c r="AB359" s="1586">
        <v>8</v>
      </c>
      <c r="AC359" s="1586">
        <v>8</v>
      </c>
      <c r="AD359" s="1586">
        <v>8</v>
      </c>
      <c r="AE359" s="1586">
        <v>8</v>
      </c>
      <c r="AF359" s="1595"/>
      <c r="AG359" s="1591">
        <v>42</v>
      </c>
      <c r="AH359" s="1595">
        <v>22</v>
      </c>
      <c r="AI359" s="1591">
        <v>13</v>
      </c>
      <c r="AJ359" s="276">
        <v>8</v>
      </c>
      <c r="AK359" s="1596" t="s">
        <v>97</v>
      </c>
      <c r="AL359" s="1593" t="s">
        <v>97</v>
      </c>
      <c r="AM359" s="1594" t="s">
        <v>97</v>
      </c>
      <c r="AN359" s="1616"/>
      <c r="AO359" s="1586">
        <v>8</v>
      </c>
      <c r="AP359" s="1595"/>
      <c r="AQ359" s="1592" t="s">
        <v>97</v>
      </c>
      <c r="AR359" s="1593" t="s">
        <v>97</v>
      </c>
      <c r="AS359" s="1593" t="s">
        <v>97</v>
      </c>
      <c r="AT359" s="1593" t="s">
        <v>97</v>
      </c>
      <c r="AU359" s="1594" t="s">
        <v>97</v>
      </c>
      <c r="AV359" s="219">
        <f t="shared" si="51"/>
        <v>0</v>
      </c>
      <c r="AW359" s="814"/>
      <c r="AX359" s="815"/>
      <c r="AY359" s="815"/>
      <c r="AZ359" s="815"/>
      <c r="BA359" s="815"/>
      <c r="BB359" s="815"/>
      <c r="BC359" s="815"/>
      <c r="BD359" s="815"/>
      <c r="BE359" s="816"/>
    </row>
    <row r="360" spans="1:57" ht="36" customHeight="1">
      <c r="A360" s="2612"/>
      <c r="B360" s="2455"/>
      <c r="C360" s="2593"/>
      <c r="D360" s="277" t="s">
        <v>75</v>
      </c>
      <c r="E360" s="2437"/>
      <c r="F360" s="2461"/>
      <c r="G360" s="832">
        <f t="shared" si="50"/>
        <v>0</v>
      </c>
      <c r="H360" s="710">
        <f t="shared" ref="H360:H365" si="53">SUM(I360:L360)</f>
        <v>0</v>
      </c>
      <c r="I360" s="1598"/>
      <c r="J360" s="1598"/>
      <c r="K360" s="1598"/>
      <c r="L360" s="1617"/>
      <c r="M360" s="713">
        <f t="shared" si="49"/>
        <v>0</v>
      </c>
      <c r="N360" s="714"/>
      <c r="O360" s="714"/>
      <c r="P360" s="714"/>
      <c r="Q360" s="714"/>
      <c r="R360" s="718"/>
      <c r="S360" s="756"/>
      <c r="T360" s="694"/>
      <c r="U360" s="694"/>
      <c r="V360" s="751"/>
      <c r="W360" s="751"/>
      <c r="X360" s="695"/>
      <c r="Y360" s="756"/>
      <c r="Z360" s="695"/>
      <c r="AA360" s="1588"/>
      <c r="AB360" s="1589"/>
      <c r="AC360" s="1589"/>
      <c r="AD360" s="1589"/>
      <c r="AE360" s="1589"/>
      <c r="AF360" s="1687"/>
      <c r="AG360" s="1600"/>
      <c r="AH360" s="1617"/>
      <c r="AI360" s="1600"/>
      <c r="AJ360" s="279">
        <f>SUM(AN360:AP360)</f>
        <v>0</v>
      </c>
      <c r="AK360" s="1604" t="s">
        <v>98</v>
      </c>
      <c r="AL360" s="1602" t="s">
        <v>98</v>
      </c>
      <c r="AM360" s="1603" t="s">
        <v>98</v>
      </c>
      <c r="AN360" s="1601"/>
      <c r="AO360" s="1602"/>
      <c r="AP360" s="1603"/>
      <c r="AQ360" s="1601" t="s">
        <v>97</v>
      </c>
      <c r="AR360" s="1602" t="s">
        <v>97</v>
      </c>
      <c r="AS360" s="1602" t="s">
        <v>97</v>
      </c>
      <c r="AT360" s="1602" t="s">
        <v>97</v>
      </c>
      <c r="AU360" s="1603" t="s">
        <v>97</v>
      </c>
      <c r="AV360" s="220">
        <f t="shared" si="51"/>
        <v>0</v>
      </c>
      <c r="AW360" s="817"/>
      <c r="AX360" s="818"/>
      <c r="AY360" s="818"/>
      <c r="AZ360" s="818"/>
      <c r="BA360" s="818"/>
      <c r="BB360" s="818"/>
      <c r="BC360" s="818"/>
      <c r="BD360" s="818"/>
      <c r="BE360" s="819"/>
    </row>
    <row r="361" spans="1:57" ht="36" customHeight="1">
      <c r="A361" s="2612"/>
      <c r="B361" s="2455"/>
      <c r="C361" s="2593"/>
      <c r="D361" s="277" t="s">
        <v>76</v>
      </c>
      <c r="E361" s="2437"/>
      <c r="F361" s="2461"/>
      <c r="G361" s="832">
        <f t="shared" si="50"/>
        <v>0</v>
      </c>
      <c r="H361" s="710">
        <f t="shared" si="53"/>
        <v>0</v>
      </c>
      <c r="I361" s="1598"/>
      <c r="J361" s="1598"/>
      <c r="K361" s="1598"/>
      <c r="L361" s="1617"/>
      <c r="M361" s="713">
        <f t="shared" si="49"/>
        <v>0</v>
      </c>
      <c r="N361" s="714"/>
      <c r="O361" s="714"/>
      <c r="P361" s="714"/>
      <c r="Q361" s="714"/>
      <c r="R361" s="718"/>
      <c r="S361" s="756"/>
      <c r="T361" s="694"/>
      <c r="U361" s="694"/>
      <c r="V361" s="751"/>
      <c r="W361" s="751"/>
      <c r="X361" s="695"/>
      <c r="Y361" s="756"/>
      <c r="Z361" s="695"/>
      <c r="AA361" s="1588"/>
      <c r="AB361" s="1589"/>
      <c r="AC361" s="1589"/>
      <c r="AD361" s="1589"/>
      <c r="AE361" s="1589"/>
      <c r="AF361" s="1687"/>
      <c r="AG361" s="1600"/>
      <c r="AH361" s="1617"/>
      <c r="AI361" s="1600"/>
      <c r="AJ361" s="279">
        <f>SUM(AK361:AM361)</f>
        <v>0</v>
      </c>
      <c r="AK361" s="1604"/>
      <c r="AL361" s="1602"/>
      <c r="AM361" s="1603"/>
      <c r="AN361" s="1601" t="s">
        <v>97</v>
      </c>
      <c r="AO361" s="1602" t="s">
        <v>97</v>
      </c>
      <c r="AP361" s="1603" t="s">
        <v>97</v>
      </c>
      <c r="AQ361" s="1601" t="s">
        <v>97</v>
      </c>
      <c r="AR361" s="1602" t="s">
        <v>97</v>
      </c>
      <c r="AS361" s="1602" t="s">
        <v>97</v>
      </c>
      <c r="AT361" s="1602" t="s">
        <v>97</v>
      </c>
      <c r="AU361" s="1603" t="s">
        <v>97</v>
      </c>
      <c r="AV361" s="220">
        <f t="shared" si="51"/>
        <v>0</v>
      </c>
      <c r="AW361" s="817"/>
      <c r="AX361" s="818"/>
      <c r="AY361" s="818"/>
      <c r="AZ361" s="818"/>
      <c r="BA361" s="818"/>
      <c r="BB361" s="818"/>
      <c r="BC361" s="818"/>
      <c r="BD361" s="818"/>
      <c r="BE361" s="819"/>
    </row>
    <row r="362" spans="1:57" ht="36" customHeight="1">
      <c r="A362" s="2612"/>
      <c r="B362" s="2455"/>
      <c r="C362" s="2593"/>
      <c r="D362" s="281" t="s">
        <v>77</v>
      </c>
      <c r="E362" s="2437"/>
      <c r="F362" s="2461"/>
      <c r="G362" s="833">
        <f t="shared" si="50"/>
        <v>33</v>
      </c>
      <c r="H362" s="772">
        <f t="shared" si="53"/>
        <v>1</v>
      </c>
      <c r="I362" s="1670"/>
      <c r="J362" s="1670"/>
      <c r="K362" s="1670">
        <v>1</v>
      </c>
      <c r="L362" s="1686"/>
      <c r="M362" s="734">
        <f t="shared" si="49"/>
        <v>32</v>
      </c>
      <c r="N362" s="735"/>
      <c r="O362" s="735"/>
      <c r="P362" s="735"/>
      <c r="Q362" s="735"/>
      <c r="R362" s="769">
        <v>32</v>
      </c>
      <c r="S362" s="834">
        <v>1</v>
      </c>
      <c r="T362" s="835"/>
      <c r="U362" s="835"/>
      <c r="V362" s="836">
        <v>30</v>
      </c>
      <c r="W362" s="836">
        <v>1</v>
      </c>
      <c r="X362" s="837"/>
      <c r="Y362" s="834">
        <v>31</v>
      </c>
      <c r="Z362" s="837">
        <v>1</v>
      </c>
      <c r="AA362" s="1688"/>
      <c r="AB362" s="1689">
        <v>32</v>
      </c>
      <c r="AC362" s="1689">
        <v>32</v>
      </c>
      <c r="AD362" s="1689">
        <v>32</v>
      </c>
      <c r="AE362" s="1689">
        <v>32</v>
      </c>
      <c r="AF362" s="1690">
        <v>2</v>
      </c>
      <c r="AG362" s="1609">
        <v>45</v>
      </c>
      <c r="AH362" s="1686">
        <v>24</v>
      </c>
      <c r="AI362" s="1609">
        <v>133</v>
      </c>
      <c r="AJ362" s="283">
        <f>SUM(AQ362:AU362)</f>
        <v>32</v>
      </c>
      <c r="AK362" s="1604" t="s">
        <v>98</v>
      </c>
      <c r="AL362" s="1602" t="s">
        <v>98</v>
      </c>
      <c r="AM362" s="1603" t="s">
        <v>98</v>
      </c>
      <c r="AN362" s="1601" t="s">
        <v>97</v>
      </c>
      <c r="AO362" s="1602" t="s">
        <v>97</v>
      </c>
      <c r="AP362" s="1603" t="s">
        <v>97</v>
      </c>
      <c r="AQ362" s="1601">
        <v>1</v>
      </c>
      <c r="AR362" s="1602">
        <v>3</v>
      </c>
      <c r="AS362" s="1602">
        <v>3</v>
      </c>
      <c r="AT362" s="1602">
        <v>8</v>
      </c>
      <c r="AU362" s="1603">
        <v>17</v>
      </c>
      <c r="AV362" s="220">
        <f t="shared" si="51"/>
        <v>1</v>
      </c>
      <c r="AW362" s="817"/>
      <c r="AX362" s="818"/>
      <c r="AY362" s="818"/>
      <c r="AZ362" s="818"/>
      <c r="BA362" s="818"/>
      <c r="BB362" s="818"/>
      <c r="BC362" s="818"/>
      <c r="BD362" s="818">
        <v>1</v>
      </c>
      <c r="BE362" s="819"/>
    </row>
    <row r="363" spans="1:57" ht="36" customHeight="1" thickBot="1">
      <c r="A363" s="2612"/>
      <c r="B363" s="2456"/>
      <c r="C363" s="2594"/>
      <c r="D363" s="383" t="s">
        <v>78</v>
      </c>
      <c r="E363" s="2438"/>
      <c r="F363" s="2462"/>
      <c r="G363" s="841">
        <f t="shared" si="50"/>
        <v>0</v>
      </c>
      <c r="H363" s="731">
        <f t="shared" si="53"/>
        <v>0</v>
      </c>
      <c r="I363" s="1607"/>
      <c r="J363" s="1607"/>
      <c r="K363" s="1607"/>
      <c r="L363" s="1619"/>
      <c r="M363" s="759">
        <f t="shared" si="49"/>
        <v>0</v>
      </c>
      <c r="N363" s="738"/>
      <c r="O363" s="738"/>
      <c r="P363" s="738"/>
      <c r="Q363" s="738"/>
      <c r="R363" s="739"/>
      <c r="S363" s="737"/>
      <c r="T363" s="738"/>
      <c r="U363" s="738"/>
      <c r="V363" s="738"/>
      <c r="W363" s="738"/>
      <c r="X363" s="739"/>
      <c r="Y363" s="737"/>
      <c r="Z363" s="739"/>
      <c r="AA363" s="1611"/>
      <c r="AB363" s="1607"/>
      <c r="AC363" s="1607"/>
      <c r="AD363" s="1607"/>
      <c r="AE363" s="1607"/>
      <c r="AF363" s="1619"/>
      <c r="AG363" s="1611"/>
      <c r="AH363" s="1619"/>
      <c r="AI363" s="1611"/>
      <c r="AJ363" s="384">
        <f>SUM(AQ363:AU363)</f>
        <v>0</v>
      </c>
      <c r="AK363" s="1615" t="s">
        <v>97</v>
      </c>
      <c r="AL363" s="1613" t="s">
        <v>97</v>
      </c>
      <c r="AM363" s="1614" t="s">
        <v>97</v>
      </c>
      <c r="AN363" s="1612" t="s">
        <v>97</v>
      </c>
      <c r="AO363" s="1613" t="s">
        <v>98</v>
      </c>
      <c r="AP363" s="1614" t="s">
        <v>98</v>
      </c>
      <c r="AQ363" s="1621"/>
      <c r="AR363" s="1607"/>
      <c r="AS363" s="1607"/>
      <c r="AT363" s="1607"/>
      <c r="AU363" s="1619"/>
      <c r="AV363" s="221">
        <f t="shared" si="51"/>
        <v>0</v>
      </c>
      <c r="AW363" s="820"/>
      <c r="AX363" s="821"/>
      <c r="AY363" s="821"/>
      <c r="AZ363" s="821"/>
      <c r="BA363" s="821"/>
      <c r="BB363" s="821"/>
      <c r="BC363" s="821"/>
      <c r="BD363" s="821"/>
      <c r="BE363" s="822"/>
    </row>
    <row r="364" spans="1:57" ht="41.1" customHeight="1">
      <c r="A364" s="2442" t="s">
        <v>213</v>
      </c>
      <c r="B364" s="2454" t="s">
        <v>348</v>
      </c>
      <c r="C364" s="2592" t="s">
        <v>349</v>
      </c>
      <c r="D364" s="323" t="s">
        <v>74</v>
      </c>
      <c r="E364" s="2545">
        <v>2279</v>
      </c>
      <c r="F364" s="2548">
        <f>E364-SUM(M364:M378)</f>
        <v>-116</v>
      </c>
      <c r="G364" s="1691">
        <f t="shared" si="50"/>
        <v>97</v>
      </c>
      <c r="H364" s="1692">
        <f t="shared" si="53"/>
        <v>7</v>
      </c>
      <c r="I364" s="1589">
        <v>1</v>
      </c>
      <c r="J364" s="1589">
        <v>6</v>
      </c>
      <c r="K364" s="1589"/>
      <c r="L364" s="1590"/>
      <c r="M364" s="1693">
        <f>IF(AND(SUM(N364:R364)=SUM(Y364:Z364),SUM(S364:X364)=SUM(Y364:Z364)),SUM(N364:R364),"ПЕРЕВІРТЕ ПРАВИЛЬНІСТЬ ДАНИХ")</f>
        <v>94</v>
      </c>
      <c r="N364" s="1660">
        <v>94</v>
      </c>
      <c r="O364" s="1660"/>
      <c r="P364" s="1660"/>
      <c r="Q364" s="1660"/>
      <c r="R364" s="1694"/>
      <c r="S364" s="1664">
        <v>6</v>
      </c>
      <c r="T364" s="1660">
        <v>2</v>
      </c>
      <c r="U364" s="1660"/>
      <c r="V364" s="1695">
        <v>84</v>
      </c>
      <c r="W364" s="1660">
        <v>2</v>
      </c>
      <c r="X364" s="1631"/>
      <c r="Y364" s="1630">
        <v>76</v>
      </c>
      <c r="Z364" s="1631">
        <v>18</v>
      </c>
      <c r="AA364" s="1588"/>
      <c r="AB364" s="1589">
        <v>18</v>
      </c>
      <c r="AC364" s="1589">
        <v>17</v>
      </c>
      <c r="AD364" s="1589">
        <v>2</v>
      </c>
      <c r="AE364" s="1589">
        <v>54</v>
      </c>
      <c r="AF364" s="1590">
        <v>3</v>
      </c>
      <c r="AG364" s="1588">
        <v>39.799999999999997</v>
      </c>
      <c r="AH364" s="1590">
        <v>17</v>
      </c>
      <c r="AI364" s="1588">
        <v>10.1</v>
      </c>
      <c r="AJ364" s="406">
        <f>SUM(AN364:AP364)</f>
        <v>94</v>
      </c>
      <c r="AK364" s="1696" t="s">
        <v>97</v>
      </c>
      <c r="AL364" s="1697" t="s">
        <v>97</v>
      </c>
      <c r="AM364" s="1698" t="s">
        <v>97</v>
      </c>
      <c r="AN364" s="1588">
        <v>6</v>
      </c>
      <c r="AO364" s="1589">
        <v>88</v>
      </c>
      <c r="AP364" s="1687">
        <v>0</v>
      </c>
      <c r="AQ364" s="1699" t="s">
        <v>97</v>
      </c>
      <c r="AR364" s="1697" t="s">
        <v>97</v>
      </c>
      <c r="AS364" s="1697" t="s">
        <v>97</v>
      </c>
      <c r="AT364" s="1697" t="s">
        <v>97</v>
      </c>
      <c r="AU364" s="1700" t="s">
        <v>97</v>
      </c>
      <c r="AV364" s="541">
        <f t="shared" si="51"/>
        <v>3</v>
      </c>
      <c r="AW364" s="1661"/>
      <c r="AX364" s="1662"/>
      <c r="AY364" s="1662"/>
      <c r="AZ364" s="1662"/>
      <c r="BA364" s="1662">
        <v>2</v>
      </c>
      <c r="BB364" s="1662"/>
      <c r="BC364" s="1662"/>
      <c r="BD364" s="1662">
        <v>1</v>
      </c>
      <c r="BE364" s="1663"/>
    </row>
    <row r="365" spans="1:57" ht="41.1" customHeight="1">
      <c r="A365" s="2443"/>
      <c r="B365" s="2455"/>
      <c r="C365" s="2593"/>
      <c r="D365" s="321" t="s">
        <v>75</v>
      </c>
      <c r="E365" s="2545"/>
      <c r="F365" s="2548"/>
      <c r="G365" s="1701">
        <f t="shared" si="50"/>
        <v>0</v>
      </c>
      <c r="H365" s="1636">
        <f t="shared" si="53"/>
        <v>0</v>
      </c>
      <c r="I365" s="1598"/>
      <c r="J365" s="1598"/>
      <c r="K365" s="1598"/>
      <c r="L365" s="1599"/>
      <c r="M365" s="1637">
        <f t="shared" ref="M365:M393" si="54">IF(AND(SUM(N365:R365)=SUM(Y365:Z365),SUM(S365:X365)=SUM(Y365:Z365)),SUM(N365:R365),"ПЕРЕВІРТЕ ПРАВИЛЬНІСТЬ ДАНИХ")</f>
        <v>0</v>
      </c>
      <c r="N365" s="1638"/>
      <c r="O365" s="1638"/>
      <c r="P365" s="1638"/>
      <c r="Q365" s="1638"/>
      <c r="R365" s="1639"/>
      <c r="S365" s="1640"/>
      <c r="T365" s="1641"/>
      <c r="U365" s="1641"/>
      <c r="V365" s="1638"/>
      <c r="W365" s="1638"/>
      <c r="X365" s="1642"/>
      <c r="Y365" s="1630"/>
      <c r="Z365" s="1631"/>
      <c r="AA365" s="1588"/>
      <c r="AB365" s="1589"/>
      <c r="AC365" s="1589"/>
      <c r="AD365" s="1589"/>
      <c r="AE365" s="1589"/>
      <c r="AF365" s="1590"/>
      <c r="AG365" s="1600"/>
      <c r="AH365" s="1599"/>
      <c r="AI365" s="1600"/>
      <c r="AJ365" s="279">
        <f>SUM(AN365:AP365)</f>
        <v>0</v>
      </c>
      <c r="AK365" s="1601" t="s">
        <v>98</v>
      </c>
      <c r="AL365" s="1602" t="s">
        <v>98</v>
      </c>
      <c r="AM365" s="1603" t="s">
        <v>98</v>
      </c>
      <c r="AN365" s="1604"/>
      <c r="AO365" s="1602"/>
      <c r="AP365" s="1603"/>
      <c r="AQ365" s="1604" t="s">
        <v>97</v>
      </c>
      <c r="AR365" s="1602" t="s">
        <v>97</v>
      </c>
      <c r="AS365" s="1602" t="s">
        <v>97</v>
      </c>
      <c r="AT365" s="1602" t="s">
        <v>97</v>
      </c>
      <c r="AU365" s="1605" t="s">
        <v>97</v>
      </c>
      <c r="AV365" s="220">
        <f t="shared" si="51"/>
        <v>0</v>
      </c>
      <c r="AW365" s="1643"/>
      <c r="AX365" s="1644"/>
      <c r="AY365" s="1644"/>
      <c r="AZ365" s="1644"/>
      <c r="BA365" s="1644"/>
      <c r="BB365" s="1644"/>
      <c r="BC365" s="1644"/>
      <c r="BD365" s="1644"/>
      <c r="BE365" s="1645"/>
    </row>
    <row r="366" spans="1:57" ht="41.1" customHeight="1">
      <c r="A366" s="2443"/>
      <c r="B366" s="2455"/>
      <c r="C366" s="2593"/>
      <c r="D366" s="321" t="s">
        <v>76</v>
      </c>
      <c r="E366" s="2545"/>
      <c r="F366" s="2548"/>
      <c r="G366" s="1701">
        <f t="shared" si="50"/>
        <v>0</v>
      </c>
      <c r="H366" s="1636">
        <f t="shared" ref="H366" si="55">SUM(I366:L366)</f>
        <v>0</v>
      </c>
      <c r="I366" s="1598"/>
      <c r="J366" s="1598"/>
      <c r="K366" s="1598"/>
      <c r="L366" s="1599"/>
      <c r="M366" s="1637">
        <f t="shared" si="54"/>
        <v>0</v>
      </c>
      <c r="N366" s="1638"/>
      <c r="O366" s="1638"/>
      <c r="P366" s="1646"/>
      <c r="Q366" s="1606"/>
      <c r="R366" s="1639"/>
      <c r="S366" s="1640"/>
      <c r="T366" s="1638"/>
      <c r="U366" s="1638"/>
      <c r="V366" s="1638"/>
      <c r="W366" s="1638"/>
      <c r="X366" s="1642"/>
      <c r="Y366" s="1630"/>
      <c r="Z366" s="1631"/>
      <c r="AA366" s="1588"/>
      <c r="AB366" s="1589"/>
      <c r="AC366" s="1589"/>
      <c r="AD366" s="1589"/>
      <c r="AE366" s="1589"/>
      <c r="AF366" s="1590"/>
      <c r="AG366" s="1600"/>
      <c r="AH366" s="1599"/>
      <c r="AI366" s="1600"/>
      <c r="AJ366" s="279">
        <f>SUM(AK366:AM366)</f>
        <v>0</v>
      </c>
      <c r="AK366" s="1601"/>
      <c r="AL366" s="1602"/>
      <c r="AM366" s="1603"/>
      <c r="AN366" s="1604" t="s">
        <v>97</v>
      </c>
      <c r="AO366" s="1602" t="s">
        <v>97</v>
      </c>
      <c r="AP366" s="1603" t="s">
        <v>97</v>
      </c>
      <c r="AQ366" s="1604" t="s">
        <v>97</v>
      </c>
      <c r="AR366" s="1602" t="s">
        <v>97</v>
      </c>
      <c r="AS366" s="1602" t="s">
        <v>97</v>
      </c>
      <c r="AT366" s="1602" t="s">
        <v>97</v>
      </c>
      <c r="AU366" s="1605" t="s">
        <v>97</v>
      </c>
      <c r="AV366" s="220">
        <f t="shared" si="51"/>
        <v>0</v>
      </c>
      <c r="AW366" s="1643"/>
      <c r="AX366" s="1644"/>
      <c r="AY366" s="1644"/>
      <c r="AZ366" s="1644"/>
      <c r="BA366" s="1644"/>
      <c r="BB366" s="1644"/>
      <c r="BC366" s="1644"/>
      <c r="BD366" s="1644"/>
      <c r="BE366" s="1645"/>
    </row>
    <row r="367" spans="1:57" ht="41.1" customHeight="1">
      <c r="A367" s="2443"/>
      <c r="B367" s="2455"/>
      <c r="C367" s="2593"/>
      <c r="D367" s="321" t="s">
        <v>77</v>
      </c>
      <c r="E367" s="2545"/>
      <c r="F367" s="2548"/>
      <c r="G367" s="1701">
        <f t="shared" si="50"/>
        <v>720</v>
      </c>
      <c r="H367" s="1636">
        <f>SUM(I367:L367)</f>
        <v>10</v>
      </c>
      <c r="I367" s="1598">
        <v>2</v>
      </c>
      <c r="J367" s="1598">
        <v>8</v>
      </c>
      <c r="K367" s="1598"/>
      <c r="L367" s="1599"/>
      <c r="M367" s="1637">
        <f>IF(AND(SUM(N367:R367)=SUM(Y367:Z367),SUM(S367:X367)=SUM(Y367:Z367)),SUM(N367:R367),"ПЕРЕВІРТЕ ПРАВИЛЬНІСТЬ ДАНИХ")</f>
        <v>703</v>
      </c>
      <c r="N367" s="1638">
        <v>703</v>
      </c>
      <c r="O367" s="1638"/>
      <c r="P367" s="1638"/>
      <c r="Q367" s="1638"/>
      <c r="R367" s="1642"/>
      <c r="S367" s="1640">
        <v>35</v>
      </c>
      <c r="T367" s="1651">
        <v>18</v>
      </c>
      <c r="U367" s="1638"/>
      <c r="V367" s="1638">
        <v>603</v>
      </c>
      <c r="W367" s="1638">
        <v>47</v>
      </c>
      <c r="X367" s="1642"/>
      <c r="Y367" s="1630">
        <v>575</v>
      </c>
      <c r="Z367" s="1631">
        <v>128</v>
      </c>
      <c r="AA367" s="1588"/>
      <c r="AB367" s="1589">
        <v>203</v>
      </c>
      <c r="AC367" s="1589">
        <v>201</v>
      </c>
      <c r="AD367" s="1589">
        <v>52</v>
      </c>
      <c r="AE367" s="1589">
        <v>490</v>
      </c>
      <c r="AF367" s="1590">
        <v>54</v>
      </c>
      <c r="AG367" s="1600">
        <v>38.799999999999997</v>
      </c>
      <c r="AH367" s="1599">
        <v>17.100000000000001</v>
      </c>
      <c r="AI367" s="1600">
        <v>101.2</v>
      </c>
      <c r="AJ367" s="279">
        <f>SUM(AQ367:AU367)</f>
        <v>703</v>
      </c>
      <c r="AK367" s="1601" t="s">
        <v>98</v>
      </c>
      <c r="AL367" s="1602" t="s">
        <v>98</v>
      </c>
      <c r="AM367" s="1603" t="s">
        <v>98</v>
      </c>
      <c r="AN367" s="1604" t="s">
        <v>97</v>
      </c>
      <c r="AO367" s="1602" t="s">
        <v>97</v>
      </c>
      <c r="AP367" s="1603" t="s">
        <v>97</v>
      </c>
      <c r="AQ367" s="1604">
        <v>9</v>
      </c>
      <c r="AR367" s="1602">
        <v>31</v>
      </c>
      <c r="AS367" s="1602">
        <v>606</v>
      </c>
      <c r="AT367" s="1602">
        <v>49</v>
      </c>
      <c r="AU367" s="1605">
        <v>8</v>
      </c>
      <c r="AV367" s="220">
        <f t="shared" si="51"/>
        <v>17</v>
      </c>
      <c r="AW367" s="1643"/>
      <c r="AX367" s="1644"/>
      <c r="AY367" s="1644">
        <v>2</v>
      </c>
      <c r="AZ367" s="1644"/>
      <c r="BA367" s="1644">
        <v>12</v>
      </c>
      <c r="BB367" s="1644"/>
      <c r="BC367" s="1644">
        <v>1</v>
      </c>
      <c r="BD367" s="1644">
        <v>1</v>
      </c>
      <c r="BE367" s="1645">
        <v>1</v>
      </c>
    </row>
    <row r="368" spans="1:57" ht="41.1" customHeight="1" thickBot="1">
      <c r="A368" s="2443"/>
      <c r="B368" s="2456"/>
      <c r="C368" s="2593"/>
      <c r="D368" s="322" t="s">
        <v>78</v>
      </c>
      <c r="E368" s="2545"/>
      <c r="F368" s="2548"/>
      <c r="G368" s="1702">
        <f t="shared" si="50"/>
        <v>0</v>
      </c>
      <c r="H368" s="1649">
        <f t="shared" ref="H368:H372" si="56">SUM(I368:L368)</f>
        <v>0</v>
      </c>
      <c r="I368" s="1607"/>
      <c r="J368" s="1607"/>
      <c r="K368" s="1607"/>
      <c r="L368" s="1608"/>
      <c r="M368" s="1650">
        <f t="shared" si="54"/>
        <v>0</v>
      </c>
      <c r="N368" s="1651"/>
      <c r="O368" s="1651"/>
      <c r="P368" s="1651"/>
      <c r="Q368" s="1651"/>
      <c r="R368" s="1703"/>
      <c r="S368" s="1653"/>
      <c r="T368" s="1654"/>
      <c r="U368" s="1654"/>
      <c r="V368" s="1654"/>
      <c r="W368" s="1654"/>
      <c r="X368" s="1655"/>
      <c r="Y368" s="1656"/>
      <c r="Z368" s="1642"/>
      <c r="AA368" s="1600"/>
      <c r="AB368" s="1598"/>
      <c r="AC368" s="1598"/>
      <c r="AD368" s="1598"/>
      <c r="AE368" s="1598"/>
      <c r="AF368" s="1599"/>
      <c r="AG368" s="1609"/>
      <c r="AH368" s="1610"/>
      <c r="AI368" s="1611"/>
      <c r="AJ368" s="282">
        <f>SUM(AQ368:AU368)</f>
        <v>0</v>
      </c>
      <c r="AK368" s="1612" t="s">
        <v>97</v>
      </c>
      <c r="AL368" s="1613" t="s">
        <v>97</v>
      </c>
      <c r="AM368" s="1614" t="s">
        <v>97</v>
      </c>
      <c r="AN368" s="1615" t="s">
        <v>97</v>
      </c>
      <c r="AO368" s="1613" t="s">
        <v>98</v>
      </c>
      <c r="AP368" s="1614" t="s">
        <v>98</v>
      </c>
      <c r="AQ368" s="1611"/>
      <c r="AR368" s="1607"/>
      <c r="AS368" s="1607"/>
      <c r="AT368" s="1607"/>
      <c r="AU368" s="1608"/>
      <c r="AV368" s="220">
        <f t="shared" si="51"/>
        <v>0</v>
      </c>
      <c r="AW368" s="1657"/>
      <c r="AX368" s="1658"/>
      <c r="AY368" s="1658"/>
      <c r="AZ368" s="1658"/>
      <c r="BA368" s="1658"/>
      <c r="BB368" s="1658"/>
      <c r="BC368" s="1658"/>
      <c r="BD368" s="1658"/>
      <c r="BE368" s="1659"/>
    </row>
    <row r="369" spans="1:57" ht="41.1" customHeight="1">
      <c r="A369" s="2443"/>
      <c r="B369" s="2454" t="s">
        <v>350</v>
      </c>
      <c r="C369" s="2593"/>
      <c r="D369" s="323" t="s">
        <v>74</v>
      </c>
      <c r="E369" s="2545"/>
      <c r="F369" s="2548"/>
      <c r="G369" s="1622">
        <f t="shared" si="50"/>
        <v>131</v>
      </c>
      <c r="H369" s="1623">
        <f t="shared" si="56"/>
        <v>2</v>
      </c>
      <c r="I369" s="1586">
        <v>1</v>
      </c>
      <c r="J369" s="1586"/>
      <c r="K369" s="1586">
        <v>1</v>
      </c>
      <c r="L369" s="1587"/>
      <c r="M369" s="1624">
        <f t="shared" si="54"/>
        <v>127</v>
      </c>
      <c r="N369" s="1625">
        <v>127</v>
      </c>
      <c r="O369" s="1625"/>
      <c r="P369" s="1625"/>
      <c r="Q369" s="1625"/>
      <c r="R369" s="1629"/>
      <c r="S369" s="1627"/>
      <c r="T369" s="1625"/>
      <c r="U369" s="1625">
        <v>3</v>
      </c>
      <c r="V369" s="1625">
        <v>124</v>
      </c>
      <c r="W369" s="1625"/>
      <c r="X369" s="1629"/>
      <c r="Y369" s="1627">
        <v>117</v>
      </c>
      <c r="Z369" s="1629">
        <v>10</v>
      </c>
      <c r="AA369" s="1591"/>
      <c r="AB369" s="1586">
        <v>27</v>
      </c>
      <c r="AC369" s="1586">
        <v>26</v>
      </c>
      <c r="AD369" s="1586">
        <v>6</v>
      </c>
      <c r="AE369" s="1586">
        <v>45</v>
      </c>
      <c r="AF369" s="1587">
        <v>2</v>
      </c>
      <c r="AG369" s="1591">
        <v>41.5</v>
      </c>
      <c r="AH369" s="1595">
        <v>23.4</v>
      </c>
      <c r="AI369" s="1616">
        <v>9.5</v>
      </c>
      <c r="AJ369" s="276">
        <f>SUM(AN369:AP369)</f>
        <v>127</v>
      </c>
      <c r="AK369" s="1592" t="s">
        <v>97</v>
      </c>
      <c r="AL369" s="1593" t="s">
        <v>97</v>
      </c>
      <c r="AM369" s="1594" t="s">
        <v>97</v>
      </c>
      <c r="AN369" s="1591">
        <v>6</v>
      </c>
      <c r="AO369" s="1586">
        <v>121</v>
      </c>
      <c r="AP369" s="1595"/>
      <c r="AQ369" s="1596" t="s">
        <v>97</v>
      </c>
      <c r="AR369" s="1593" t="s">
        <v>97</v>
      </c>
      <c r="AS369" s="1593" t="s">
        <v>97</v>
      </c>
      <c r="AT369" s="1593" t="s">
        <v>97</v>
      </c>
      <c r="AU369" s="1597" t="s">
        <v>97</v>
      </c>
      <c r="AV369" s="220">
        <f t="shared" si="51"/>
        <v>4</v>
      </c>
      <c r="AW369" s="1661">
        <v>1</v>
      </c>
      <c r="AX369" s="1662"/>
      <c r="AY369" s="1662"/>
      <c r="AZ369" s="1662"/>
      <c r="BA369" s="1662">
        <v>2</v>
      </c>
      <c r="BB369" s="1662"/>
      <c r="BC369" s="1662"/>
      <c r="BD369" s="1662">
        <v>1</v>
      </c>
      <c r="BE369" s="1663"/>
    </row>
    <row r="370" spans="1:57" ht="41.1" customHeight="1">
      <c r="A370" s="2443"/>
      <c r="B370" s="2455"/>
      <c r="C370" s="2593"/>
      <c r="D370" s="321" t="s">
        <v>75</v>
      </c>
      <c r="E370" s="2545"/>
      <c r="F370" s="2548"/>
      <c r="G370" s="1701">
        <f t="shared" si="50"/>
        <v>0</v>
      </c>
      <c r="H370" s="1636">
        <f t="shared" si="56"/>
        <v>0</v>
      </c>
      <c r="I370" s="1598"/>
      <c r="J370" s="1598"/>
      <c r="K370" s="1598"/>
      <c r="L370" s="1599"/>
      <c r="M370" s="1637">
        <f t="shared" si="54"/>
        <v>0</v>
      </c>
      <c r="N370" s="1638"/>
      <c r="O370" s="1638"/>
      <c r="P370" s="1638"/>
      <c r="Q370" s="1638"/>
      <c r="R370" s="1642"/>
      <c r="S370" s="1630"/>
      <c r="T370" s="1630"/>
      <c r="U370" s="1630"/>
      <c r="V370" s="1660"/>
      <c r="W370" s="1660"/>
      <c r="X370" s="1631"/>
      <c r="Y370" s="1664"/>
      <c r="Z370" s="1631"/>
      <c r="AA370" s="1588"/>
      <c r="AB370" s="1589"/>
      <c r="AC370" s="1589"/>
      <c r="AD370" s="1589"/>
      <c r="AE370" s="1589"/>
      <c r="AF370" s="1590"/>
      <c r="AG370" s="1600"/>
      <c r="AH370" s="1617"/>
      <c r="AI370" s="1618"/>
      <c r="AJ370" s="279">
        <f>SUM(AN370:AP370)</f>
        <v>0</v>
      </c>
      <c r="AK370" s="1601" t="s">
        <v>98</v>
      </c>
      <c r="AL370" s="1602" t="s">
        <v>98</v>
      </c>
      <c r="AM370" s="1603" t="s">
        <v>98</v>
      </c>
      <c r="AN370" s="1604"/>
      <c r="AO370" s="1602"/>
      <c r="AP370" s="1603"/>
      <c r="AQ370" s="1604" t="s">
        <v>97</v>
      </c>
      <c r="AR370" s="1602" t="s">
        <v>97</v>
      </c>
      <c r="AS370" s="1602" t="s">
        <v>97</v>
      </c>
      <c r="AT370" s="1602" t="s">
        <v>97</v>
      </c>
      <c r="AU370" s="1605" t="s">
        <v>97</v>
      </c>
      <c r="AV370" s="220">
        <f t="shared" si="51"/>
        <v>0</v>
      </c>
      <c r="AW370" s="1661"/>
      <c r="AX370" s="1662"/>
      <c r="AY370" s="1662"/>
      <c r="AZ370" s="1662"/>
      <c r="BA370" s="1662"/>
      <c r="BB370" s="1662"/>
      <c r="BC370" s="1662"/>
      <c r="BD370" s="1662"/>
      <c r="BE370" s="1663"/>
    </row>
    <row r="371" spans="1:57" ht="41.1" customHeight="1">
      <c r="A371" s="2443"/>
      <c r="B371" s="2455"/>
      <c r="C371" s="2593"/>
      <c r="D371" s="321" t="s">
        <v>76</v>
      </c>
      <c r="E371" s="2545"/>
      <c r="F371" s="2548"/>
      <c r="G371" s="1701">
        <f t="shared" si="50"/>
        <v>0</v>
      </c>
      <c r="H371" s="1636">
        <f t="shared" si="56"/>
        <v>0</v>
      </c>
      <c r="I371" s="1598"/>
      <c r="J371" s="1598"/>
      <c r="K371" s="1598"/>
      <c r="L371" s="1599"/>
      <c r="M371" s="1637">
        <f t="shared" si="54"/>
        <v>0</v>
      </c>
      <c r="N371" s="1638"/>
      <c r="O371" s="1638"/>
      <c r="P371" s="1638"/>
      <c r="Q371" s="1638"/>
      <c r="R371" s="1642"/>
      <c r="S371" s="1630"/>
      <c r="T371" s="1630"/>
      <c r="U371" s="1630"/>
      <c r="V371" s="1660"/>
      <c r="W371" s="1660"/>
      <c r="X371" s="1631"/>
      <c r="Y371" s="1664"/>
      <c r="Z371" s="1631"/>
      <c r="AA371" s="1588"/>
      <c r="AB371" s="1589"/>
      <c r="AC371" s="1589"/>
      <c r="AD371" s="1589"/>
      <c r="AE371" s="1589"/>
      <c r="AF371" s="1590"/>
      <c r="AG371" s="1600"/>
      <c r="AH371" s="1617"/>
      <c r="AI371" s="1618"/>
      <c r="AJ371" s="279">
        <f>SUM(AK371:AM371)</f>
        <v>0</v>
      </c>
      <c r="AK371" s="1601"/>
      <c r="AL371" s="1602"/>
      <c r="AM371" s="1603"/>
      <c r="AN371" s="1604" t="s">
        <v>97</v>
      </c>
      <c r="AO371" s="1602" t="s">
        <v>97</v>
      </c>
      <c r="AP371" s="1603" t="s">
        <v>97</v>
      </c>
      <c r="AQ371" s="1604" t="s">
        <v>97</v>
      </c>
      <c r="AR371" s="1602" t="s">
        <v>97</v>
      </c>
      <c r="AS371" s="1602" t="s">
        <v>97</v>
      </c>
      <c r="AT371" s="1602" t="s">
        <v>97</v>
      </c>
      <c r="AU371" s="1605" t="s">
        <v>97</v>
      </c>
      <c r="AV371" s="220">
        <f t="shared" si="51"/>
        <v>0</v>
      </c>
      <c r="AW371" s="1661"/>
      <c r="AX371" s="1662"/>
      <c r="AY371" s="1662"/>
      <c r="AZ371" s="1662"/>
      <c r="BA371" s="1662"/>
      <c r="BB371" s="1662"/>
      <c r="BC371" s="1662"/>
      <c r="BD371" s="1662"/>
      <c r="BE371" s="1663"/>
    </row>
    <row r="372" spans="1:57" ht="41.1" customHeight="1">
      <c r="A372" s="2443"/>
      <c r="B372" s="2455"/>
      <c r="C372" s="2593"/>
      <c r="D372" s="321" t="s">
        <v>77</v>
      </c>
      <c r="E372" s="2545"/>
      <c r="F372" s="2548"/>
      <c r="G372" s="1701">
        <f t="shared" si="50"/>
        <v>729</v>
      </c>
      <c r="H372" s="1636">
        <f t="shared" si="56"/>
        <v>13</v>
      </c>
      <c r="I372" s="1598">
        <v>7</v>
      </c>
      <c r="J372" s="1598">
        <v>6</v>
      </c>
      <c r="K372" s="1598"/>
      <c r="L372" s="1599"/>
      <c r="M372" s="1637">
        <f t="shared" si="54"/>
        <v>710</v>
      </c>
      <c r="N372" s="1638">
        <v>710</v>
      </c>
      <c r="O372" s="1638"/>
      <c r="P372" s="1638"/>
      <c r="Q372" s="1638"/>
      <c r="R372" s="1642"/>
      <c r="S372" s="1630"/>
      <c r="T372" s="1630"/>
      <c r="U372" s="1630">
        <v>25</v>
      </c>
      <c r="V372" s="1660">
        <v>685</v>
      </c>
      <c r="W372" s="1660"/>
      <c r="X372" s="1631"/>
      <c r="Y372" s="1664">
        <v>612</v>
      </c>
      <c r="Z372" s="1631">
        <v>98</v>
      </c>
      <c r="AA372" s="1588"/>
      <c r="AB372" s="1589">
        <v>172</v>
      </c>
      <c r="AC372" s="1589">
        <v>167</v>
      </c>
      <c r="AD372" s="1589">
        <v>55</v>
      </c>
      <c r="AE372" s="1589">
        <v>331</v>
      </c>
      <c r="AF372" s="1590">
        <v>3</v>
      </c>
      <c r="AG372" s="1600">
        <v>40.1</v>
      </c>
      <c r="AH372" s="1617">
        <v>20.8</v>
      </c>
      <c r="AI372" s="1618">
        <v>116.7</v>
      </c>
      <c r="AJ372" s="279">
        <f>SUM(AQ372:AU372)</f>
        <v>710</v>
      </c>
      <c r="AK372" s="1601" t="s">
        <v>98</v>
      </c>
      <c r="AL372" s="1602" t="s">
        <v>98</v>
      </c>
      <c r="AM372" s="1603" t="s">
        <v>98</v>
      </c>
      <c r="AN372" s="1604" t="s">
        <v>97</v>
      </c>
      <c r="AO372" s="1602" t="s">
        <v>97</v>
      </c>
      <c r="AP372" s="1603" t="s">
        <v>97</v>
      </c>
      <c r="AQ372" s="1604">
        <v>9</v>
      </c>
      <c r="AR372" s="1602">
        <v>15</v>
      </c>
      <c r="AS372" s="1602">
        <v>186</v>
      </c>
      <c r="AT372" s="1602">
        <v>499</v>
      </c>
      <c r="AU372" s="1605">
        <v>1</v>
      </c>
      <c r="AV372" s="220">
        <f t="shared" si="51"/>
        <v>19</v>
      </c>
      <c r="AW372" s="1661"/>
      <c r="AX372" s="1662"/>
      <c r="AY372" s="1662"/>
      <c r="AZ372" s="1662">
        <v>3</v>
      </c>
      <c r="BA372" s="1662">
        <v>14</v>
      </c>
      <c r="BB372" s="1662"/>
      <c r="BC372" s="1662"/>
      <c r="BD372" s="1662">
        <v>1</v>
      </c>
      <c r="BE372" s="1663">
        <v>1</v>
      </c>
    </row>
    <row r="373" spans="1:57" ht="41.1" customHeight="1" thickBot="1">
      <c r="A373" s="2443"/>
      <c r="B373" s="2473"/>
      <c r="C373" s="2593"/>
      <c r="D373" s="324" t="s">
        <v>78</v>
      </c>
      <c r="E373" s="2545"/>
      <c r="F373" s="2548"/>
      <c r="G373" s="1702">
        <f t="shared" si="50"/>
        <v>0</v>
      </c>
      <c r="H373" s="1649">
        <f t="shared" ref="H373:H378" si="57">SUM(I373:L373)</f>
        <v>0</v>
      </c>
      <c r="I373" s="1607"/>
      <c r="J373" s="1607"/>
      <c r="K373" s="1607"/>
      <c r="L373" s="1608"/>
      <c r="M373" s="1665">
        <f t="shared" si="54"/>
        <v>0</v>
      </c>
      <c r="N373" s="1654"/>
      <c r="O373" s="1654"/>
      <c r="P373" s="1654"/>
      <c r="Q373" s="1654"/>
      <c r="R373" s="1655"/>
      <c r="S373" s="1656"/>
      <c r="T373" s="1656"/>
      <c r="U373" s="1656"/>
      <c r="V373" s="1638"/>
      <c r="W373" s="1638"/>
      <c r="X373" s="1642"/>
      <c r="Y373" s="1640"/>
      <c r="Z373" s="1642"/>
      <c r="AA373" s="1600"/>
      <c r="AB373" s="1598"/>
      <c r="AC373" s="1598"/>
      <c r="AD373" s="1598"/>
      <c r="AE373" s="1598"/>
      <c r="AF373" s="1599"/>
      <c r="AG373" s="1611"/>
      <c r="AH373" s="1619"/>
      <c r="AI373" s="1620"/>
      <c r="AJ373" s="283">
        <f>SUM(AQ373:AU373)</f>
        <v>0</v>
      </c>
      <c r="AK373" s="1612" t="s">
        <v>97</v>
      </c>
      <c r="AL373" s="1613" t="s">
        <v>97</v>
      </c>
      <c r="AM373" s="1614" t="s">
        <v>97</v>
      </c>
      <c r="AN373" s="1615" t="s">
        <v>97</v>
      </c>
      <c r="AO373" s="1613" t="s">
        <v>98</v>
      </c>
      <c r="AP373" s="1614" t="s">
        <v>98</v>
      </c>
      <c r="AQ373" s="1611"/>
      <c r="AR373" s="1607"/>
      <c r="AS373" s="1607"/>
      <c r="AT373" s="1607"/>
      <c r="AU373" s="1608"/>
      <c r="AV373" s="220">
        <f t="shared" si="51"/>
        <v>0</v>
      </c>
      <c r="AW373" s="1643"/>
      <c r="AX373" s="1644"/>
      <c r="AY373" s="1644"/>
      <c r="AZ373" s="1644"/>
      <c r="BA373" s="1644"/>
      <c r="BB373" s="1644"/>
      <c r="BC373" s="1644"/>
      <c r="BD373" s="1644"/>
      <c r="BE373" s="1645"/>
    </row>
    <row r="374" spans="1:57" ht="41.1" customHeight="1">
      <c r="A374" s="2443"/>
      <c r="B374" s="2454" t="s">
        <v>351</v>
      </c>
      <c r="C374" s="2593"/>
      <c r="D374" s="323" t="s">
        <v>74</v>
      </c>
      <c r="E374" s="2545"/>
      <c r="F374" s="2548"/>
      <c r="G374" s="1622">
        <f t="shared" si="50"/>
        <v>230</v>
      </c>
      <c r="H374" s="1623">
        <f t="shared" si="57"/>
        <v>2</v>
      </c>
      <c r="I374" s="1586">
        <v>1</v>
      </c>
      <c r="J374" s="1586">
        <v>1</v>
      </c>
      <c r="K374" s="1586"/>
      <c r="L374" s="1587"/>
      <c r="M374" s="1624">
        <f t="shared" si="54"/>
        <v>225</v>
      </c>
      <c r="N374" s="1625"/>
      <c r="O374" s="1625">
        <v>225</v>
      </c>
      <c r="P374" s="1625"/>
      <c r="Q374" s="1625"/>
      <c r="R374" s="1629"/>
      <c r="S374" s="1666">
        <v>12</v>
      </c>
      <c r="T374" s="1666"/>
      <c r="U374" s="1666"/>
      <c r="V374" s="1625">
        <v>213</v>
      </c>
      <c r="W374" s="1625"/>
      <c r="X374" s="1629"/>
      <c r="Y374" s="1627">
        <v>190</v>
      </c>
      <c r="Z374" s="1629">
        <v>35</v>
      </c>
      <c r="AA374" s="1591"/>
      <c r="AB374" s="1586">
        <v>57</v>
      </c>
      <c r="AC374" s="1586">
        <v>57</v>
      </c>
      <c r="AD374" s="1586">
        <v>5</v>
      </c>
      <c r="AE374" s="1586">
        <v>131</v>
      </c>
      <c r="AF374" s="1587">
        <v>5</v>
      </c>
      <c r="AG374" s="1591">
        <v>45</v>
      </c>
      <c r="AH374" s="1595">
        <v>25</v>
      </c>
      <c r="AI374" s="1616">
        <v>10</v>
      </c>
      <c r="AJ374" s="276">
        <f>SUM(AN374:AP374)</f>
        <v>225</v>
      </c>
      <c r="AK374" s="1592" t="s">
        <v>97</v>
      </c>
      <c r="AL374" s="1593" t="s">
        <v>97</v>
      </c>
      <c r="AM374" s="1594" t="s">
        <v>97</v>
      </c>
      <c r="AN374" s="1591">
        <v>32</v>
      </c>
      <c r="AO374" s="1586">
        <v>193</v>
      </c>
      <c r="AP374" s="1595">
        <v>0</v>
      </c>
      <c r="AQ374" s="1596" t="s">
        <v>97</v>
      </c>
      <c r="AR374" s="1593" t="s">
        <v>97</v>
      </c>
      <c r="AS374" s="1593" t="s">
        <v>97</v>
      </c>
      <c r="AT374" s="1593" t="s">
        <v>97</v>
      </c>
      <c r="AU374" s="1597" t="s">
        <v>97</v>
      </c>
      <c r="AV374" s="220">
        <f t="shared" si="51"/>
        <v>5</v>
      </c>
      <c r="AW374" s="1633"/>
      <c r="AX374" s="1634"/>
      <c r="AY374" s="1634"/>
      <c r="AZ374" s="1634"/>
      <c r="BA374" s="1634">
        <v>2</v>
      </c>
      <c r="BB374" s="1634"/>
      <c r="BC374" s="1634"/>
      <c r="BD374" s="1634">
        <v>2</v>
      </c>
      <c r="BE374" s="1635">
        <v>1</v>
      </c>
    </row>
    <row r="375" spans="1:57" ht="41.1" customHeight="1">
      <c r="A375" s="2443"/>
      <c r="B375" s="2455"/>
      <c r="C375" s="2593"/>
      <c r="D375" s="321" t="s">
        <v>75</v>
      </c>
      <c r="E375" s="2545"/>
      <c r="F375" s="2548"/>
      <c r="G375" s="1701">
        <f t="shared" si="50"/>
        <v>0</v>
      </c>
      <c r="H375" s="1636">
        <f t="shared" si="57"/>
        <v>0</v>
      </c>
      <c r="I375" s="1598"/>
      <c r="J375" s="1598"/>
      <c r="K375" s="1598"/>
      <c r="L375" s="1599"/>
      <c r="M375" s="1637">
        <f t="shared" si="54"/>
        <v>0</v>
      </c>
      <c r="N375" s="1638"/>
      <c r="O375" s="1638"/>
      <c r="P375" s="1638"/>
      <c r="Q375" s="1638"/>
      <c r="R375" s="1642"/>
      <c r="S375" s="1630"/>
      <c r="T375" s="1630"/>
      <c r="U375" s="1630"/>
      <c r="V375" s="1660"/>
      <c r="W375" s="1660"/>
      <c r="X375" s="1631"/>
      <c r="Y375" s="1664"/>
      <c r="Z375" s="1631"/>
      <c r="AA375" s="1588"/>
      <c r="AB375" s="1589"/>
      <c r="AC375" s="1589"/>
      <c r="AD375" s="1589"/>
      <c r="AE375" s="1589"/>
      <c r="AF375" s="1590"/>
      <c r="AG375" s="1600"/>
      <c r="AH375" s="1617"/>
      <c r="AI375" s="1618"/>
      <c r="AJ375" s="279">
        <f>SUM(AN375:AP375)</f>
        <v>0</v>
      </c>
      <c r="AK375" s="1601" t="s">
        <v>98</v>
      </c>
      <c r="AL375" s="1602" t="s">
        <v>98</v>
      </c>
      <c r="AM375" s="1603" t="s">
        <v>98</v>
      </c>
      <c r="AN375" s="1604"/>
      <c r="AO375" s="1602"/>
      <c r="AP375" s="1603"/>
      <c r="AQ375" s="1604" t="s">
        <v>97</v>
      </c>
      <c r="AR375" s="1602" t="s">
        <v>97</v>
      </c>
      <c r="AS375" s="1602" t="s">
        <v>97</v>
      </c>
      <c r="AT375" s="1602" t="s">
        <v>97</v>
      </c>
      <c r="AU375" s="1605" t="s">
        <v>97</v>
      </c>
      <c r="AV375" s="220">
        <f t="shared" si="51"/>
        <v>0</v>
      </c>
      <c r="AW375" s="1661"/>
      <c r="AX375" s="1662"/>
      <c r="AY375" s="1662"/>
      <c r="AZ375" s="1662"/>
      <c r="BA375" s="1662"/>
      <c r="BB375" s="1662"/>
      <c r="BC375" s="1662"/>
      <c r="BD375" s="1662"/>
      <c r="BE375" s="1663"/>
    </row>
    <row r="376" spans="1:57" ht="41.1" customHeight="1">
      <c r="A376" s="2443"/>
      <c r="B376" s="2455"/>
      <c r="C376" s="2593"/>
      <c r="D376" s="321" t="s">
        <v>76</v>
      </c>
      <c r="E376" s="2545"/>
      <c r="F376" s="2548"/>
      <c r="G376" s="1701">
        <f t="shared" si="50"/>
        <v>0</v>
      </c>
      <c r="H376" s="1636">
        <f t="shared" si="57"/>
        <v>0</v>
      </c>
      <c r="I376" s="1598"/>
      <c r="J376" s="1598"/>
      <c r="K376" s="1598"/>
      <c r="L376" s="1599"/>
      <c r="M376" s="1637">
        <f t="shared" si="54"/>
        <v>0</v>
      </c>
      <c r="N376" s="1638"/>
      <c r="O376" s="1638"/>
      <c r="P376" s="1638"/>
      <c r="Q376" s="1638"/>
      <c r="R376" s="1642"/>
      <c r="S376" s="1630"/>
      <c r="T376" s="1630"/>
      <c r="U376" s="1630"/>
      <c r="V376" s="1660"/>
      <c r="W376" s="1660"/>
      <c r="X376" s="1631"/>
      <c r="Y376" s="1664"/>
      <c r="Z376" s="1631"/>
      <c r="AA376" s="1588"/>
      <c r="AB376" s="1589"/>
      <c r="AC376" s="1589"/>
      <c r="AD376" s="1589"/>
      <c r="AE376" s="1589"/>
      <c r="AF376" s="1590"/>
      <c r="AG376" s="1600"/>
      <c r="AH376" s="1617"/>
      <c r="AI376" s="1618"/>
      <c r="AJ376" s="279">
        <f>SUM(AK376:AM376)</f>
        <v>0</v>
      </c>
      <c r="AK376" s="1601"/>
      <c r="AL376" s="1602"/>
      <c r="AM376" s="1603"/>
      <c r="AN376" s="1604" t="s">
        <v>97</v>
      </c>
      <c r="AO376" s="1602" t="s">
        <v>97</v>
      </c>
      <c r="AP376" s="1603" t="s">
        <v>97</v>
      </c>
      <c r="AQ376" s="1604" t="s">
        <v>97</v>
      </c>
      <c r="AR376" s="1602" t="s">
        <v>97</v>
      </c>
      <c r="AS376" s="1602" t="s">
        <v>97</v>
      </c>
      <c r="AT376" s="1602" t="s">
        <v>97</v>
      </c>
      <c r="AU376" s="1605" t="s">
        <v>97</v>
      </c>
      <c r="AV376" s="220">
        <f t="shared" si="51"/>
        <v>0</v>
      </c>
      <c r="AW376" s="1661"/>
      <c r="AX376" s="1662"/>
      <c r="AY376" s="1662"/>
      <c r="AZ376" s="1662"/>
      <c r="BA376" s="1662"/>
      <c r="BB376" s="1662"/>
      <c r="BC376" s="1662"/>
      <c r="BD376" s="1662"/>
      <c r="BE376" s="1663"/>
    </row>
    <row r="377" spans="1:57" ht="41.1" customHeight="1">
      <c r="A377" s="2443"/>
      <c r="B377" s="2455"/>
      <c r="C377" s="2593"/>
      <c r="D377" s="321" t="s">
        <v>77</v>
      </c>
      <c r="E377" s="2545"/>
      <c r="F377" s="2548"/>
      <c r="G377" s="1701">
        <f t="shared" si="50"/>
        <v>551</v>
      </c>
      <c r="H377" s="1636">
        <f t="shared" si="57"/>
        <v>9</v>
      </c>
      <c r="I377" s="1598">
        <v>5</v>
      </c>
      <c r="J377" s="1598">
        <v>2</v>
      </c>
      <c r="K377" s="1598">
        <v>2</v>
      </c>
      <c r="L377" s="1599"/>
      <c r="M377" s="1637">
        <f t="shared" si="54"/>
        <v>536</v>
      </c>
      <c r="N377" s="1638">
        <v>536</v>
      </c>
      <c r="O377" s="1638"/>
      <c r="P377" s="1638"/>
      <c r="Q377" s="1638"/>
      <c r="R377" s="1642"/>
      <c r="S377" s="1630">
        <v>32</v>
      </c>
      <c r="T377" s="1630"/>
      <c r="U377" s="1630"/>
      <c r="V377" s="1660">
        <v>504</v>
      </c>
      <c r="W377" s="1660"/>
      <c r="X377" s="1631"/>
      <c r="Y377" s="1664">
        <v>440</v>
      </c>
      <c r="Z377" s="1631">
        <v>96</v>
      </c>
      <c r="AA377" s="1588"/>
      <c r="AB377" s="1589">
        <v>116</v>
      </c>
      <c r="AC377" s="1589">
        <v>116</v>
      </c>
      <c r="AD377" s="1589">
        <v>23</v>
      </c>
      <c r="AE377" s="1589">
        <v>233</v>
      </c>
      <c r="AF377" s="1590">
        <v>12</v>
      </c>
      <c r="AG377" s="1600">
        <v>45</v>
      </c>
      <c r="AH377" s="1617">
        <v>25</v>
      </c>
      <c r="AI377" s="1618">
        <v>100</v>
      </c>
      <c r="AJ377" s="279">
        <f>SUM(AQ377:AU377)</f>
        <v>536</v>
      </c>
      <c r="AK377" s="1601" t="s">
        <v>98</v>
      </c>
      <c r="AL377" s="1602" t="s">
        <v>98</v>
      </c>
      <c r="AM377" s="1603" t="s">
        <v>98</v>
      </c>
      <c r="AN377" s="1604" t="s">
        <v>97</v>
      </c>
      <c r="AO377" s="1602" t="s">
        <v>97</v>
      </c>
      <c r="AP377" s="1603" t="s">
        <v>97</v>
      </c>
      <c r="AQ377" s="1604">
        <v>39</v>
      </c>
      <c r="AR377" s="1602">
        <v>128</v>
      </c>
      <c r="AS377" s="1602">
        <v>321</v>
      </c>
      <c r="AT377" s="1602">
        <v>45</v>
      </c>
      <c r="AU377" s="1605">
        <v>3</v>
      </c>
      <c r="AV377" s="220">
        <f t="shared" si="51"/>
        <v>15</v>
      </c>
      <c r="AW377" s="1661"/>
      <c r="AX377" s="1662"/>
      <c r="AY377" s="1662">
        <v>2</v>
      </c>
      <c r="AZ377" s="1662"/>
      <c r="BA377" s="1662">
        <v>13</v>
      </c>
      <c r="BB377" s="1662"/>
      <c r="BC377" s="1662"/>
      <c r="BD377" s="1662"/>
      <c r="BE377" s="1663"/>
    </row>
    <row r="378" spans="1:57" ht="41.1" customHeight="1" thickBot="1">
      <c r="A378" s="2443"/>
      <c r="B378" s="2456"/>
      <c r="C378" s="2596"/>
      <c r="D378" s="322" t="s">
        <v>78</v>
      </c>
      <c r="E378" s="2546"/>
      <c r="F378" s="2555"/>
      <c r="G378" s="1702">
        <f t="shared" si="50"/>
        <v>0</v>
      </c>
      <c r="H378" s="1649">
        <f t="shared" si="57"/>
        <v>0</v>
      </c>
      <c r="I378" s="1607"/>
      <c r="J378" s="1607"/>
      <c r="K378" s="1607"/>
      <c r="L378" s="1608"/>
      <c r="M378" s="1665">
        <f t="shared" si="54"/>
        <v>0</v>
      </c>
      <c r="N378" s="1654"/>
      <c r="O378" s="1654"/>
      <c r="P378" s="1654"/>
      <c r="Q378" s="1654"/>
      <c r="R378" s="1655"/>
      <c r="S378" s="1667"/>
      <c r="T378" s="1667"/>
      <c r="U378" s="1667"/>
      <c r="V378" s="1654"/>
      <c r="W378" s="1654"/>
      <c r="X378" s="1655"/>
      <c r="Y378" s="1653"/>
      <c r="Z378" s="1655"/>
      <c r="AA378" s="1611"/>
      <c r="AB378" s="1607"/>
      <c r="AC378" s="1607"/>
      <c r="AD378" s="1607"/>
      <c r="AE378" s="1607"/>
      <c r="AF378" s="1608"/>
      <c r="AG378" s="1611"/>
      <c r="AH378" s="1619"/>
      <c r="AI378" s="1621"/>
      <c r="AJ378" s="282">
        <f>SUM(AQ378:AU378)</f>
        <v>0</v>
      </c>
      <c r="AK378" s="1612" t="s">
        <v>97</v>
      </c>
      <c r="AL378" s="1613" t="s">
        <v>97</v>
      </c>
      <c r="AM378" s="1614" t="s">
        <v>97</v>
      </c>
      <c r="AN378" s="1615" t="s">
        <v>97</v>
      </c>
      <c r="AO378" s="1613" t="s">
        <v>98</v>
      </c>
      <c r="AP378" s="1614" t="s">
        <v>98</v>
      </c>
      <c r="AQ378" s="1611"/>
      <c r="AR378" s="1607"/>
      <c r="AS378" s="1607"/>
      <c r="AT378" s="1607"/>
      <c r="AU378" s="1608"/>
      <c r="AV378" s="220">
        <f t="shared" si="51"/>
        <v>0</v>
      </c>
      <c r="AW378" s="1657"/>
      <c r="AX378" s="1658"/>
      <c r="AY378" s="1658"/>
      <c r="AZ378" s="1658"/>
      <c r="BA378" s="1658"/>
      <c r="BB378" s="1658"/>
      <c r="BC378" s="1658"/>
      <c r="BD378" s="1658"/>
      <c r="BE378" s="1659"/>
    </row>
    <row r="379" spans="1:57" ht="33.950000000000003" customHeight="1">
      <c r="A379" s="2443"/>
      <c r="B379" s="2468" t="s">
        <v>352</v>
      </c>
      <c r="C379" s="2592" t="s">
        <v>353</v>
      </c>
      <c r="D379" s="323" t="s">
        <v>74</v>
      </c>
      <c r="E379" s="2544">
        <v>10</v>
      </c>
      <c r="F379" s="2547">
        <f>E379-SUM(M379:M383)</f>
        <v>-7</v>
      </c>
      <c r="G379" s="1622">
        <f t="shared" si="50"/>
        <v>0</v>
      </c>
      <c r="H379" s="1623">
        <f t="shared" ref="H379:H383" si="58">SUM(I379:L379)</f>
        <v>0</v>
      </c>
      <c r="I379" s="1586"/>
      <c r="J379" s="1586"/>
      <c r="K379" s="1586"/>
      <c r="L379" s="1587"/>
      <c r="M379" s="1624">
        <f t="shared" si="54"/>
        <v>0</v>
      </c>
      <c r="N379" s="1625"/>
      <c r="O379" s="1625"/>
      <c r="P379" s="1625"/>
      <c r="Q379" s="1625"/>
      <c r="R379" s="1629"/>
      <c r="S379" s="1666"/>
      <c r="T379" s="1666"/>
      <c r="U379" s="1666"/>
      <c r="V379" s="1625"/>
      <c r="W379" s="1625"/>
      <c r="X379" s="1629"/>
      <c r="Y379" s="1627"/>
      <c r="Z379" s="1629"/>
      <c r="AA379" s="1591"/>
      <c r="AB379" s="1586"/>
      <c r="AC379" s="1586"/>
      <c r="AD379" s="1586"/>
      <c r="AE379" s="1586"/>
      <c r="AF379" s="1587"/>
      <c r="AG379" s="1591"/>
      <c r="AH379" s="1595"/>
      <c r="AI379" s="1616"/>
      <c r="AJ379" s="276">
        <f>SUM(AN379:AP379)</f>
        <v>0</v>
      </c>
      <c r="AK379" s="1592" t="s">
        <v>97</v>
      </c>
      <c r="AL379" s="1593" t="s">
        <v>97</v>
      </c>
      <c r="AM379" s="1594" t="s">
        <v>97</v>
      </c>
      <c r="AN379" s="1591"/>
      <c r="AO379" s="1586"/>
      <c r="AP379" s="1595"/>
      <c r="AQ379" s="1596" t="s">
        <v>97</v>
      </c>
      <c r="AR379" s="1593" t="s">
        <v>97</v>
      </c>
      <c r="AS379" s="1593" t="s">
        <v>97</v>
      </c>
      <c r="AT379" s="1593" t="s">
        <v>97</v>
      </c>
      <c r="AU379" s="1597" t="s">
        <v>97</v>
      </c>
      <c r="AV379" s="220">
        <f t="shared" si="51"/>
        <v>0</v>
      </c>
      <c r="AW379" s="1633"/>
      <c r="AX379" s="1634"/>
      <c r="AY379" s="1634"/>
      <c r="AZ379" s="1634"/>
      <c r="BA379" s="1634"/>
      <c r="BB379" s="1634"/>
      <c r="BC379" s="1634"/>
      <c r="BD379" s="1634"/>
      <c r="BE379" s="1635"/>
    </row>
    <row r="380" spans="1:57" ht="47.25">
      <c r="A380" s="2443"/>
      <c r="B380" s="2469"/>
      <c r="C380" s="2593"/>
      <c r="D380" s="321" t="s">
        <v>75</v>
      </c>
      <c r="E380" s="2545"/>
      <c r="F380" s="2548"/>
      <c r="G380" s="1701">
        <f t="shared" si="50"/>
        <v>0</v>
      </c>
      <c r="H380" s="1636">
        <f t="shared" si="58"/>
        <v>0</v>
      </c>
      <c r="I380" s="1598"/>
      <c r="J380" s="1598"/>
      <c r="K380" s="1598"/>
      <c r="L380" s="1599"/>
      <c r="M380" s="1637">
        <f t="shared" si="54"/>
        <v>0</v>
      </c>
      <c r="N380" s="1638"/>
      <c r="O380" s="1638"/>
      <c r="P380" s="1638"/>
      <c r="Q380" s="1638"/>
      <c r="R380" s="1642"/>
      <c r="S380" s="1630"/>
      <c r="T380" s="1630"/>
      <c r="U380" s="1630"/>
      <c r="V380" s="1660"/>
      <c r="W380" s="1660"/>
      <c r="X380" s="1631"/>
      <c r="Y380" s="1664"/>
      <c r="Z380" s="1631"/>
      <c r="AA380" s="1588"/>
      <c r="AB380" s="1589"/>
      <c r="AC380" s="1589"/>
      <c r="AD380" s="1589"/>
      <c r="AE380" s="1589"/>
      <c r="AF380" s="1590"/>
      <c r="AG380" s="1600"/>
      <c r="AH380" s="1617"/>
      <c r="AI380" s="1618"/>
      <c r="AJ380" s="279">
        <f>SUM(AN380:AP380)</f>
        <v>0</v>
      </c>
      <c r="AK380" s="1601" t="s">
        <v>98</v>
      </c>
      <c r="AL380" s="1602" t="s">
        <v>98</v>
      </c>
      <c r="AM380" s="1603" t="s">
        <v>98</v>
      </c>
      <c r="AN380" s="1604"/>
      <c r="AO380" s="1602"/>
      <c r="AP380" s="1603"/>
      <c r="AQ380" s="1604" t="s">
        <v>97</v>
      </c>
      <c r="AR380" s="1602" t="s">
        <v>97</v>
      </c>
      <c r="AS380" s="1602" t="s">
        <v>97</v>
      </c>
      <c r="AT380" s="1602" t="s">
        <v>97</v>
      </c>
      <c r="AU380" s="1605" t="s">
        <v>97</v>
      </c>
      <c r="AV380" s="220">
        <f t="shared" si="51"/>
        <v>0</v>
      </c>
      <c r="AW380" s="1661"/>
      <c r="AX380" s="1662"/>
      <c r="AY380" s="1662"/>
      <c r="AZ380" s="1662"/>
      <c r="BA380" s="1662"/>
      <c r="BB380" s="1662"/>
      <c r="BC380" s="1662"/>
      <c r="BD380" s="1662"/>
      <c r="BE380" s="1663"/>
    </row>
    <row r="381" spans="1:57" ht="31.5">
      <c r="A381" s="2443"/>
      <c r="B381" s="2469"/>
      <c r="C381" s="2593"/>
      <c r="D381" s="321" t="s">
        <v>76</v>
      </c>
      <c r="E381" s="2545"/>
      <c r="F381" s="2548"/>
      <c r="G381" s="1701">
        <f t="shared" si="50"/>
        <v>0</v>
      </c>
      <c r="H381" s="1636">
        <f t="shared" si="58"/>
        <v>0</v>
      </c>
      <c r="I381" s="1598"/>
      <c r="J381" s="1598"/>
      <c r="K381" s="1598"/>
      <c r="L381" s="1599"/>
      <c r="M381" s="1637">
        <f t="shared" si="54"/>
        <v>0</v>
      </c>
      <c r="N381" s="1638"/>
      <c r="O381" s="1638"/>
      <c r="P381" s="1638"/>
      <c r="Q381" s="1638"/>
      <c r="R381" s="1642"/>
      <c r="S381" s="1630"/>
      <c r="T381" s="1630"/>
      <c r="U381" s="1630"/>
      <c r="V381" s="1660"/>
      <c r="W381" s="1660"/>
      <c r="X381" s="1631"/>
      <c r="Y381" s="1664"/>
      <c r="Z381" s="1631"/>
      <c r="AA381" s="1588"/>
      <c r="AB381" s="1589"/>
      <c r="AC381" s="1589"/>
      <c r="AD381" s="1589"/>
      <c r="AE381" s="1589"/>
      <c r="AF381" s="1590"/>
      <c r="AG381" s="1600"/>
      <c r="AH381" s="1617"/>
      <c r="AI381" s="1618"/>
      <c r="AJ381" s="279">
        <f>SUM(AK381:AM381)</f>
        <v>0</v>
      </c>
      <c r="AK381" s="1601"/>
      <c r="AL381" s="1602"/>
      <c r="AM381" s="1603"/>
      <c r="AN381" s="1604" t="s">
        <v>97</v>
      </c>
      <c r="AO381" s="1602" t="s">
        <v>97</v>
      </c>
      <c r="AP381" s="1603" t="s">
        <v>97</v>
      </c>
      <c r="AQ381" s="1604" t="s">
        <v>97</v>
      </c>
      <c r="AR381" s="1602" t="s">
        <v>97</v>
      </c>
      <c r="AS381" s="1602" t="s">
        <v>97</v>
      </c>
      <c r="AT381" s="1602" t="s">
        <v>97</v>
      </c>
      <c r="AU381" s="1605" t="s">
        <v>97</v>
      </c>
      <c r="AV381" s="220">
        <f t="shared" si="51"/>
        <v>0</v>
      </c>
      <c r="AW381" s="1661"/>
      <c r="AX381" s="1662"/>
      <c r="AY381" s="1662"/>
      <c r="AZ381" s="1662"/>
      <c r="BA381" s="1662"/>
      <c r="BB381" s="1662"/>
      <c r="BC381" s="1662"/>
      <c r="BD381" s="1662"/>
      <c r="BE381" s="1663"/>
    </row>
    <row r="382" spans="1:57">
      <c r="A382" s="2443"/>
      <c r="B382" s="2469"/>
      <c r="C382" s="2593"/>
      <c r="D382" s="321" t="s">
        <v>77</v>
      </c>
      <c r="E382" s="2545"/>
      <c r="F382" s="2548"/>
      <c r="G382" s="1701">
        <f t="shared" si="50"/>
        <v>17</v>
      </c>
      <c r="H382" s="1636">
        <f t="shared" si="58"/>
        <v>1</v>
      </c>
      <c r="I382" s="1598"/>
      <c r="J382" s="1598"/>
      <c r="K382" s="1598">
        <v>1</v>
      </c>
      <c r="L382" s="1599"/>
      <c r="M382" s="1637">
        <f t="shared" si="54"/>
        <v>17</v>
      </c>
      <c r="N382" s="1638"/>
      <c r="O382" s="1638"/>
      <c r="P382" s="1638"/>
      <c r="Q382" s="1638">
        <v>17</v>
      </c>
      <c r="R382" s="1642"/>
      <c r="S382" s="1630"/>
      <c r="T382" s="1630"/>
      <c r="U382" s="1630"/>
      <c r="V382" s="1660">
        <v>17</v>
      </c>
      <c r="W382" s="1660"/>
      <c r="X382" s="1631"/>
      <c r="Y382" s="1664">
        <v>15</v>
      </c>
      <c r="Z382" s="1631">
        <v>2</v>
      </c>
      <c r="AA382" s="1588">
        <v>0</v>
      </c>
      <c r="AB382" s="1589">
        <v>6</v>
      </c>
      <c r="AC382" s="1589">
        <v>6</v>
      </c>
      <c r="AD382" s="1589">
        <v>1</v>
      </c>
      <c r="AE382" s="1589">
        <v>4</v>
      </c>
      <c r="AF382" s="1590">
        <v>1</v>
      </c>
      <c r="AG382" s="1600">
        <v>33.200000000000003</v>
      </c>
      <c r="AH382" s="1617">
        <v>6.9</v>
      </c>
      <c r="AI382" s="1618">
        <v>112.5</v>
      </c>
      <c r="AJ382" s="279">
        <f>SUM(AQ382:AU382)</f>
        <v>17</v>
      </c>
      <c r="AK382" s="1601" t="s">
        <v>98</v>
      </c>
      <c r="AL382" s="1602" t="s">
        <v>98</v>
      </c>
      <c r="AM382" s="1603" t="s">
        <v>98</v>
      </c>
      <c r="AN382" s="1604" t="s">
        <v>97</v>
      </c>
      <c r="AO382" s="1602" t="s">
        <v>97</v>
      </c>
      <c r="AP382" s="1603" t="s">
        <v>97</v>
      </c>
      <c r="AQ382" s="1604">
        <v>1</v>
      </c>
      <c r="AR382" s="1602">
        <v>0</v>
      </c>
      <c r="AS382" s="1602">
        <v>7</v>
      </c>
      <c r="AT382" s="1602">
        <v>7</v>
      </c>
      <c r="AU382" s="1605">
        <v>2</v>
      </c>
      <c r="AV382" s="220">
        <f t="shared" si="51"/>
        <v>0</v>
      </c>
      <c r="AW382" s="1661"/>
      <c r="AX382" s="1662"/>
      <c r="AY382" s="1662"/>
      <c r="AZ382" s="1662"/>
      <c r="BA382" s="1662"/>
      <c r="BB382" s="1662"/>
      <c r="BC382" s="1662"/>
      <c r="BD382" s="1662"/>
      <c r="BE382" s="1663"/>
    </row>
    <row r="383" spans="1:57" ht="32.25" thickBot="1">
      <c r="A383" s="2443"/>
      <c r="B383" s="2470"/>
      <c r="C383" s="2596"/>
      <c r="D383" s="322" t="s">
        <v>78</v>
      </c>
      <c r="E383" s="2546"/>
      <c r="F383" s="2555"/>
      <c r="G383" s="1702">
        <f t="shared" si="50"/>
        <v>0</v>
      </c>
      <c r="H383" s="1649">
        <f t="shared" si="58"/>
        <v>0</v>
      </c>
      <c r="I383" s="1607"/>
      <c r="J383" s="1607"/>
      <c r="K383" s="1607"/>
      <c r="L383" s="1608"/>
      <c r="M383" s="1665">
        <f t="shared" si="54"/>
        <v>0</v>
      </c>
      <c r="N383" s="1654"/>
      <c r="O383" s="1654"/>
      <c r="P383" s="1654"/>
      <c r="Q383" s="1654"/>
      <c r="R383" s="1655"/>
      <c r="S383" s="1667"/>
      <c r="T383" s="1667"/>
      <c r="U383" s="1667"/>
      <c r="V383" s="1654"/>
      <c r="W383" s="1654"/>
      <c r="X383" s="1655"/>
      <c r="Y383" s="1653"/>
      <c r="Z383" s="1655"/>
      <c r="AA383" s="1611"/>
      <c r="AB383" s="1607"/>
      <c r="AC383" s="1607"/>
      <c r="AD383" s="1607"/>
      <c r="AE383" s="1607"/>
      <c r="AF383" s="1608"/>
      <c r="AG383" s="1611"/>
      <c r="AH383" s="1619"/>
      <c r="AI383" s="1621"/>
      <c r="AJ383" s="282">
        <f>SUM(AQ383:AU383)</f>
        <v>0</v>
      </c>
      <c r="AK383" s="1612" t="s">
        <v>97</v>
      </c>
      <c r="AL383" s="1613" t="s">
        <v>97</v>
      </c>
      <c r="AM383" s="1614" t="s">
        <v>97</v>
      </c>
      <c r="AN383" s="1615" t="s">
        <v>97</v>
      </c>
      <c r="AO383" s="1613" t="s">
        <v>98</v>
      </c>
      <c r="AP383" s="1614" t="s">
        <v>98</v>
      </c>
      <c r="AQ383" s="1611"/>
      <c r="AR383" s="1607"/>
      <c r="AS383" s="1607"/>
      <c r="AT383" s="1607"/>
      <c r="AU383" s="1608"/>
      <c r="AV383" s="220">
        <f t="shared" si="51"/>
        <v>0</v>
      </c>
      <c r="AW383" s="1657"/>
      <c r="AX383" s="1658"/>
      <c r="AY383" s="1658"/>
      <c r="AZ383" s="1658"/>
      <c r="BA383" s="1658"/>
      <c r="BB383" s="1658"/>
      <c r="BC383" s="1658"/>
      <c r="BD383" s="1658"/>
      <c r="BE383" s="1659"/>
    </row>
    <row r="384" spans="1:57" ht="31.5">
      <c r="A384" s="2443"/>
      <c r="B384" s="2454" t="s">
        <v>354</v>
      </c>
      <c r="C384" s="2457" t="s">
        <v>355</v>
      </c>
      <c r="D384" s="323" t="s">
        <v>74</v>
      </c>
      <c r="E384" s="2544">
        <v>0</v>
      </c>
      <c r="F384" s="2547">
        <f>E384-SUM(M384:M388)</f>
        <v>-253</v>
      </c>
      <c r="G384" s="1622">
        <f t="shared" si="50"/>
        <v>50</v>
      </c>
      <c r="H384" s="1623">
        <f t="shared" ref="H384:H393" si="59">SUM(I384:L384)</f>
        <v>0</v>
      </c>
      <c r="I384" s="1586"/>
      <c r="J384" s="1586"/>
      <c r="K384" s="1586"/>
      <c r="L384" s="1587"/>
      <c r="M384" s="1693">
        <f t="shared" si="54"/>
        <v>49</v>
      </c>
      <c r="N384" s="1660">
        <v>49</v>
      </c>
      <c r="O384" s="1660"/>
      <c r="P384" s="1660"/>
      <c r="Q384" s="1660"/>
      <c r="R384" s="1631"/>
      <c r="S384" s="1666">
        <v>2</v>
      </c>
      <c r="T384" s="1666"/>
      <c r="U384" s="1666"/>
      <c r="V384" s="1625">
        <v>47</v>
      </c>
      <c r="W384" s="1625"/>
      <c r="X384" s="1629"/>
      <c r="Y384" s="1627">
        <v>38</v>
      </c>
      <c r="Z384" s="1629">
        <v>11</v>
      </c>
      <c r="AA384" s="1591"/>
      <c r="AB384" s="1586">
        <v>38</v>
      </c>
      <c r="AC384" s="1586">
        <v>38</v>
      </c>
      <c r="AD384" s="1586">
        <v>3</v>
      </c>
      <c r="AE384" s="1586">
        <v>30</v>
      </c>
      <c r="AF384" s="1587">
        <v>0</v>
      </c>
      <c r="AG384" s="1591">
        <v>44</v>
      </c>
      <c r="AH384" s="1595">
        <v>15</v>
      </c>
      <c r="AI384" s="1616">
        <v>12</v>
      </c>
      <c r="AJ384" s="276">
        <f>SUM(AN384:AP384)</f>
        <v>49</v>
      </c>
      <c r="AK384" s="1592" t="s">
        <v>97</v>
      </c>
      <c r="AL384" s="1593" t="s">
        <v>97</v>
      </c>
      <c r="AM384" s="1594" t="s">
        <v>97</v>
      </c>
      <c r="AN384" s="1591"/>
      <c r="AO384" s="1586">
        <v>49</v>
      </c>
      <c r="AP384" s="1595"/>
      <c r="AQ384" s="1596" t="s">
        <v>97</v>
      </c>
      <c r="AR384" s="1593" t="s">
        <v>97</v>
      </c>
      <c r="AS384" s="1593" t="s">
        <v>97</v>
      </c>
      <c r="AT384" s="1593" t="s">
        <v>97</v>
      </c>
      <c r="AU384" s="1597" t="s">
        <v>97</v>
      </c>
      <c r="AV384" s="220">
        <f t="shared" si="51"/>
        <v>1</v>
      </c>
      <c r="AW384" s="1633"/>
      <c r="AX384" s="1634"/>
      <c r="AY384" s="1634"/>
      <c r="AZ384" s="1634"/>
      <c r="BA384" s="1634">
        <v>1</v>
      </c>
      <c r="BB384" s="1634"/>
      <c r="BC384" s="1634"/>
      <c r="BD384" s="1634"/>
      <c r="BE384" s="1635"/>
    </row>
    <row r="385" spans="1:57" ht="47.25">
      <c r="A385" s="2443"/>
      <c r="B385" s="2455"/>
      <c r="C385" s="2458"/>
      <c r="D385" s="321" t="s">
        <v>75</v>
      </c>
      <c r="E385" s="2545"/>
      <c r="F385" s="2548"/>
      <c r="G385" s="1701">
        <f t="shared" si="50"/>
        <v>0</v>
      </c>
      <c r="H385" s="1636">
        <f t="shared" si="59"/>
        <v>0</v>
      </c>
      <c r="I385" s="1598"/>
      <c r="J385" s="1598"/>
      <c r="K385" s="1598"/>
      <c r="L385" s="1599"/>
      <c r="M385" s="1637">
        <f t="shared" si="54"/>
        <v>0</v>
      </c>
      <c r="N385" s="1638"/>
      <c r="O385" s="1638"/>
      <c r="P385" s="1638"/>
      <c r="Q385" s="1638"/>
      <c r="R385" s="1642"/>
      <c r="S385" s="1630"/>
      <c r="T385" s="1630"/>
      <c r="U385" s="1630"/>
      <c r="V385" s="1660"/>
      <c r="W385" s="1660"/>
      <c r="X385" s="1631"/>
      <c r="Y385" s="1664"/>
      <c r="Z385" s="1631"/>
      <c r="AA385" s="1588"/>
      <c r="AB385" s="1589"/>
      <c r="AC385" s="1589"/>
      <c r="AD385" s="1589"/>
      <c r="AE385" s="1589"/>
      <c r="AF385" s="1590"/>
      <c r="AG385" s="1600"/>
      <c r="AH385" s="1617"/>
      <c r="AI385" s="1618"/>
      <c r="AJ385" s="279">
        <f>SUM(AN385:AP385)</f>
        <v>0</v>
      </c>
      <c r="AK385" s="1601" t="s">
        <v>98</v>
      </c>
      <c r="AL385" s="1602" t="s">
        <v>98</v>
      </c>
      <c r="AM385" s="1603" t="s">
        <v>98</v>
      </c>
      <c r="AN385" s="1604"/>
      <c r="AO385" s="1602"/>
      <c r="AP385" s="1603"/>
      <c r="AQ385" s="1604" t="s">
        <v>97</v>
      </c>
      <c r="AR385" s="1602" t="s">
        <v>97</v>
      </c>
      <c r="AS385" s="1602" t="s">
        <v>97</v>
      </c>
      <c r="AT385" s="1602" t="s">
        <v>97</v>
      </c>
      <c r="AU385" s="1605" t="s">
        <v>97</v>
      </c>
      <c r="AV385" s="220">
        <f t="shared" si="51"/>
        <v>0</v>
      </c>
      <c r="AW385" s="1661"/>
      <c r="AX385" s="1662"/>
      <c r="AY385" s="1662"/>
      <c r="AZ385" s="1662"/>
      <c r="BA385" s="1662"/>
      <c r="BB385" s="1662"/>
      <c r="BC385" s="1662"/>
      <c r="BD385" s="1662"/>
      <c r="BE385" s="1663"/>
    </row>
    <row r="386" spans="1:57" ht="31.5">
      <c r="A386" s="2443"/>
      <c r="B386" s="2455"/>
      <c r="C386" s="2458"/>
      <c r="D386" s="321" t="s">
        <v>76</v>
      </c>
      <c r="E386" s="2545"/>
      <c r="F386" s="2548"/>
      <c r="G386" s="1701">
        <f t="shared" si="50"/>
        <v>0</v>
      </c>
      <c r="H386" s="1636">
        <f t="shared" si="59"/>
        <v>0</v>
      </c>
      <c r="I386" s="1598"/>
      <c r="J386" s="1598"/>
      <c r="K386" s="1598"/>
      <c r="L386" s="1599"/>
      <c r="M386" s="1637">
        <f t="shared" si="54"/>
        <v>0</v>
      </c>
      <c r="N386" s="1638"/>
      <c r="O386" s="1638"/>
      <c r="P386" s="1638"/>
      <c r="Q386" s="1638"/>
      <c r="R386" s="1642"/>
      <c r="S386" s="1630"/>
      <c r="T386" s="1630"/>
      <c r="U386" s="1630"/>
      <c r="V386" s="1660"/>
      <c r="W386" s="1660"/>
      <c r="X386" s="1631"/>
      <c r="Y386" s="1664"/>
      <c r="Z386" s="1631"/>
      <c r="AA386" s="1588"/>
      <c r="AB386" s="1589"/>
      <c r="AC386" s="1589"/>
      <c r="AD386" s="1589"/>
      <c r="AE386" s="1589"/>
      <c r="AF386" s="1590"/>
      <c r="AG386" s="1600"/>
      <c r="AH386" s="1617"/>
      <c r="AI386" s="1618"/>
      <c r="AJ386" s="279">
        <f>SUM(AK386:AM386)</f>
        <v>0</v>
      </c>
      <c r="AK386" s="1601"/>
      <c r="AL386" s="1602"/>
      <c r="AM386" s="1603"/>
      <c r="AN386" s="1604" t="s">
        <v>97</v>
      </c>
      <c r="AO386" s="1602" t="s">
        <v>97</v>
      </c>
      <c r="AP386" s="1603" t="s">
        <v>97</v>
      </c>
      <c r="AQ386" s="1604" t="s">
        <v>97</v>
      </c>
      <c r="AR386" s="1602" t="s">
        <v>97</v>
      </c>
      <c r="AS386" s="1602" t="s">
        <v>97</v>
      </c>
      <c r="AT386" s="1602" t="s">
        <v>97</v>
      </c>
      <c r="AU386" s="1605" t="s">
        <v>97</v>
      </c>
      <c r="AV386" s="220">
        <f t="shared" si="51"/>
        <v>0</v>
      </c>
      <c r="AW386" s="1661"/>
      <c r="AX386" s="1662"/>
      <c r="AY386" s="1662"/>
      <c r="AZ386" s="1662"/>
      <c r="BA386" s="1662"/>
      <c r="BB386" s="1662"/>
      <c r="BC386" s="1662"/>
      <c r="BD386" s="1662"/>
      <c r="BE386" s="1663"/>
    </row>
    <row r="387" spans="1:57">
      <c r="A387" s="2443"/>
      <c r="B387" s="2455"/>
      <c r="C387" s="2458"/>
      <c r="D387" s="321" t="s">
        <v>77</v>
      </c>
      <c r="E387" s="2545"/>
      <c r="F387" s="2548"/>
      <c r="G387" s="1701">
        <f t="shared" si="50"/>
        <v>206</v>
      </c>
      <c r="H387" s="1636">
        <f t="shared" si="59"/>
        <v>3</v>
      </c>
      <c r="I387" s="1598">
        <v>1</v>
      </c>
      <c r="J387" s="1598"/>
      <c r="K387" s="1598"/>
      <c r="L387" s="1599">
        <v>2</v>
      </c>
      <c r="M387" s="1637">
        <f t="shared" si="54"/>
        <v>204</v>
      </c>
      <c r="N387" s="1638"/>
      <c r="O387" s="1638"/>
      <c r="P387" s="1638"/>
      <c r="Q387" s="1638">
        <v>204</v>
      </c>
      <c r="R387" s="1642"/>
      <c r="S387" s="1630">
        <v>44</v>
      </c>
      <c r="T387" s="1630"/>
      <c r="U387" s="1630"/>
      <c r="V387" s="1660">
        <v>160</v>
      </c>
      <c r="W387" s="1660"/>
      <c r="X387" s="1631"/>
      <c r="Y387" s="1664">
        <v>167</v>
      </c>
      <c r="Z387" s="1631">
        <v>37</v>
      </c>
      <c r="AA387" s="1588"/>
      <c r="AB387" s="1589">
        <v>117</v>
      </c>
      <c r="AC387" s="1589">
        <v>117</v>
      </c>
      <c r="AD387" s="1589">
        <v>7</v>
      </c>
      <c r="AE387" s="1589">
        <v>133</v>
      </c>
      <c r="AF387" s="1590">
        <v>0</v>
      </c>
      <c r="AG387" s="1600">
        <v>45</v>
      </c>
      <c r="AH387" s="1617">
        <v>15</v>
      </c>
      <c r="AI387" s="1618">
        <v>100</v>
      </c>
      <c r="AJ387" s="279">
        <f>SUM(AQ387:AU387)</f>
        <v>202</v>
      </c>
      <c r="AK387" s="1601" t="s">
        <v>98</v>
      </c>
      <c r="AL387" s="1602" t="s">
        <v>98</v>
      </c>
      <c r="AM387" s="1603" t="s">
        <v>98</v>
      </c>
      <c r="AN387" s="1604" t="s">
        <v>97</v>
      </c>
      <c r="AO387" s="1602" t="s">
        <v>97</v>
      </c>
      <c r="AP387" s="1603" t="s">
        <v>97</v>
      </c>
      <c r="AQ387" s="1604"/>
      <c r="AR387" s="1602">
        <v>13</v>
      </c>
      <c r="AS387" s="1602">
        <v>123</v>
      </c>
      <c r="AT387" s="1602">
        <v>66</v>
      </c>
      <c r="AU387" s="1605"/>
      <c r="AV387" s="220">
        <f t="shared" si="51"/>
        <v>2</v>
      </c>
      <c r="AW387" s="1661"/>
      <c r="AX387" s="1662"/>
      <c r="AY387" s="1662"/>
      <c r="AZ387" s="1662"/>
      <c r="BA387" s="1662"/>
      <c r="BB387" s="1662"/>
      <c r="BC387" s="1662"/>
      <c r="BD387" s="1662">
        <v>1</v>
      </c>
      <c r="BE387" s="1663">
        <v>1</v>
      </c>
    </row>
    <row r="388" spans="1:57" ht="32.25" thickBot="1">
      <c r="A388" s="2443"/>
      <c r="B388" s="2456"/>
      <c r="C388" s="2459"/>
      <c r="D388" s="322" t="s">
        <v>78</v>
      </c>
      <c r="E388" s="2546"/>
      <c r="F388" s="2555"/>
      <c r="G388" s="1702">
        <f t="shared" si="50"/>
        <v>0</v>
      </c>
      <c r="H388" s="1649">
        <f t="shared" si="59"/>
        <v>0</v>
      </c>
      <c r="I388" s="1607"/>
      <c r="J388" s="1607"/>
      <c r="K388" s="1607"/>
      <c r="L388" s="1608"/>
      <c r="M388" s="1665">
        <f t="shared" si="54"/>
        <v>0</v>
      </c>
      <c r="N388" s="1654"/>
      <c r="O388" s="1654"/>
      <c r="P388" s="1654"/>
      <c r="Q388" s="1654"/>
      <c r="R388" s="1655"/>
      <c r="S388" s="1667"/>
      <c r="T388" s="1667"/>
      <c r="U388" s="1667"/>
      <c r="V388" s="1654"/>
      <c r="W388" s="1654"/>
      <c r="X388" s="1655"/>
      <c r="Y388" s="1653"/>
      <c r="Z388" s="1655"/>
      <c r="AA388" s="1611"/>
      <c r="AB388" s="1607"/>
      <c r="AC388" s="1607"/>
      <c r="AD388" s="1607"/>
      <c r="AE388" s="1607"/>
      <c r="AF388" s="1608"/>
      <c r="AG388" s="1611"/>
      <c r="AH388" s="1619"/>
      <c r="AI388" s="1621"/>
      <c r="AJ388" s="282">
        <f>SUM(AQ388:AU388)</f>
        <v>0</v>
      </c>
      <c r="AK388" s="1612" t="s">
        <v>97</v>
      </c>
      <c r="AL388" s="1613" t="s">
        <v>97</v>
      </c>
      <c r="AM388" s="1614" t="s">
        <v>97</v>
      </c>
      <c r="AN388" s="1615" t="s">
        <v>97</v>
      </c>
      <c r="AO388" s="1613" t="s">
        <v>98</v>
      </c>
      <c r="AP388" s="1614" t="s">
        <v>98</v>
      </c>
      <c r="AQ388" s="1611"/>
      <c r="AR388" s="1607"/>
      <c r="AS388" s="1607"/>
      <c r="AT388" s="1607"/>
      <c r="AU388" s="1608"/>
      <c r="AV388" s="220">
        <f t="shared" si="51"/>
        <v>0</v>
      </c>
      <c r="AW388" s="1657"/>
      <c r="AX388" s="1658"/>
      <c r="AY388" s="1658"/>
      <c r="AZ388" s="1658"/>
      <c r="BA388" s="1658"/>
      <c r="BB388" s="1658"/>
      <c r="BC388" s="1658"/>
      <c r="BD388" s="1658"/>
      <c r="BE388" s="1659"/>
    </row>
    <row r="389" spans="1:57" ht="33.950000000000003" customHeight="1">
      <c r="A389" s="2443"/>
      <c r="B389" s="2454" t="s">
        <v>356</v>
      </c>
      <c r="C389" s="2457" t="s">
        <v>357</v>
      </c>
      <c r="D389" s="323" t="s">
        <v>74</v>
      </c>
      <c r="E389" s="2597">
        <v>22</v>
      </c>
      <c r="F389" s="2600">
        <f>E389-SUM(M389:M393)</f>
        <v>2</v>
      </c>
      <c r="G389" s="1704">
        <f t="shared" si="50"/>
        <v>0</v>
      </c>
      <c r="H389" s="1705">
        <f t="shared" si="59"/>
        <v>0</v>
      </c>
      <c r="I389" s="1706"/>
      <c r="J389" s="1706"/>
      <c r="K389" s="1706"/>
      <c r="L389" s="1707"/>
      <c r="M389" s="1708">
        <f t="shared" si="54"/>
        <v>0</v>
      </c>
      <c r="N389" s="1709"/>
      <c r="O389" s="1709"/>
      <c r="P389" s="1709"/>
      <c r="Q389" s="1709"/>
      <c r="R389" s="1710"/>
      <c r="S389" s="1711"/>
      <c r="T389" s="1711"/>
      <c r="U389" s="1711"/>
      <c r="V389" s="1709"/>
      <c r="W389" s="1709"/>
      <c r="X389" s="1710"/>
      <c r="Y389" s="1712"/>
      <c r="Z389" s="1710"/>
      <c r="AA389" s="1713"/>
      <c r="AB389" s="1706"/>
      <c r="AC389" s="1706"/>
      <c r="AD389" s="1706"/>
      <c r="AE389" s="1706"/>
      <c r="AF389" s="1707"/>
      <c r="AG389" s="1713"/>
      <c r="AH389" s="1714"/>
      <c r="AI389" s="1715"/>
      <c r="AJ389" s="1716">
        <f>SUM(AN389:AP389)</f>
        <v>0</v>
      </c>
      <c r="AK389" s="1717" t="s">
        <v>97</v>
      </c>
      <c r="AL389" s="1718" t="s">
        <v>97</v>
      </c>
      <c r="AM389" s="1719" t="s">
        <v>97</v>
      </c>
      <c r="AN389" s="1713"/>
      <c r="AO389" s="1706"/>
      <c r="AP389" s="1714"/>
      <c r="AQ389" s="1720" t="s">
        <v>97</v>
      </c>
      <c r="AR389" s="1718" t="s">
        <v>97</v>
      </c>
      <c r="AS389" s="1718" t="s">
        <v>97</v>
      </c>
      <c r="AT389" s="1718" t="s">
        <v>97</v>
      </c>
      <c r="AU389" s="1721" t="s">
        <v>97</v>
      </c>
      <c r="AV389" s="1722">
        <f t="shared" si="51"/>
        <v>0</v>
      </c>
      <c r="AW389" s="1633"/>
      <c r="AX389" s="1634"/>
      <c r="AY389" s="1634"/>
      <c r="AZ389" s="1634"/>
      <c r="BA389" s="1634"/>
      <c r="BB389" s="1634"/>
      <c r="BC389" s="1634"/>
      <c r="BD389" s="1634"/>
      <c r="BE389" s="1635"/>
    </row>
    <row r="390" spans="1:57" ht="47.25">
      <c r="A390" s="2443"/>
      <c r="B390" s="2455"/>
      <c r="C390" s="2458"/>
      <c r="D390" s="321" t="s">
        <v>75</v>
      </c>
      <c r="E390" s="2598"/>
      <c r="F390" s="2601"/>
      <c r="G390" s="1723">
        <f t="shared" si="50"/>
        <v>0</v>
      </c>
      <c r="H390" s="1724">
        <f t="shared" si="59"/>
        <v>0</v>
      </c>
      <c r="I390" s="1725"/>
      <c r="J390" s="1725"/>
      <c r="K390" s="1725"/>
      <c r="L390" s="1726"/>
      <c r="M390" s="1727">
        <f t="shared" si="54"/>
        <v>0</v>
      </c>
      <c r="N390" s="1728"/>
      <c r="O390" s="1728"/>
      <c r="P390" s="1728"/>
      <c r="Q390" s="1728"/>
      <c r="R390" s="1729"/>
      <c r="S390" s="1730"/>
      <c r="T390" s="1730"/>
      <c r="U390" s="1730"/>
      <c r="V390" s="1731"/>
      <c r="W390" s="1731"/>
      <c r="X390" s="1732"/>
      <c r="Y390" s="1733"/>
      <c r="Z390" s="1732"/>
      <c r="AA390" s="1734"/>
      <c r="AB390" s="1735"/>
      <c r="AC390" s="1735"/>
      <c r="AD390" s="1735"/>
      <c r="AE390" s="1735"/>
      <c r="AF390" s="1736"/>
      <c r="AG390" s="1737"/>
      <c r="AH390" s="1738"/>
      <c r="AI390" s="1739"/>
      <c r="AJ390" s="1740">
        <f>SUM(AN390:AP390)</f>
        <v>0</v>
      </c>
      <c r="AK390" s="1741" t="s">
        <v>98</v>
      </c>
      <c r="AL390" s="1742" t="s">
        <v>98</v>
      </c>
      <c r="AM390" s="1743" t="s">
        <v>98</v>
      </c>
      <c r="AN390" s="1744"/>
      <c r="AO390" s="1742"/>
      <c r="AP390" s="1743"/>
      <c r="AQ390" s="1744" t="s">
        <v>97</v>
      </c>
      <c r="AR390" s="1742" t="s">
        <v>97</v>
      </c>
      <c r="AS390" s="1742" t="s">
        <v>97</v>
      </c>
      <c r="AT390" s="1742" t="s">
        <v>97</v>
      </c>
      <c r="AU390" s="1745" t="s">
        <v>97</v>
      </c>
      <c r="AV390" s="1722">
        <f t="shared" si="51"/>
        <v>0</v>
      </c>
      <c r="AW390" s="1661"/>
      <c r="AX390" s="1662"/>
      <c r="AY390" s="1662"/>
      <c r="AZ390" s="1662"/>
      <c r="BA390" s="1662"/>
      <c r="BB390" s="1662"/>
      <c r="BC390" s="1662"/>
      <c r="BD390" s="1662"/>
      <c r="BE390" s="1663"/>
    </row>
    <row r="391" spans="1:57" ht="31.5">
      <c r="A391" s="2443"/>
      <c r="B391" s="2455"/>
      <c r="C391" s="2458"/>
      <c r="D391" s="321" t="s">
        <v>76</v>
      </c>
      <c r="E391" s="2598"/>
      <c r="F391" s="2601"/>
      <c r="G391" s="1723">
        <f t="shared" si="50"/>
        <v>0</v>
      </c>
      <c r="H391" s="1724">
        <f t="shared" si="59"/>
        <v>0</v>
      </c>
      <c r="I391" s="1725"/>
      <c r="J391" s="1725"/>
      <c r="K391" s="1725"/>
      <c r="L391" s="1726"/>
      <c r="M391" s="1727">
        <f t="shared" si="54"/>
        <v>0</v>
      </c>
      <c r="N391" s="1728"/>
      <c r="O391" s="1728"/>
      <c r="P391" s="1728"/>
      <c r="Q391" s="1728"/>
      <c r="R391" s="1729"/>
      <c r="S391" s="1730"/>
      <c r="T391" s="1730"/>
      <c r="U391" s="1730"/>
      <c r="V391" s="1731"/>
      <c r="W391" s="1731"/>
      <c r="X391" s="1732"/>
      <c r="Y391" s="1733"/>
      <c r="Z391" s="1732"/>
      <c r="AA391" s="1734"/>
      <c r="AB391" s="1735"/>
      <c r="AC391" s="1735"/>
      <c r="AD391" s="1735"/>
      <c r="AE391" s="1735"/>
      <c r="AF391" s="1736"/>
      <c r="AG391" s="1737"/>
      <c r="AH391" s="1738"/>
      <c r="AI391" s="1739"/>
      <c r="AJ391" s="1740">
        <f>SUM(AK391:AM391)</f>
        <v>0</v>
      </c>
      <c r="AK391" s="1741"/>
      <c r="AL391" s="1742"/>
      <c r="AM391" s="1743"/>
      <c r="AN391" s="1744" t="s">
        <v>97</v>
      </c>
      <c r="AO391" s="1742" t="s">
        <v>97</v>
      </c>
      <c r="AP391" s="1743" t="s">
        <v>97</v>
      </c>
      <c r="AQ391" s="1744" t="s">
        <v>97</v>
      </c>
      <c r="AR391" s="1742" t="s">
        <v>97</v>
      </c>
      <c r="AS391" s="1742" t="s">
        <v>97</v>
      </c>
      <c r="AT391" s="1742" t="s">
        <v>97</v>
      </c>
      <c r="AU391" s="1745" t="s">
        <v>97</v>
      </c>
      <c r="AV391" s="1722">
        <f t="shared" si="51"/>
        <v>0</v>
      </c>
      <c r="AW391" s="1661"/>
      <c r="AX391" s="1662"/>
      <c r="AY391" s="1662"/>
      <c r="AZ391" s="1662"/>
      <c r="BA391" s="1662"/>
      <c r="BB391" s="1662"/>
      <c r="BC391" s="1662"/>
      <c r="BD391" s="1662"/>
      <c r="BE391" s="1663"/>
    </row>
    <row r="392" spans="1:57">
      <c r="A392" s="2443"/>
      <c r="B392" s="2455"/>
      <c r="C392" s="2458"/>
      <c r="D392" s="321" t="s">
        <v>77</v>
      </c>
      <c r="E392" s="2598"/>
      <c r="F392" s="2601"/>
      <c r="G392" s="1723">
        <f t="shared" si="50"/>
        <v>20</v>
      </c>
      <c r="H392" s="1724">
        <f t="shared" si="59"/>
        <v>0</v>
      </c>
      <c r="I392" s="1725"/>
      <c r="J392" s="1725"/>
      <c r="K392" s="1725"/>
      <c r="L392" s="1726"/>
      <c r="M392" s="1727">
        <f t="shared" si="54"/>
        <v>20</v>
      </c>
      <c r="N392" s="1728"/>
      <c r="O392" s="1728"/>
      <c r="P392" s="1728"/>
      <c r="Q392" s="1728"/>
      <c r="R392" s="1729">
        <v>20</v>
      </c>
      <c r="S392" s="1730"/>
      <c r="T392" s="1730"/>
      <c r="U392" s="1730"/>
      <c r="V392" s="1731">
        <v>20</v>
      </c>
      <c r="W392" s="1731"/>
      <c r="X392" s="1732"/>
      <c r="Y392" s="1733">
        <v>15</v>
      </c>
      <c r="Z392" s="1732">
        <v>5</v>
      </c>
      <c r="AA392" s="1734"/>
      <c r="AB392" s="1735">
        <v>5</v>
      </c>
      <c r="AC392" s="1735">
        <v>5</v>
      </c>
      <c r="AD392" s="1735">
        <v>5</v>
      </c>
      <c r="AE392" s="1735">
        <v>10</v>
      </c>
      <c r="AF392" s="1736">
        <v>3</v>
      </c>
      <c r="AG392" s="1737">
        <v>42</v>
      </c>
      <c r="AH392" s="1738">
        <v>19</v>
      </c>
      <c r="AI392" s="1739">
        <v>123</v>
      </c>
      <c r="AJ392" s="1740">
        <f>SUM(AQ392:AU392)</f>
        <v>20</v>
      </c>
      <c r="AK392" s="1741" t="s">
        <v>98</v>
      </c>
      <c r="AL392" s="1742" t="s">
        <v>98</v>
      </c>
      <c r="AM392" s="1743" t="s">
        <v>98</v>
      </c>
      <c r="AN392" s="1744" t="s">
        <v>97</v>
      </c>
      <c r="AO392" s="1742" t="s">
        <v>97</v>
      </c>
      <c r="AP392" s="1743" t="s">
        <v>97</v>
      </c>
      <c r="AQ392" s="1744">
        <v>1</v>
      </c>
      <c r="AR392" s="1742">
        <v>2</v>
      </c>
      <c r="AS392" s="1742">
        <v>6</v>
      </c>
      <c r="AT392" s="1742">
        <v>8</v>
      </c>
      <c r="AU392" s="1745">
        <v>3</v>
      </c>
      <c r="AV392" s="1722">
        <f t="shared" si="51"/>
        <v>0</v>
      </c>
      <c r="AW392" s="1661"/>
      <c r="AX392" s="1662"/>
      <c r="AY392" s="1662"/>
      <c r="AZ392" s="1662"/>
      <c r="BA392" s="1662"/>
      <c r="BB392" s="1662"/>
      <c r="BC392" s="1662"/>
      <c r="BD392" s="1662"/>
      <c r="BE392" s="1663"/>
    </row>
    <row r="393" spans="1:57" ht="32.25" thickBot="1">
      <c r="A393" s="2595"/>
      <c r="B393" s="2456"/>
      <c r="C393" s="2459"/>
      <c r="D393" s="322" t="s">
        <v>78</v>
      </c>
      <c r="E393" s="2599"/>
      <c r="F393" s="2602"/>
      <c r="G393" s="1746">
        <f t="shared" si="50"/>
        <v>0</v>
      </c>
      <c r="H393" s="1747">
        <f t="shared" si="59"/>
        <v>0</v>
      </c>
      <c r="I393" s="1748"/>
      <c r="J393" s="1748"/>
      <c r="K393" s="1748"/>
      <c r="L393" s="1749"/>
      <c r="M393" s="1750">
        <f t="shared" si="54"/>
        <v>0</v>
      </c>
      <c r="N393" s="1751"/>
      <c r="O393" s="1751"/>
      <c r="P393" s="1751"/>
      <c r="Q393" s="1751"/>
      <c r="R393" s="1752"/>
      <c r="S393" s="1753"/>
      <c r="T393" s="1753"/>
      <c r="U393" s="1753"/>
      <c r="V393" s="1751"/>
      <c r="W393" s="1751"/>
      <c r="X393" s="1752"/>
      <c r="Y393" s="1754"/>
      <c r="Z393" s="1752"/>
      <c r="AA393" s="1755"/>
      <c r="AB393" s="1748"/>
      <c r="AC393" s="1748"/>
      <c r="AD393" s="1748"/>
      <c r="AE393" s="1748"/>
      <c r="AF393" s="1749"/>
      <c r="AG393" s="1755"/>
      <c r="AH393" s="1756"/>
      <c r="AI393" s="1757"/>
      <c r="AJ393" s="1758">
        <f>SUM(AQ393:AU393)</f>
        <v>0</v>
      </c>
      <c r="AK393" s="1759" t="s">
        <v>97</v>
      </c>
      <c r="AL393" s="1760" t="s">
        <v>97</v>
      </c>
      <c r="AM393" s="1761" t="s">
        <v>97</v>
      </c>
      <c r="AN393" s="1762" t="s">
        <v>97</v>
      </c>
      <c r="AO393" s="1760" t="s">
        <v>98</v>
      </c>
      <c r="AP393" s="1761" t="s">
        <v>98</v>
      </c>
      <c r="AQ393" s="1755"/>
      <c r="AR393" s="1748"/>
      <c r="AS393" s="1748"/>
      <c r="AT393" s="1748"/>
      <c r="AU393" s="1749"/>
      <c r="AV393" s="1763">
        <f t="shared" si="51"/>
        <v>0</v>
      </c>
      <c r="AW393" s="1657"/>
      <c r="AX393" s="1658"/>
      <c r="AY393" s="1658"/>
      <c r="AZ393" s="1658"/>
      <c r="BA393" s="1658"/>
      <c r="BB393" s="1658"/>
      <c r="BC393" s="1658"/>
      <c r="BD393" s="1658"/>
      <c r="BE393" s="1659"/>
    </row>
    <row r="394" spans="1:57" ht="33.950000000000003" customHeight="1">
      <c r="A394" s="2449" t="s">
        <v>214</v>
      </c>
      <c r="B394" s="2483" t="s">
        <v>358</v>
      </c>
      <c r="C394" s="2484" t="s">
        <v>359</v>
      </c>
      <c r="D394" s="385" t="s">
        <v>74</v>
      </c>
      <c r="E394" s="380">
        <v>15</v>
      </c>
      <c r="F394" s="381">
        <v>12</v>
      </c>
      <c r="G394" s="919">
        <f t="shared" ref="G394:G457" si="60">SUM(M394,AV394)</f>
        <v>3</v>
      </c>
      <c r="H394" s="920">
        <f t="shared" ref="H394:H396" si="61">SUM(I394:L394)</f>
        <v>0</v>
      </c>
      <c r="I394" s="1764"/>
      <c r="J394" s="1764"/>
      <c r="K394" s="1764"/>
      <c r="L394" s="1765"/>
      <c r="M394" s="923">
        <v>3</v>
      </c>
      <c r="N394" s="924"/>
      <c r="O394" s="924"/>
      <c r="P394" s="924"/>
      <c r="Q394" s="924"/>
      <c r="R394" s="925">
        <v>3</v>
      </c>
      <c r="S394" s="926"/>
      <c r="T394" s="924"/>
      <c r="U394" s="924"/>
      <c r="V394" s="927">
        <v>2</v>
      </c>
      <c r="W394" s="924">
        <v>1</v>
      </c>
      <c r="X394" s="928"/>
      <c r="Y394" s="929">
        <v>3</v>
      </c>
      <c r="Z394" s="928">
        <v>0</v>
      </c>
      <c r="AA394" s="1766"/>
      <c r="AB394" s="1764">
        <v>1</v>
      </c>
      <c r="AC394" s="1764">
        <v>1</v>
      </c>
      <c r="AD394" s="1764"/>
      <c r="AE394" s="1764">
        <v>1</v>
      </c>
      <c r="AF394" s="1765">
        <v>1</v>
      </c>
      <c r="AG394" s="1766">
        <v>41</v>
      </c>
      <c r="AH394" s="1765">
        <v>10</v>
      </c>
      <c r="AI394" s="1767">
        <v>14.6</v>
      </c>
      <c r="AJ394" s="336">
        <f>SUM(AN394:AP394)</f>
        <v>3</v>
      </c>
      <c r="AK394" s="1768" t="s">
        <v>97</v>
      </c>
      <c r="AL394" s="1764" t="s">
        <v>97</v>
      </c>
      <c r="AM394" s="1769" t="s">
        <v>97</v>
      </c>
      <c r="AN394" s="1766"/>
      <c r="AO394" s="1764">
        <v>3</v>
      </c>
      <c r="AP394" s="1769"/>
      <c r="AQ394" s="1766" t="s">
        <v>97</v>
      </c>
      <c r="AR394" s="1764" t="s">
        <v>97</v>
      </c>
      <c r="AS394" s="1764" t="s">
        <v>97</v>
      </c>
      <c r="AT394" s="1764" t="s">
        <v>97</v>
      </c>
      <c r="AU394" s="1765" t="s">
        <v>97</v>
      </c>
      <c r="AV394" s="382">
        <f t="shared" ref="AV394:AV457" si="62">SUM(AW394:BE394)</f>
        <v>0</v>
      </c>
      <c r="AW394" s="934"/>
      <c r="AX394" s="935"/>
      <c r="AY394" s="935"/>
      <c r="AZ394" s="935"/>
      <c r="BA394" s="935"/>
      <c r="BB394" s="935"/>
      <c r="BC394" s="935"/>
      <c r="BD394" s="935"/>
      <c r="BE394" s="936"/>
    </row>
    <row r="395" spans="1:57" ht="47.25">
      <c r="A395" s="2449"/>
      <c r="B395" s="2455"/>
      <c r="C395" s="2458"/>
      <c r="D395" s="386" t="s">
        <v>75</v>
      </c>
      <c r="E395" s="327"/>
      <c r="F395" s="328">
        <f t="shared" ref="F395:F396" si="63">E395-M395</f>
        <v>0</v>
      </c>
      <c r="G395" s="937">
        <f t="shared" si="60"/>
        <v>0</v>
      </c>
      <c r="H395" s="938">
        <f t="shared" si="61"/>
        <v>0</v>
      </c>
      <c r="I395" s="1770"/>
      <c r="J395" s="1770"/>
      <c r="K395" s="1770"/>
      <c r="L395" s="1771"/>
      <c r="M395" s="941">
        <f t="shared" ref="M395:M398" si="64">IF(AND(SUM(N395:R395)=SUM(Y395:Z395),SUM(S395:X395)=SUM(Y395:Z395)),SUM(N395:R395),"ПЕРЕВІРТЕ ПРАВИЛЬНІСТЬ ДАНИХ")</f>
        <v>0</v>
      </c>
      <c r="N395" s="942"/>
      <c r="O395" s="942"/>
      <c r="P395" s="942"/>
      <c r="Q395" s="942"/>
      <c r="R395" s="943"/>
      <c r="S395" s="944"/>
      <c r="T395" s="945"/>
      <c r="U395" s="945"/>
      <c r="V395" s="942"/>
      <c r="W395" s="942"/>
      <c r="X395" s="946"/>
      <c r="Y395" s="929"/>
      <c r="Z395" s="928"/>
      <c r="AA395" s="1766"/>
      <c r="AB395" s="1764"/>
      <c r="AC395" s="1764"/>
      <c r="AD395" s="1764"/>
      <c r="AE395" s="1764"/>
      <c r="AF395" s="1765"/>
      <c r="AG395" s="1772"/>
      <c r="AH395" s="1771"/>
      <c r="AI395" s="1773"/>
      <c r="AJ395" s="330"/>
      <c r="AK395" s="1774" t="s">
        <v>98</v>
      </c>
      <c r="AL395" s="1770" t="s">
        <v>98</v>
      </c>
      <c r="AM395" s="1775" t="s">
        <v>98</v>
      </c>
      <c r="AN395" s="1772"/>
      <c r="AO395" s="951"/>
      <c r="AP395" s="1775"/>
      <c r="AQ395" s="1772" t="s">
        <v>97</v>
      </c>
      <c r="AR395" s="1770" t="s">
        <v>97</v>
      </c>
      <c r="AS395" s="1770" t="s">
        <v>97</v>
      </c>
      <c r="AT395" s="1770" t="s">
        <v>97</v>
      </c>
      <c r="AU395" s="1771" t="s">
        <v>97</v>
      </c>
      <c r="AV395" s="326">
        <f t="shared" si="62"/>
        <v>0</v>
      </c>
      <c r="AW395" s="952"/>
      <c r="AX395" s="953"/>
      <c r="AY395" s="953"/>
      <c r="AZ395" s="953"/>
      <c r="BA395" s="953"/>
      <c r="BB395" s="953"/>
      <c r="BC395" s="953"/>
      <c r="BD395" s="953"/>
      <c r="BE395" s="954"/>
    </row>
    <row r="396" spans="1:57" ht="31.5">
      <c r="A396" s="2449"/>
      <c r="B396" s="2455"/>
      <c r="C396" s="2458"/>
      <c r="D396" s="386" t="s">
        <v>76</v>
      </c>
      <c r="E396" s="327"/>
      <c r="F396" s="328">
        <f t="shared" si="63"/>
        <v>0</v>
      </c>
      <c r="G396" s="937">
        <f t="shared" si="60"/>
        <v>0</v>
      </c>
      <c r="H396" s="938">
        <f t="shared" si="61"/>
        <v>0</v>
      </c>
      <c r="I396" s="1770"/>
      <c r="J396" s="1770"/>
      <c r="K396" s="1770"/>
      <c r="L396" s="1771"/>
      <c r="M396" s="941">
        <f t="shared" si="64"/>
        <v>0</v>
      </c>
      <c r="N396" s="942"/>
      <c r="O396" s="942"/>
      <c r="P396" s="942"/>
      <c r="Q396" s="1776"/>
      <c r="R396" s="943"/>
      <c r="S396" s="944"/>
      <c r="T396" s="942"/>
      <c r="U396" s="942"/>
      <c r="V396" s="942"/>
      <c r="W396" s="942"/>
      <c r="X396" s="946"/>
      <c r="Y396" s="929"/>
      <c r="Z396" s="928"/>
      <c r="AA396" s="1766"/>
      <c r="AB396" s="1764"/>
      <c r="AC396" s="1764"/>
      <c r="AD396" s="1764"/>
      <c r="AE396" s="1764"/>
      <c r="AF396" s="1765"/>
      <c r="AG396" s="1772"/>
      <c r="AH396" s="1771"/>
      <c r="AI396" s="1773"/>
      <c r="AJ396" s="330">
        <f>SUM(AK396:AM396)</f>
        <v>0</v>
      </c>
      <c r="AK396" s="1774"/>
      <c r="AL396" s="1770"/>
      <c r="AM396" s="1775"/>
      <c r="AN396" s="1772" t="s">
        <v>97</v>
      </c>
      <c r="AO396" s="1770" t="s">
        <v>97</v>
      </c>
      <c r="AP396" s="1775" t="s">
        <v>97</v>
      </c>
      <c r="AQ396" s="1772" t="s">
        <v>97</v>
      </c>
      <c r="AR396" s="1770" t="s">
        <v>97</v>
      </c>
      <c r="AS396" s="1770" t="s">
        <v>97</v>
      </c>
      <c r="AT396" s="1770" t="s">
        <v>97</v>
      </c>
      <c r="AU396" s="1771" t="s">
        <v>97</v>
      </c>
      <c r="AV396" s="326">
        <f t="shared" si="62"/>
        <v>0</v>
      </c>
      <c r="AW396" s="952"/>
      <c r="AX396" s="953"/>
      <c r="AY396" s="953"/>
      <c r="AZ396" s="953"/>
      <c r="BA396" s="953"/>
      <c r="BB396" s="953"/>
      <c r="BC396" s="953"/>
      <c r="BD396" s="953"/>
      <c r="BE396" s="954"/>
    </row>
    <row r="397" spans="1:57">
      <c r="A397" s="2449"/>
      <c r="B397" s="2455"/>
      <c r="C397" s="2458"/>
      <c r="D397" s="386" t="s">
        <v>77</v>
      </c>
      <c r="E397" s="327">
        <v>240</v>
      </c>
      <c r="F397" s="328">
        <v>97</v>
      </c>
      <c r="G397" s="937">
        <f t="shared" si="60"/>
        <v>148</v>
      </c>
      <c r="H397" s="938">
        <v>1</v>
      </c>
      <c r="I397" s="1770">
        <v>1</v>
      </c>
      <c r="J397" s="1770"/>
      <c r="K397" s="1770"/>
      <c r="L397" s="1771"/>
      <c r="M397" s="956">
        <f>IF(AND(SUM(N397:R397)=SUM(Y397:Z397),SUM(S397:X397)=SUM(Y397:Z397)),SUM(N397:R397),"ПЕРЕВІРТЕ ПРАВИЛЬНІСТЬ ДАНИХ")</f>
        <v>143</v>
      </c>
      <c r="N397" s="942"/>
      <c r="O397" s="942"/>
      <c r="P397" s="942"/>
      <c r="Q397" s="942"/>
      <c r="R397" s="943">
        <v>143</v>
      </c>
      <c r="S397" s="944">
        <v>2</v>
      </c>
      <c r="T397" s="942"/>
      <c r="U397" s="942"/>
      <c r="V397" s="942">
        <v>136</v>
      </c>
      <c r="W397" s="942">
        <v>5</v>
      </c>
      <c r="X397" s="946"/>
      <c r="Y397" s="929">
        <v>120</v>
      </c>
      <c r="Z397" s="928">
        <v>23</v>
      </c>
      <c r="AA397" s="1766"/>
      <c r="AB397" s="1764">
        <v>40</v>
      </c>
      <c r="AC397" s="1764">
        <v>40</v>
      </c>
      <c r="AD397" s="1764">
        <v>3</v>
      </c>
      <c r="AE397" s="1764">
        <v>78</v>
      </c>
      <c r="AF397" s="1765">
        <v>3</v>
      </c>
      <c r="AG397" s="1772">
        <v>40.700000000000003</v>
      </c>
      <c r="AH397" s="1771">
        <v>12.1</v>
      </c>
      <c r="AI397" s="1773">
        <v>95.1</v>
      </c>
      <c r="AJ397" s="330">
        <f>SUM(AQ397:AU397)</f>
        <v>143</v>
      </c>
      <c r="AK397" s="1774" t="s">
        <v>98</v>
      </c>
      <c r="AL397" s="1770" t="s">
        <v>98</v>
      </c>
      <c r="AM397" s="1775" t="s">
        <v>98</v>
      </c>
      <c r="AN397" s="1772" t="s">
        <v>97</v>
      </c>
      <c r="AO397" s="1770" t="s">
        <v>97</v>
      </c>
      <c r="AP397" s="1775" t="s">
        <v>97</v>
      </c>
      <c r="AQ397" s="1772">
        <v>3</v>
      </c>
      <c r="AR397" s="1770">
        <v>21</v>
      </c>
      <c r="AS397" s="1770">
        <v>112</v>
      </c>
      <c r="AT397" s="1770">
        <v>7</v>
      </c>
      <c r="AU397" s="1771"/>
      <c r="AV397" s="326">
        <f t="shared" si="62"/>
        <v>5</v>
      </c>
      <c r="AW397" s="952"/>
      <c r="AX397" s="953"/>
      <c r="AY397" s="953"/>
      <c r="AZ397" s="953"/>
      <c r="BA397" s="953">
        <v>3</v>
      </c>
      <c r="BB397" s="953"/>
      <c r="BC397" s="953">
        <v>2</v>
      </c>
      <c r="BD397" s="953"/>
      <c r="BE397" s="954"/>
    </row>
    <row r="398" spans="1:57" ht="32.25" thickBot="1">
      <c r="A398" s="2449"/>
      <c r="B398" s="2473"/>
      <c r="C398" s="2474"/>
      <c r="D398" s="387" t="s">
        <v>78</v>
      </c>
      <c r="E398" s="331"/>
      <c r="F398" s="332">
        <f>E398-M398</f>
        <v>0</v>
      </c>
      <c r="G398" s="957">
        <f t="shared" si="60"/>
        <v>0</v>
      </c>
      <c r="H398" s="958">
        <f t="shared" ref="H398:H408" si="65">SUM(I398:L398)</f>
        <v>0</v>
      </c>
      <c r="I398" s="1777"/>
      <c r="J398" s="1777"/>
      <c r="K398" s="1777"/>
      <c r="L398" s="1778"/>
      <c r="M398" s="956">
        <f t="shared" si="64"/>
        <v>0</v>
      </c>
      <c r="N398" s="961"/>
      <c r="O398" s="961"/>
      <c r="P398" s="961"/>
      <c r="Q398" s="961"/>
      <c r="R398" s="962"/>
      <c r="S398" s="963"/>
      <c r="T398" s="961"/>
      <c r="U398" s="961"/>
      <c r="V398" s="961"/>
      <c r="W398" s="961"/>
      <c r="X398" s="964"/>
      <c r="Y398" s="965"/>
      <c r="Z398" s="946"/>
      <c r="AA398" s="1772"/>
      <c r="AB398" s="1770"/>
      <c r="AC398" s="1770"/>
      <c r="AD398" s="1770"/>
      <c r="AE398" s="1770"/>
      <c r="AF398" s="1771"/>
      <c r="AG398" s="1779"/>
      <c r="AH398" s="1780"/>
      <c r="AI398" s="1781"/>
      <c r="AJ398" s="333">
        <f t="shared" ref="AJ398" si="66">SUM(AQ398:AU398)</f>
        <v>0</v>
      </c>
      <c r="AK398" s="1782" t="s">
        <v>97</v>
      </c>
      <c r="AL398" s="1777" t="s">
        <v>97</v>
      </c>
      <c r="AM398" s="1783" t="s">
        <v>97</v>
      </c>
      <c r="AN398" s="1784" t="s">
        <v>97</v>
      </c>
      <c r="AO398" s="1777" t="s">
        <v>98</v>
      </c>
      <c r="AP398" s="1783" t="s">
        <v>98</v>
      </c>
      <c r="AQ398" s="1784"/>
      <c r="AR398" s="1777"/>
      <c r="AS398" s="1777"/>
      <c r="AT398" s="1777"/>
      <c r="AU398" s="1778"/>
      <c r="AV398" s="326">
        <f t="shared" si="62"/>
        <v>0</v>
      </c>
      <c r="AW398" s="972"/>
      <c r="AX398" s="973"/>
      <c r="AY398" s="973"/>
      <c r="AZ398" s="973"/>
      <c r="BA398" s="973"/>
      <c r="BB398" s="973"/>
      <c r="BC398" s="973"/>
      <c r="BD398" s="973"/>
      <c r="BE398" s="974"/>
    </row>
    <row r="399" spans="1:57" ht="33.950000000000003" customHeight="1">
      <c r="A399" s="2449"/>
      <c r="B399" s="2454" t="s">
        <v>360</v>
      </c>
      <c r="C399" s="2457" t="s">
        <v>361</v>
      </c>
      <c r="D399" s="388" t="s">
        <v>74</v>
      </c>
      <c r="E399" s="334">
        <v>50</v>
      </c>
      <c r="F399" s="335">
        <v>11</v>
      </c>
      <c r="G399" s="975">
        <f t="shared" si="60"/>
        <v>40</v>
      </c>
      <c r="H399" s="976">
        <f t="shared" si="65"/>
        <v>2</v>
      </c>
      <c r="I399" s="1785">
        <v>2</v>
      </c>
      <c r="J399" s="1785"/>
      <c r="K399" s="1785"/>
      <c r="L399" s="1786"/>
      <c r="M399" s="979">
        <f t="shared" ref="M399:M401" si="67">IF(AND(SUM(N399:R399)=SUM(Y399:Z399),SUM(S399:X399)=SUM(Y399:Z399)),SUM(N399:R399),"ПЕРЕВІРТЕ ПРАВИЛЬНІСТЬ ДАНИХ")</f>
        <v>39</v>
      </c>
      <c r="N399" s="980"/>
      <c r="O399" s="980"/>
      <c r="P399" s="980"/>
      <c r="Q399" s="980"/>
      <c r="R399" s="981">
        <v>39</v>
      </c>
      <c r="S399" s="982"/>
      <c r="T399" s="980"/>
      <c r="U399" s="980"/>
      <c r="V399" s="980">
        <v>39</v>
      </c>
      <c r="W399" s="980"/>
      <c r="X399" s="981"/>
      <c r="Y399" s="983">
        <v>35</v>
      </c>
      <c r="Z399" s="984">
        <v>4</v>
      </c>
      <c r="AA399" s="1787"/>
      <c r="AB399" s="1785">
        <v>15</v>
      </c>
      <c r="AC399" s="1785">
        <v>15</v>
      </c>
      <c r="AD399" s="1785">
        <v>3</v>
      </c>
      <c r="AE399" s="1785">
        <v>19</v>
      </c>
      <c r="AF399" s="1786">
        <v>4</v>
      </c>
      <c r="AG399" s="1788">
        <v>35</v>
      </c>
      <c r="AH399" s="1789">
        <v>14</v>
      </c>
      <c r="AI399" s="1767">
        <v>9.5</v>
      </c>
      <c r="AJ399" s="336">
        <f t="shared" ref="AJ399:AJ400" si="68">SUM(AN399:AP399)</f>
        <v>39</v>
      </c>
      <c r="AK399" s="1790" t="s">
        <v>97</v>
      </c>
      <c r="AL399" s="1785" t="s">
        <v>97</v>
      </c>
      <c r="AM399" s="1791" t="s">
        <v>97</v>
      </c>
      <c r="AN399" s="1787"/>
      <c r="AO399" s="1785">
        <v>37</v>
      </c>
      <c r="AP399" s="1791">
        <v>2</v>
      </c>
      <c r="AQ399" s="1787" t="s">
        <v>97</v>
      </c>
      <c r="AR399" s="1785" t="s">
        <v>97</v>
      </c>
      <c r="AS399" s="1785" t="s">
        <v>97</v>
      </c>
      <c r="AT399" s="1785" t="s">
        <v>97</v>
      </c>
      <c r="AU399" s="1786" t="s">
        <v>97</v>
      </c>
      <c r="AV399" s="326">
        <f t="shared" si="62"/>
        <v>1</v>
      </c>
      <c r="AW399" s="990"/>
      <c r="AX399" s="991"/>
      <c r="AY399" s="991"/>
      <c r="AZ399" s="991"/>
      <c r="BA399" s="991"/>
      <c r="BB399" s="991"/>
      <c r="BC399" s="991"/>
      <c r="BD399" s="991"/>
      <c r="BE399" s="992">
        <v>1</v>
      </c>
    </row>
    <row r="400" spans="1:57" ht="47.25">
      <c r="A400" s="2449"/>
      <c r="B400" s="2455"/>
      <c r="C400" s="2458"/>
      <c r="D400" s="386" t="s">
        <v>75</v>
      </c>
      <c r="E400" s="337"/>
      <c r="F400" s="329">
        <f t="shared" ref="F400:F401" si="69">E400-M400</f>
        <v>0</v>
      </c>
      <c r="G400" s="993">
        <f t="shared" si="60"/>
        <v>0</v>
      </c>
      <c r="H400" s="994">
        <f t="shared" si="65"/>
        <v>0</v>
      </c>
      <c r="I400" s="1770"/>
      <c r="J400" s="1770"/>
      <c r="K400" s="1770"/>
      <c r="L400" s="1771"/>
      <c r="M400" s="995">
        <f t="shared" si="67"/>
        <v>0</v>
      </c>
      <c r="N400" s="996"/>
      <c r="O400" s="996"/>
      <c r="P400" s="996"/>
      <c r="Q400" s="996"/>
      <c r="R400" s="997"/>
      <c r="S400" s="998"/>
      <c r="T400" s="996"/>
      <c r="U400" s="996"/>
      <c r="V400" s="996"/>
      <c r="W400" s="996"/>
      <c r="X400" s="997"/>
      <c r="Y400" s="929"/>
      <c r="Z400" s="928"/>
      <c r="AA400" s="1766"/>
      <c r="AB400" s="1764"/>
      <c r="AC400" s="1764"/>
      <c r="AD400" s="1764"/>
      <c r="AE400" s="1764"/>
      <c r="AF400" s="1765"/>
      <c r="AG400" s="1773"/>
      <c r="AH400" s="1792"/>
      <c r="AI400" s="1773"/>
      <c r="AJ400" s="330">
        <f t="shared" si="68"/>
        <v>0</v>
      </c>
      <c r="AK400" s="1774" t="s">
        <v>98</v>
      </c>
      <c r="AL400" s="1770" t="s">
        <v>98</v>
      </c>
      <c r="AM400" s="1775" t="s">
        <v>98</v>
      </c>
      <c r="AN400" s="1772"/>
      <c r="AO400" s="1770"/>
      <c r="AP400" s="1775"/>
      <c r="AQ400" s="1772" t="s">
        <v>97</v>
      </c>
      <c r="AR400" s="1770" t="s">
        <v>97</v>
      </c>
      <c r="AS400" s="1770" t="s">
        <v>97</v>
      </c>
      <c r="AT400" s="1770" t="s">
        <v>97</v>
      </c>
      <c r="AU400" s="1771" t="s">
        <v>97</v>
      </c>
      <c r="AV400" s="326">
        <f t="shared" si="62"/>
        <v>0</v>
      </c>
      <c r="AW400" s="934"/>
      <c r="AX400" s="935"/>
      <c r="AY400" s="935"/>
      <c r="AZ400" s="935"/>
      <c r="BA400" s="935"/>
      <c r="BB400" s="935"/>
      <c r="BC400" s="935"/>
      <c r="BD400" s="935"/>
      <c r="BE400" s="1000"/>
    </row>
    <row r="401" spans="1:57" ht="31.5">
      <c r="A401" s="2449"/>
      <c r="B401" s="2455"/>
      <c r="C401" s="2458"/>
      <c r="D401" s="386" t="s">
        <v>76</v>
      </c>
      <c r="E401" s="337"/>
      <c r="F401" s="329">
        <f t="shared" si="69"/>
        <v>0</v>
      </c>
      <c r="G401" s="993">
        <f t="shared" si="60"/>
        <v>0</v>
      </c>
      <c r="H401" s="994">
        <f t="shared" si="65"/>
        <v>0</v>
      </c>
      <c r="I401" s="1770"/>
      <c r="J401" s="1770"/>
      <c r="K401" s="1770"/>
      <c r="L401" s="1771"/>
      <c r="M401" s="995">
        <f t="shared" si="67"/>
        <v>0</v>
      </c>
      <c r="N401" s="996"/>
      <c r="O401" s="996"/>
      <c r="P401" s="996"/>
      <c r="Q401" s="996"/>
      <c r="R401" s="997"/>
      <c r="S401" s="998"/>
      <c r="T401" s="996"/>
      <c r="U401" s="996"/>
      <c r="V401" s="996"/>
      <c r="W401" s="996"/>
      <c r="X401" s="997"/>
      <c r="Y401" s="929"/>
      <c r="Z401" s="928"/>
      <c r="AA401" s="1766"/>
      <c r="AB401" s="1764"/>
      <c r="AC401" s="1764"/>
      <c r="AD401" s="1764"/>
      <c r="AE401" s="1764"/>
      <c r="AF401" s="1765"/>
      <c r="AG401" s="1773"/>
      <c r="AH401" s="1792"/>
      <c r="AI401" s="1773"/>
      <c r="AJ401" s="330">
        <f>SUM(AK401:AM401)</f>
        <v>0</v>
      </c>
      <c r="AK401" s="1774"/>
      <c r="AL401" s="1770"/>
      <c r="AM401" s="1775"/>
      <c r="AN401" s="1772" t="s">
        <v>97</v>
      </c>
      <c r="AO401" s="1770" t="s">
        <v>97</v>
      </c>
      <c r="AP401" s="1775" t="s">
        <v>97</v>
      </c>
      <c r="AQ401" s="1772" t="s">
        <v>97</v>
      </c>
      <c r="AR401" s="1770" t="s">
        <v>97</v>
      </c>
      <c r="AS401" s="1770" t="s">
        <v>97</v>
      </c>
      <c r="AT401" s="1770" t="s">
        <v>97</v>
      </c>
      <c r="AU401" s="1771" t="s">
        <v>97</v>
      </c>
      <c r="AV401" s="326">
        <f t="shared" si="62"/>
        <v>0</v>
      </c>
      <c r="AW401" s="934"/>
      <c r="AX401" s="935"/>
      <c r="AY401" s="935"/>
      <c r="AZ401" s="935"/>
      <c r="BA401" s="935"/>
      <c r="BB401" s="935"/>
      <c r="BC401" s="935"/>
      <c r="BD401" s="935"/>
      <c r="BE401" s="1000"/>
    </row>
    <row r="402" spans="1:57">
      <c r="A402" s="2449"/>
      <c r="B402" s="2455"/>
      <c r="C402" s="2458"/>
      <c r="D402" s="386" t="s">
        <v>77</v>
      </c>
      <c r="E402" s="337">
        <v>240</v>
      </c>
      <c r="F402" s="329">
        <v>99</v>
      </c>
      <c r="G402" s="993">
        <f t="shared" si="60"/>
        <v>145</v>
      </c>
      <c r="H402" s="994">
        <f t="shared" si="65"/>
        <v>8</v>
      </c>
      <c r="I402" s="1770">
        <v>8</v>
      </c>
      <c r="J402" s="1770"/>
      <c r="K402" s="1770"/>
      <c r="L402" s="1771"/>
      <c r="M402" s="995">
        <f>IF(AND(SUM(N402:R402)=SUM(Y402:Z402),SUM(S402:X402)=SUM(Y402:Z402)),SUM(N402:R402),"ПЕРЕВІРТЕ ПРАВИЛЬНІСТЬ ДАНИХ")</f>
        <v>141</v>
      </c>
      <c r="N402" s="996"/>
      <c r="O402" s="996"/>
      <c r="P402" s="996"/>
      <c r="Q402" s="996"/>
      <c r="R402" s="997">
        <v>141</v>
      </c>
      <c r="S402" s="998"/>
      <c r="T402" s="996"/>
      <c r="U402" s="996"/>
      <c r="V402" s="996">
        <v>141</v>
      </c>
      <c r="W402" s="996"/>
      <c r="X402" s="997"/>
      <c r="Y402" s="929">
        <v>125</v>
      </c>
      <c r="Z402" s="928">
        <v>16</v>
      </c>
      <c r="AA402" s="1766"/>
      <c r="AB402" s="1764">
        <v>60</v>
      </c>
      <c r="AC402" s="1764">
        <v>57</v>
      </c>
      <c r="AD402" s="1764">
        <v>6</v>
      </c>
      <c r="AE402" s="1764">
        <v>93</v>
      </c>
      <c r="AF402" s="1765">
        <v>12</v>
      </c>
      <c r="AG402" s="1773">
        <v>34</v>
      </c>
      <c r="AH402" s="1792">
        <v>15</v>
      </c>
      <c r="AI402" s="1773">
        <v>90</v>
      </c>
      <c r="AJ402" s="330">
        <f t="shared" ref="AJ402:AJ403" si="70">SUM(AQ402:AU402)</f>
        <v>120</v>
      </c>
      <c r="AK402" s="1774" t="s">
        <v>98</v>
      </c>
      <c r="AL402" s="1770" t="s">
        <v>98</v>
      </c>
      <c r="AM402" s="1775" t="s">
        <v>98</v>
      </c>
      <c r="AN402" s="1772" t="s">
        <v>97</v>
      </c>
      <c r="AO402" s="1770" t="s">
        <v>97</v>
      </c>
      <c r="AP402" s="1775" t="s">
        <v>97</v>
      </c>
      <c r="AQ402" s="1772">
        <v>10</v>
      </c>
      <c r="AR402" s="1770">
        <v>63</v>
      </c>
      <c r="AS402" s="1770">
        <v>34</v>
      </c>
      <c r="AT402" s="1770">
        <v>13</v>
      </c>
      <c r="AU402" s="1771">
        <v>0</v>
      </c>
      <c r="AV402" s="326">
        <f t="shared" si="62"/>
        <v>4</v>
      </c>
      <c r="AW402" s="934"/>
      <c r="AX402" s="935"/>
      <c r="AY402" s="935">
        <v>3</v>
      </c>
      <c r="AZ402" s="935"/>
      <c r="BA402" s="935"/>
      <c r="BB402" s="935"/>
      <c r="BC402" s="935"/>
      <c r="BD402" s="935"/>
      <c r="BE402" s="1000">
        <v>1</v>
      </c>
    </row>
    <row r="403" spans="1:57" ht="32.25" thickBot="1">
      <c r="A403" s="2449"/>
      <c r="B403" s="2473"/>
      <c r="C403" s="2474"/>
      <c r="D403" s="389" t="s">
        <v>78</v>
      </c>
      <c r="E403" s="338"/>
      <c r="F403" s="339">
        <f>E403-M403</f>
        <v>0</v>
      </c>
      <c r="G403" s="1001">
        <f t="shared" si="60"/>
        <v>0</v>
      </c>
      <c r="H403" s="1002">
        <f t="shared" si="65"/>
        <v>0</v>
      </c>
      <c r="I403" s="1793"/>
      <c r="J403" s="1793"/>
      <c r="K403" s="1793"/>
      <c r="L403" s="1780"/>
      <c r="M403" s="1004">
        <f t="shared" ref="M403:M408" si="71">IF(AND(SUM(N403:R403)=SUM(Y403:Z403),SUM(S403:X403)=SUM(Y403:Z403)),SUM(N403:R403),"ПЕРЕВІРТЕ ПРАВИЛЬНІСТЬ ДАНИХ")</f>
        <v>0</v>
      </c>
      <c r="N403" s="1005"/>
      <c r="O403" s="1005"/>
      <c r="P403" s="1005"/>
      <c r="Q403" s="1005"/>
      <c r="R403" s="1006"/>
      <c r="S403" s="1007"/>
      <c r="T403" s="1005"/>
      <c r="U403" s="1005"/>
      <c r="V403" s="1005"/>
      <c r="W403" s="1005"/>
      <c r="X403" s="1006"/>
      <c r="Y403" s="1008"/>
      <c r="Z403" s="964"/>
      <c r="AA403" s="1779"/>
      <c r="AB403" s="1793"/>
      <c r="AC403" s="1793"/>
      <c r="AD403" s="1793"/>
      <c r="AE403" s="1793"/>
      <c r="AF403" s="1780"/>
      <c r="AG403" s="1794"/>
      <c r="AH403" s="1795"/>
      <c r="AI403" s="1794"/>
      <c r="AJ403" s="340">
        <f t="shared" si="70"/>
        <v>0</v>
      </c>
      <c r="AK403" s="1796" t="s">
        <v>97</v>
      </c>
      <c r="AL403" s="1793" t="s">
        <v>97</v>
      </c>
      <c r="AM403" s="1797" t="s">
        <v>97</v>
      </c>
      <c r="AN403" s="1779" t="s">
        <v>97</v>
      </c>
      <c r="AO403" s="1793" t="s">
        <v>98</v>
      </c>
      <c r="AP403" s="1797" t="s">
        <v>98</v>
      </c>
      <c r="AQ403" s="1779"/>
      <c r="AR403" s="1793"/>
      <c r="AS403" s="1793"/>
      <c r="AT403" s="1793"/>
      <c r="AU403" s="1780"/>
      <c r="AV403" s="326">
        <f t="shared" si="62"/>
        <v>0</v>
      </c>
      <c r="AW403" s="1013"/>
      <c r="AX403" s="1014"/>
      <c r="AY403" s="1014"/>
      <c r="AZ403" s="1014"/>
      <c r="BA403" s="1014"/>
      <c r="BB403" s="1014"/>
      <c r="BC403" s="1014"/>
      <c r="BD403" s="1014"/>
      <c r="BE403" s="1015"/>
    </row>
    <row r="404" spans="1:57" ht="33.950000000000003" customHeight="1">
      <c r="A404" s="2449"/>
      <c r="B404" s="2454" t="s">
        <v>362</v>
      </c>
      <c r="C404" s="2457" t="s">
        <v>363</v>
      </c>
      <c r="D404" s="388" t="s">
        <v>74</v>
      </c>
      <c r="E404" s="2583">
        <v>147</v>
      </c>
      <c r="F404" s="2586">
        <f>E404-SUM(M404:M408)</f>
        <v>-2</v>
      </c>
      <c r="G404" s="1016">
        <f t="shared" si="60"/>
        <v>0</v>
      </c>
      <c r="H404" s="1017">
        <f t="shared" si="65"/>
        <v>0</v>
      </c>
      <c r="I404" s="1798"/>
      <c r="J404" s="1798"/>
      <c r="K404" s="1798"/>
      <c r="L404" s="1789"/>
      <c r="M404" s="1019">
        <f t="shared" si="71"/>
        <v>0</v>
      </c>
      <c r="N404" s="1020"/>
      <c r="O404" s="1020"/>
      <c r="P404" s="1020"/>
      <c r="Q404" s="1020"/>
      <c r="R404" s="1021"/>
      <c r="S404" s="982"/>
      <c r="T404" s="980"/>
      <c r="U404" s="980"/>
      <c r="V404" s="980"/>
      <c r="W404" s="980"/>
      <c r="X404" s="981"/>
      <c r="Y404" s="1022"/>
      <c r="Z404" s="981"/>
      <c r="AA404" s="1788"/>
      <c r="AB404" s="1798"/>
      <c r="AC404" s="1798"/>
      <c r="AD404" s="1798"/>
      <c r="AE404" s="1798"/>
      <c r="AF404" s="1799"/>
      <c r="AG404" s="1788"/>
      <c r="AH404" s="1789"/>
      <c r="AI404" s="1788"/>
      <c r="AJ404" s="325">
        <f t="shared" ref="AJ404:AJ405" si="72">SUM(AN404:AP404)</f>
        <v>0</v>
      </c>
      <c r="AK404" s="1800" t="s">
        <v>97</v>
      </c>
      <c r="AL404" s="1798" t="s">
        <v>97</v>
      </c>
      <c r="AM404" s="1799" t="s">
        <v>97</v>
      </c>
      <c r="AN404" s="1788"/>
      <c r="AO404" s="1798"/>
      <c r="AP404" s="1799"/>
      <c r="AQ404" s="1788" t="s">
        <v>97</v>
      </c>
      <c r="AR404" s="1798" t="s">
        <v>97</v>
      </c>
      <c r="AS404" s="1798" t="s">
        <v>97</v>
      </c>
      <c r="AT404" s="1798" t="s">
        <v>97</v>
      </c>
      <c r="AU404" s="1789" t="s">
        <v>97</v>
      </c>
      <c r="AV404" s="326">
        <f t="shared" si="62"/>
        <v>0</v>
      </c>
      <c r="AW404" s="934"/>
      <c r="AX404" s="935"/>
      <c r="AY404" s="935"/>
      <c r="AZ404" s="935"/>
      <c r="BA404" s="935"/>
      <c r="BB404" s="935"/>
      <c r="BC404" s="935"/>
      <c r="BD404" s="935"/>
      <c r="BE404" s="936"/>
    </row>
    <row r="405" spans="1:57" ht="47.25">
      <c r="A405" s="2449"/>
      <c r="B405" s="2455"/>
      <c r="C405" s="2458"/>
      <c r="D405" s="386" t="s">
        <v>75</v>
      </c>
      <c r="E405" s="2584"/>
      <c r="F405" s="2587"/>
      <c r="G405" s="1025">
        <f t="shared" si="60"/>
        <v>0</v>
      </c>
      <c r="H405" s="1026">
        <f t="shared" si="65"/>
        <v>0</v>
      </c>
      <c r="I405" s="1801"/>
      <c r="J405" s="1801"/>
      <c r="K405" s="1801"/>
      <c r="L405" s="1792"/>
      <c r="M405" s="995">
        <f t="shared" si="71"/>
        <v>0</v>
      </c>
      <c r="N405" s="996"/>
      <c r="O405" s="996"/>
      <c r="P405" s="996"/>
      <c r="Q405" s="996"/>
      <c r="R405" s="1028"/>
      <c r="S405" s="998"/>
      <c r="T405" s="996"/>
      <c r="U405" s="996"/>
      <c r="V405" s="996"/>
      <c r="W405" s="996"/>
      <c r="X405" s="997"/>
      <c r="Y405" s="1029"/>
      <c r="Z405" s="997"/>
      <c r="AA405" s="1773"/>
      <c r="AB405" s="1801"/>
      <c r="AC405" s="1801"/>
      <c r="AD405" s="1801"/>
      <c r="AE405" s="1801"/>
      <c r="AF405" s="1802"/>
      <c r="AG405" s="1773"/>
      <c r="AH405" s="1792"/>
      <c r="AI405" s="1773"/>
      <c r="AJ405" s="330">
        <f t="shared" si="72"/>
        <v>0</v>
      </c>
      <c r="AK405" s="1803" t="s">
        <v>98</v>
      </c>
      <c r="AL405" s="1801" t="s">
        <v>98</v>
      </c>
      <c r="AM405" s="1802" t="s">
        <v>98</v>
      </c>
      <c r="AN405" s="1773"/>
      <c r="AO405" s="1801"/>
      <c r="AP405" s="1802"/>
      <c r="AQ405" s="1773" t="s">
        <v>97</v>
      </c>
      <c r="AR405" s="1801" t="s">
        <v>97</v>
      </c>
      <c r="AS405" s="1801" t="s">
        <v>97</v>
      </c>
      <c r="AT405" s="1801" t="s">
        <v>97</v>
      </c>
      <c r="AU405" s="1792" t="s">
        <v>97</v>
      </c>
      <c r="AV405" s="326">
        <f t="shared" si="62"/>
        <v>0</v>
      </c>
      <c r="AW405" s="934"/>
      <c r="AX405" s="935"/>
      <c r="AY405" s="935"/>
      <c r="AZ405" s="935"/>
      <c r="BA405" s="935"/>
      <c r="BB405" s="935"/>
      <c r="BC405" s="935"/>
      <c r="BD405" s="935"/>
      <c r="BE405" s="936"/>
    </row>
    <row r="406" spans="1:57" ht="31.5">
      <c r="A406" s="2449"/>
      <c r="B406" s="2455"/>
      <c r="C406" s="2458"/>
      <c r="D406" s="386" t="s">
        <v>76</v>
      </c>
      <c r="E406" s="2584"/>
      <c r="F406" s="2587"/>
      <c r="G406" s="1025">
        <f t="shared" si="60"/>
        <v>0</v>
      </c>
      <c r="H406" s="1026">
        <f t="shared" si="65"/>
        <v>0</v>
      </c>
      <c r="I406" s="1801"/>
      <c r="J406" s="1801"/>
      <c r="K406" s="1801"/>
      <c r="L406" s="1792"/>
      <c r="M406" s="995">
        <f t="shared" si="71"/>
        <v>0</v>
      </c>
      <c r="N406" s="996"/>
      <c r="O406" s="996"/>
      <c r="P406" s="996"/>
      <c r="Q406" s="996"/>
      <c r="R406" s="1028"/>
      <c r="S406" s="998"/>
      <c r="T406" s="996"/>
      <c r="U406" s="996"/>
      <c r="V406" s="996"/>
      <c r="W406" s="996"/>
      <c r="X406" s="997"/>
      <c r="Y406" s="1029"/>
      <c r="Z406" s="997"/>
      <c r="AA406" s="1773"/>
      <c r="AB406" s="1801"/>
      <c r="AC406" s="1801"/>
      <c r="AD406" s="1801"/>
      <c r="AE406" s="1801"/>
      <c r="AF406" s="1802"/>
      <c r="AG406" s="1773"/>
      <c r="AH406" s="1792"/>
      <c r="AI406" s="1773"/>
      <c r="AJ406" s="330">
        <f>SUM(AK406:AM406)</f>
        <v>0</v>
      </c>
      <c r="AK406" s="1803"/>
      <c r="AL406" s="1801"/>
      <c r="AM406" s="1802"/>
      <c r="AN406" s="1773" t="s">
        <v>97</v>
      </c>
      <c r="AO406" s="1801" t="s">
        <v>97</v>
      </c>
      <c r="AP406" s="1802" t="s">
        <v>97</v>
      </c>
      <c r="AQ406" s="1773" t="s">
        <v>97</v>
      </c>
      <c r="AR406" s="1801" t="s">
        <v>97</v>
      </c>
      <c r="AS406" s="1801" t="s">
        <v>97</v>
      </c>
      <c r="AT406" s="1801" t="s">
        <v>97</v>
      </c>
      <c r="AU406" s="1792" t="s">
        <v>97</v>
      </c>
      <c r="AV406" s="326">
        <f t="shared" si="62"/>
        <v>0</v>
      </c>
      <c r="AW406" s="934"/>
      <c r="AX406" s="935"/>
      <c r="AY406" s="935"/>
      <c r="AZ406" s="935"/>
      <c r="BA406" s="935"/>
      <c r="BB406" s="935"/>
      <c r="BC406" s="935"/>
      <c r="BD406" s="935"/>
      <c r="BE406" s="936"/>
    </row>
    <row r="407" spans="1:57">
      <c r="A407" s="2449"/>
      <c r="B407" s="2455"/>
      <c r="C407" s="2458"/>
      <c r="D407" s="386" t="s">
        <v>77</v>
      </c>
      <c r="E407" s="2584"/>
      <c r="F407" s="2587"/>
      <c r="G407" s="1025">
        <f t="shared" si="60"/>
        <v>149</v>
      </c>
      <c r="H407" s="1026">
        <f t="shared" si="65"/>
        <v>3</v>
      </c>
      <c r="I407" s="1801">
        <v>3</v>
      </c>
      <c r="J407" s="1801"/>
      <c r="K407" s="1801"/>
      <c r="L407" s="1792"/>
      <c r="M407" s="995">
        <f>IF(AND(SUM(N407:R407)=SUM(Y407:Z407),SUM(S407:X407)=SUM(Y407:Z407)),SUM(N407:R407),"ПЕРЕВІРТЕ ПРАВИЛЬНІСТЬ ДАНИХ")</f>
        <v>149</v>
      </c>
      <c r="N407" s="996"/>
      <c r="O407" s="996"/>
      <c r="P407" s="996"/>
      <c r="Q407" s="996"/>
      <c r="R407" s="1028">
        <v>149</v>
      </c>
      <c r="S407" s="998"/>
      <c r="T407" s="996"/>
      <c r="U407" s="996"/>
      <c r="V407" s="996">
        <v>149</v>
      </c>
      <c r="W407" s="996"/>
      <c r="X407" s="997"/>
      <c r="Y407" s="1029">
        <v>137</v>
      </c>
      <c r="Z407" s="997">
        <v>12</v>
      </c>
      <c r="AA407" s="1773"/>
      <c r="AB407" s="1801">
        <v>38</v>
      </c>
      <c r="AC407" s="1801">
        <v>32</v>
      </c>
      <c r="AD407" s="1801">
        <v>4</v>
      </c>
      <c r="AE407" s="1801">
        <v>87</v>
      </c>
      <c r="AF407" s="1802">
        <v>9</v>
      </c>
      <c r="AG407" s="1773">
        <v>30</v>
      </c>
      <c r="AH407" s="1792">
        <v>13</v>
      </c>
      <c r="AI407" s="1773">
        <v>100</v>
      </c>
      <c r="AJ407" s="341">
        <f>SUM(AQ407:AU407)</f>
        <v>149</v>
      </c>
      <c r="AK407" s="1803" t="s">
        <v>98</v>
      </c>
      <c r="AL407" s="1801" t="s">
        <v>98</v>
      </c>
      <c r="AM407" s="1802" t="s">
        <v>98</v>
      </c>
      <c r="AN407" s="1773" t="s">
        <v>97</v>
      </c>
      <c r="AO407" s="1801" t="s">
        <v>97</v>
      </c>
      <c r="AP407" s="1802" t="s">
        <v>97</v>
      </c>
      <c r="AQ407" s="998">
        <v>13</v>
      </c>
      <c r="AR407" s="996">
        <v>42</v>
      </c>
      <c r="AS407" s="996">
        <v>49</v>
      </c>
      <c r="AT407" s="996">
        <v>36</v>
      </c>
      <c r="AU407" s="1028">
        <v>9</v>
      </c>
      <c r="AV407" s="326">
        <f t="shared" si="62"/>
        <v>0</v>
      </c>
      <c r="AW407" s="934"/>
      <c r="AX407" s="935"/>
      <c r="AY407" s="935"/>
      <c r="AZ407" s="935"/>
      <c r="BA407" s="935"/>
      <c r="BB407" s="935"/>
      <c r="BC407" s="935"/>
      <c r="BD407" s="935"/>
      <c r="BE407" s="936"/>
    </row>
    <row r="408" spans="1:57" ht="32.25" thickBot="1">
      <c r="A408" s="2450"/>
      <c r="B408" s="2456"/>
      <c r="C408" s="2459"/>
      <c r="D408" s="389" t="s">
        <v>78</v>
      </c>
      <c r="E408" s="2585"/>
      <c r="F408" s="2588"/>
      <c r="G408" s="1032">
        <f t="shared" si="60"/>
        <v>0</v>
      </c>
      <c r="H408" s="1033">
        <f t="shared" si="65"/>
        <v>0</v>
      </c>
      <c r="I408" s="1804"/>
      <c r="J408" s="1804"/>
      <c r="K408" s="1804"/>
      <c r="L408" s="1795"/>
      <c r="M408" s="1035">
        <f t="shared" si="71"/>
        <v>0</v>
      </c>
      <c r="N408" s="1036"/>
      <c r="O408" s="1036"/>
      <c r="P408" s="1036"/>
      <c r="Q408" s="1036"/>
      <c r="R408" s="1037"/>
      <c r="S408" s="1038"/>
      <c r="T408" s="1036"/>
      <c r="U408" s="1036"/>
      <c r="V408" s="1036"/>
      <c r="W408" s="1036"/>
      <c r="X408" s="1039"/>
      <c r="Y408" s="1040"/>
      <c r="Z408" s="1006"/>
      <c r="AA408" s="1781"/>
      <c r="AB408" s="1805"/>
      <c r="AC408" s="1805"/>
      <c r="AD408" s="1805"/>
      <c r="AE408" s="1805"/>
      <c r="AF408" s="1806"/>
      <c r="AG408" s="1781"/>
      <c r="AH408" s="1807"/>
      <c r="AI408" s="1794"/>
      <c r="AJ408" s="340">
        <f t="shared" ref="AJ408" si="73">SUM(AQ408:AU408)</f>
        <v>0</v>
      </c>
      <c r="AK408" s="1808" t="s">
        <v>97</v>
      </c>
      <c r="AL408" s="1805" t="s">
        <v>97</v>
      </c>
      <c r="AM408" s="1806" t="s">
        <v>97</v>
      </c>
      <c r="AN408" s="1781" t="s">
        <v>97</v>
      </c>
      <c r="AO408" s="1805" t="s">
        <v>98</v>
      </c>
      <c r="AP408" s="1806" t="s">
        <v>98</v>
      </c>
      <c r="AQ408" s="1781"/>
      <c r="AR408" s="1805"/>
      <c r="AS408" s="1805"/>
      <c r="AT408" s="1805"/>
      <c r="AU408" s="1807"/>
      <c r="AV408" s="326">
        <f t="shared" si="62"/>
        <v>0</v>
      </c>
      <c r="AW408" s="1045"/>
      <c r="AX408" s="1046"/>
      <c r="AY408" s="1046"/>
      <c r="AZ408" s="1046"/>
      <c r="BA408" s="1046"/>
      <c r="BB408" s="1046"/>
      <c r="BC408" s="1046"/>
      <c r="BD408" s="1046"/>
      <c r="BE408" s="1047"/>
    </row>
    <row r="409" spans="1:57" ht="33.950000000000003" customHeight="1">
      <c r="A409" s="2576" t="s">
        <v>215</v>
      </c>
      <c r="B409" s="2485" t="s">
        <v>364</v>
      </c>
      <c r="C409" s="2457" t="s">
        <v>365</v>
      </c>
      <c r="D409" s="342" t="s">
        <v>74</v>
      </c>
      <c r="E409" s="2544">
        <v>404</v>
      </c>
      <c r="F409" s="2547">
        <f>E409-SUM(M409:M413)</f>
        <v>-25</v>
      </c>
      <c r="G409" s="684">
        <f t="shared" si="60"/>
        <v>40</v>
      </c>
      <c r="H409" s="685">
        <v>0</v>
      </c>
      <c r="I409" s="1586">
        <v>0</v>
      </c>
      <c r="J409" s="1586">
        <v>0</v>
      </c>
      <c r="K409" s="1586">
        <v>0</v>
      </c>
      <c r="L409" s="1587">
        <v>0</v>
      </c>
      <c r="M409" s="1809">
        <v>39</v>
      </c>
      <c r="N409" s="689">
        <v>0</v>
      </c>
      <c r="O409" s="689">
        <v>39</v>
      </c>
      <c r="P409" s="689">
        <v>0</v>
      </c>
      <c r="Q409" s="689">
        <v>0</v>
      </c>
      <c r="R409" s="690"/>
      <c r="S409" s="691">
        <v>2</v>
      </c>
      <c r="T409" s="692">
        <v>3</v>
      </c>
      <c r="U409" s="692"/>
      <c r="V409" s="689">
        <v>31</v>
      </c>
      <c r="W409" s="689">
        <v>3</v>
      </c>
      <c r="X409" s="1810">
        <v>0</v>
      </c>
      <c r="Y409" s="1811">
        <v>37</v>
      </c>
      <c r="Z409" s="1812">
        <v>2</v>
      </c>
      <c r="AA409" s="1813"/>
      <c r="AB409" s="1814">
        <v>6</v>
      </c>
      <c r="AC409" s="1814">
        <v>6</v>
      </c>
      <c r="AD409" s="1814">
        <v>3</v>
      </c>
      <c r="AE409" s="1814">
        <v>37</v>
      </c>
      <c r="AF409" s="1815">
        <v>4</v>
      </c>
      <c r="AG409" s="1816">
        <v>35.1</v>
      </c>
      <c r="AH409" s="1815">
        <v>7.7</v>
      </c>
      <c r="AI409" s="1817">
        <v>16</v>
      </c>
      <c r="AJ409" s="276">
        <f>SUM(AN409:AP409)</f>
        <v>39</v>
      </c>
      <c r="AK409" s="1592" t="s">
        <v>97</v>
      </c>
      <c r="AL409" s="1593" t="s">
        <v>97</v>
      </c>
      <c r="AM409" s="1594" t="s">
        <v>97</v>
      </c>
      <c r="AN409" s="1591">
        <v>1</v>
      </c>
      <c r="AO409" s="1586">
        <v>28</v>
      </c>
      <c r="AP409" s="1595">
        <v>10</v>
      </c>
      <c r="AQ409" s="1596" t="s">
        <v>97</v>
      </c>
      <c r="AR409" s="1593" t="s">
        <v>97</v>
      </c>
      <c r="AS409" s="1593" t="s">
        <v>97</v>
      </c>
      <c r="AT409" s="1593" t="s">
        <v>97</v>
      </c>
      <c r="AU409" s="1597" t="s">
        <v>97</v>
      </c>
      <c r="AV409" s="220">
        <f t="shared" si="62"/>
        <v>1</v>
      </c>
      <c r="AW409" s="706"/>
      <c r="AX409" s="707">
        <v>1</v>
      </c>
      <c r="AY409" s="707"/>
      <c r="AZ409" s="707"/>
      <c r="BA409" s="707"/>
      <c r="BB409" s="707"/>
      <c r="BC409" s="707"/>
      <c r="BD409" s="707"/>
      <c r="BE409" s="708"/>
    </row>
    <row r="410" spans="1:57" ht="47.25">
      <c r="A410" s="2577"/>
      <c r="B410" s="2486"/>
      <c r="C410" s="2458"/>
      <c r="D410" s="343" t="s">
        <v>75</v>
      </c>
      <c r="E410" s="2545"/>
      <c r="F410" s="2548"/>
      <c r="G410" s="709">
        <f t="shared" si="60"/>
        <v>0</v>
      </c>
      <c r="H410" s="710"/>
      <c r="I410" s="1598"/>
      <c r="J410" s="1598"/>
      <c r="K410" s="1598"/>
      <c r="L410" s="1599"/>
      <c r="M410" s="713"/>
      <c r="N410" s="714"/>
      <c r="O410" s="714"/>
      <c r="P410" s="714"/>
      <c r="Q410" s="714"/>
      <c r="R410" s="715"/>
      <c r="S410" s="716"/>
      <c r="T410" s="717"/>
      <c r="U410" s="717"/>
      <c r="V410" s="714"/>
      <c r="W410" s="714"/>
      <c r="X410" s="718"/>
      <c r="Y410" s="756"/>
      <c r="Z410" s="695"/>
      <c r="AA410" s="1818"/>
      <c r="AB410" s="1589"/>
      <c r="AC410" s="1589"/>
      <c r="AD410" s="1589"/>
      <c r="AE410" s="1589"/>
      <c r="AF410" s="1590"/>
      <c r="AG410" s="1600"/>
      <c r="AH410" s="1599"/>
      <c r="AI410" s="1600"/>
      <c r="AJ410" s="279">
        <f>SUM(AN410:AP410)</f>
        <v>0</v>
      </c>
      <c r="AK410" s="1601" t="s">
        <v>98</v>
      </c>
      <c r="AL410" s="1602" t="s">
        <v>98</v>
      </c>
      <c r="AM410" s="1603" t="s">
        <v>98</v>
      </c>
      <c r="AN410" s="1604"/>
      <c r="AO410" s="1602"/>
      <c r="AP410" s="1603"/>
      <c r="AQ410" s="1604" t="s">
        <v>97</v>
      </c>
      <c r="AR410" s="1602" t="s">
        <v>97</v>
      </c>
      <c r="AS410" s="1602" t="s">
        <v>97</v>
      </c>
      <c r="AT410" s="1602" t="s">
        <v>97</v>
      </c>
      <c r="AU410" s="1605" t="s">
        <v>97</v>
      </c>
      <c r="AV410" s="220">
        <f t="shared" si="62"/>
        <v>0</v>
      </c>
      <c r="AW410" s="725"/>
      <c r="AX410" s="726"/>
      <c r="AY410" s="726"/>
      <c r="AZ410" s="726"/>
      <c r="BA410" s="726"/>
      <c r="BB410" s="726"/>
      <c r="BC410" s="726"/>
      <c r="BD410" s="726"/>
      <c r="BE410" s="727"/>
    </row>
    <row r="411" spans="1:57" ht="31.5">
      <c r="A411" s="2577"/>
      <c r="B411" s="2486"/>
      <c r="C411" s="2458"/>
      <c r="D411" s="343" t="s">
        <v>76</v>
      </c>
      <c r="E411" s="2545"/>
      <c r="F411" s="2548"/>
      <c r="G411" s="709">
        <f t="shared" si="60"/>
        <v>0</v>
      </c>
      <c r="H411" s="710"/>
      <c r="I411" s="1598"/>
      <c r="J411" s="1598"/>
      <c r="K411" s="1598"/>
      <c r="L411" s="1599"/>
      <c r="M411" s="713"/>
      <c r="N411" s="714"/>
      <c r="O411" s="714"/>
      <c r="P411" s="728"/>
      <c r="Q411" s="1606"/>
      <c r="R411" s="715"/>
      <c r="S411" s="716"/>
      <c r="T411" s="714"/>
      <c r="U411" s="714"/>
      <c r="V411" s="714"/>
      <c r="W411" s="714"/>
      <c r="X411" s="718"/>
      <c r="Y411" s="756"/>
      <c r="Z411" s="695"/>
      <c r="AA411" s="1818"/>
      <c r="AB411" s="1589"/>
      <c r="AC411" s="1589"/>
      <c r="AD411" s="1589"/>
      <c r="AE411" s="1589"/>
      <c r="AF411" s="1590"/>
      <c r="AG411" s="1600"/>
      <c r="AH411" s="1599"/>
      <c r="AI411" s="1600"/>
      <c r="AJ411" s="279">
        <f>SUM(AK411:AM411)</f>
        <v>0</v>
      </c>
      <c r="AK411" s="1601"/>
      <c r="AL411" s="1602"/>
      <c r="AM411" s="1603"/>
      <c r="AN411" s="1604" t="s">
        <v>97</v>
      </c>
      <c r="AO411" s="1602" t="s">
        <v>97</v>
      </c>
      <c r="AP411" s="1603" t="s">
        <v>97</v>
      </c>
      <c r="AQ411" s="1604" t="s">
        <v>97</v>
      </c>
      <c r="AR411" s="1602" t="s">
        <v>97</v>
      </c>
      <c r="AS411" s="1602" t="s">
        <v>97</v>
      </c>
      <c r="AT411" s="1602" t="s">
        <v>97</v>
      </c>
      <c r="AU411" s="1605" t="s">
        <v>97</v>
      </c>
      <c r="AV411" s="220">
        <f t="shared" si="62"/>
        <v>0</v>
      </c>
      <c r="AW411" s="725"/>
      <c r="AX411" s="726"/>
      <c r="AY411" s="726"/>
      <c r="AZ411" s="726"/>
      <c r="BA411" s="726"/>
      <c r="BB411" s="726"/>
      <c r="BC411" s="726"/>
      <c r="BD411" s="726"/>
      <c r="BE411" s="727"/>
    </row>
    <row r="412" spans="1:57">
      <c r="A412" s="2577"/>
      <c r="B412" s="2486"/>
      <c r="C412" s="2458"/>
      <c r="D412" s="343" t="s">
        <v>77</v>
      </c>
      <c r="E412" s="2545"/>
      <c r="F412" s="2548"/>
      <c r="G412" s="709">
        <f t="shared" si="60"/>
        <v>396</v>
      </c>
      <c r="H412" s="710">
        <v>2</v>
      </c>
      <c r="I412" s="1598">
        <v>2</v>
      </c>
      <c r="J412" s="1598">
        <v>0</v>
      </c>
      <c r="K412" s="1598">
        <v>0</v>
      </c>
      <c r="L412" s="1599">
        <v>0</v>
      </c>
      <c r="M412" s="713">
        <v>390</v>
      </c>
      <c r="N412" s="714">
        <v>0</v>
      </c>
      <c r="O412" s="714">
        <v>390</v>
      </c>
      <c r="P412" s="714">
        <v>0</v>
      </c>
      <c r="Q412" s="714">
        <v>0</v>
      </c>
      <c r="R412" s="715">
        <v>0</v>
      </c>
      <c r="S412" s="716">
        <v>26</v>
      </c>
      <c r="T412" s="714">
        <v>39</v>
      </c>
      <c r="U412" s="714">
        <v>0</v>
      </c>
      <c r="V412" s="714">
        <v>317</v>
      </c>
      <c r="W412" s="714">
        <v>8</v>
      </c>
      <c r="X412" s="718">
        <v>0</v>
      </c>
      <c r="Y412" s="756">
        <v>334</v>
      </c>
      <c r="Z412" s="695">
        <v>56</v>
      </c>
      <c r="AA412" s="1818"/>
      <c r="AB412" s="1598">
        <v>89</v>
      </c>
      <c r="AC412" s="1598">
        <v>88</v>
      </c>
      <c r="AD412" s="1598">
        <v>24</v>
      </c>
      <c r="AE412" s="1598">
        <v>324</v>
      </c>
      <c r="AF412" s="1599">
        <v>21</v>
      </c>
      <c r="AG412" s="1600">
        <v>34</v>
      </c>
      <c r="AH412" s="1599">
        <v>11.7</v>
      </c>
      <c r="AI412" s="1600">
        <v>120</v>
      </c>
      <c r="AJ412" s="279">
        <f>SUM(AQ412:AU412)</f>
        <v>390</v>
      </c>
      <c r="AK412" s="1601" t="s">
        <v>98</v>
      </c>
      <c r="AL412" s="1602" t="s">
        <v>98</v>
      </c>
      <c r="AM412" s="1603" t="s">
        <v>98</v>
      </c>
      <c r="AN412" s="1604" t="s">
        <v>97</v>
      </c>
      <c r="AO412" s="1602" t="s">
        <v>97</v>
      </c>
      <c r="AP412" s="1603" t="s">
        <v>97</v>
      </c>
      <c r="AQ412" s="1681">
        <v>38</v>
      </c>
      <c r="AR412" s="1599">
        <v>112</v>
      </c>
      <c r="AS412" s="1599">
        <v>198</v>
      </c>
      <c r="AT412" s="1599">
        <v>24</v>
      </c>
      <c r="AU412" s="1599">
        <v>18</v>
      </c>
      <c r="AV412" s="220">
        <f t="shared" si="62"/>
        <v>6</v>
      </c>
      <c r="AW412" s="725"/>
      <c r="AX412" s="726"/>
      <c r="AY412" s="726"/>
      <c r="AZ412" s="726"/>
      <c r="BA412" s="726">
        <v>5</v>
      </c>
      <c r="BB412" s="726"/>
      <c r="BC412" s="726">
        <v>1</v>
      </c>
      <c r="BD412" s="726"/>
      <c r="BE412" s="727"/>
    </row>
    <row r="413" spans="1:57" ht="32.25" thickBot="1">
      <c r="A413" s="2577"/>
      <c r="B413" s="2488"/>
      <c r="C413" s="2474"/>
      <c r="D413" s="344" t="s">
        <v>78</v>
      </c>
      <c r="E413" s="2545"/>
      <c r="F413" s="2548"/>
      <c r="G413" s="813">
        <f t="shared" si="60"/>
        <v>0</v>
      </c>
      <c r="H413" s="772"/>
      <c r="I413" s="1670"/>
      <c r="J413" s="1670"/>
      <c r="K413" s="1670"/>
      <c r="L413" s="1610"/>
      <c r="M413" s="734"/>
      <c r="N413" s="735"/>
      <c r="O413" s="735"/>
      <c r="P413" s="735"/>
      <c r="Q413" s="735"/>
      <c r="R413" s="736"/>
      <c r="S413" s="737"/>
      <c r="T413" s="738"/>
      <c r="U413" s="738"/>
      <c r="V413" s="738"/>
      <c r="W413" s="738"/>
      <c r="X413" s="739"/>
      <c r="Y413" s="737"/>
      <c r="Z413" s="739"/>
      <c r="AA413" s="1618"/>
      <c r="AB413" s="1598"/>
      <c r="AC413" s="1598"/>
      <c r="AD413" s="1598"/>
      <c r="AE413" s="1598"/>
      <c r="AF413" s="1599"/>
      <c r="AG413" s="1609"/>
      <c r="AH413" s="1610"/>
      <c r="AI413" s="1611"/>
      <c r="AJ413" s="282">
        <f>SUM(AQ413:AU413)</f>
        <v>0</v>
      </c>
      <c r="AK413" s="1612" t="s">
        <v>97</v>
      </c>
      <c r="AL413" s="1613" t="s">
        <v>97</v>
      </c>
      <c r="AM413" s="1614" t="s">
        <v>97</v>
      </c>
      <c r="AN413" s="1615" t="s">
        <v>97</v>
      </c>
      <c r="AO413" s="1613" t="s">
        <v>98</v>
      </c>
      <c r="AP413" s="1614" t="s">
        <v>98</v>
      </c>
      <c r="AQ413" s="1611"/>
      <c r="AR413" s="1607"/>
      <c r="AS413" s="1607"/>
      <c r="AT413" s="1607"/>
      <c r="AU413" s="1608"/>
      <c r="AV413" s="220">
        <f t="shared" si="62"/>
        <v>0</v>
      </c>
      <c r="AW413" s="748"/>
      <c r="AX413" s="749"/>
      <c r="AY413" s="749"/>
      <c r="AZ413" s="749"/>
      <c r="BA413" s="749"/>
      <c r="BB413" s="749"/>
      <c r="BC413" s="749"/>
      <c r="BD413" s="749"/>
      <c r="BE413" s="750"/>
    </row>
    <row r="414" spans="1:57" ht="33.950000000000003" customHeight="1">
      <c r="A414" s="2577"/>
      <c r="B414" s="2570" t="s">
        <v>366</v>
      </c>
      <c r="C414" s="2457" t="s">
        <v>367</v>
      </c>
      <c r="D414" s="342" t="s">
        <v>74</v>
      </c>
      <c r="E414" s="2544">
        <v>250</v>
      </c>
      <c r="F414" s="2547">
        <f>E414-SUM(M414:M418)</f>
        <v>36</v>
      </c>
      <c r="G414" s="831">
        <f t="shared" si="60"/>
        <v>0</v>
      </c>
      <c r="H414" s="1057">
        <f t="shared" ref="H414:H416" si="74">SUM(I414:L414)</f>
        <v>0</v>
      </c>
      <c r="I414" s="1586"/>
      <c r="J414" s="1586"/>
      <c r="K414" s="1586"/>
      <c r="L414" s="1587"/>
      <c r="M414" s="688">
        <f t="shared" ref="M414:M438" si="75">IF(AND(SUM(N414:R414)=SUM(Y414:Z414),SUM(S414:X414)=SUM(Y414:Z414)),SUM(N414:R414),"ПЕРЕВІРТЕ ПРАВИЛЬНІСТЬ ДАНИХ")</f>
        <v>0</v>
      </c>
      <c r="N414" s="689"/>
      <c r="O414" s="689"/>
      <c r="P414" s="689"/>
      <c r="Q414" s="689"/>
      <c r="R414" s="693"/>
      <c r="S414" s="694"/>
      <c r="T414" s="694"/>
      <c r="U414" s="694"/>
      <c r="V414" s="751"/>
      <c r="W414" s="751"/>
      <c r="X414" s="695"/>
      <c r="Y414" s="691"/>
      <c r="Z414" s="693"/>
      <c r="AA414" s="1591"/>
      <c r="AB414" s="1586"/>
      <c r="AC414" s="1586"/>
      <c r="AD414" s="1586"/>
      <c r="AE414" s="1586"/>
      <c r="AF414" s="1587"/>
      <c r="AG414" s="1591"/>
      <c r="AH414" s="1587"/>
      <c r="AI414" s="1591"/>
      <c r="AJ414" s="276">
        <f>SUM(AN414:AP414)</f>
        <v>0</v>
      </c>
      <c r="AK414" s="1592" t="s">
        <v>97</v>
      </c>
      <c r="AL414" s="1593" t="s">
        <v>97</v>
      </c>
      <c r="AM414" s="1594" t="s">
        <v>97</v>
      </c>
      <c r="AN414" s="1591"/>
      <c r="AO414" s="1586"/>
      <c r="AP414" s="1595"/>
      <c r="AQ414" s="1596" t="s">
        <v>97</v>
      </c>
      <c r="AR414" s="1593" t="s">
        <v>97</v>
      </c>
      <c r="AS414" s="1593" t="s">
        <v>97</v>
      </c>
      <c r="AT414" s="1593" t="s">
        <v>97</v>
      </c>
      <c r="AU414" s="1597" t="s">
        <v>97</v>
      </c>
      <c r="AV414" s="220">
        <f t="shared" si="62"/>
        <v>0</v>
      </c>
      <c r="AW414" s="753"/>
      <c r="AX414" s="754"/>
      <c r="AY414" s="754"/>
      <c r="AZ414" s="754"/>
      <c r="BA414" s="754"/>
      <c r="BB414" s="754"/>
      <c r="BC414" s="754"/>
      <c r="BD414" s="754"/>
      <c r="BE414" s="755"/>
    </row>
    <row r="415" spans="1:57" ht="47.25">
      <c r="A415" s="2577"/>
      <c r="B415" s="2571"/>
      <c r="C415" s="2458"/>
      <c r="D415" s="343" t="s">
        <v>75</v>
      </c>
      <c r="E415" s="2545"/>
      <c r="F415" s="2548"/>
      <c r="G415" s="832">
        <f t="shared" si="60"/>
        <v>0</v>
      </c>
      <c r="H415" s="1058">
        <f t="shared" si="74"/>
        <v>0</v>
      </c>
      <c r="I415" s="1598"/>
      <c r="J415" s="1598"/>
      <c r="K415" s="1598"/>
      <c r="L415" s="1599"/>
      <c r="M415" s="713">
        <f t="shared" si="75"/>
        <v>0</v>
      </c>
      <c r="N415" s="714"/>
      <c r="O415" s="714"/>
      <c r="P415" s="714"/>
      <c r="Q415" s="714"/>
      <c r="R415" s="718"/>
      <c r="S415" s="694"/>
      <c r="T415" s="694"/>
      <c r="U415" s="694"/>
      <c r="V415" s="751"/>
      <c r="W415" s="751"/>
      <c r="X415" s="695"/>
      <c r="Y415" s="756"/>
      <c r="Z415" s="695"/>
      <c r="AA415" s="1588"/>
      <c r="AB415" s="1589"/>
      <c r="AC415" s="1589"/>
      <c r="AD415" s="1589"/>
      <c r="AE415" s="1589"/>
      <c r="AF415" s="1590"/>
      <c r="AG415" s="1600"/>
      <c r="AH415" s="1599"/>
      <c r="AI415" s="1600"/>
      <c r="AJ415" s="279">
        <f>SUM(AN415:AP415)</f>
        <v>0</v>
      </c>
      <c r="AK415" s="1601" t="s">
        <v>98</v>
      </c>
      <c r="AL415" s="1602" t="s">
        <v>98</v>
      </c>
      <c r="AM415" s="1603" t="s">
        <v>98</v>
      </c>
      <c r="AN415" s="1604"/>
      <c r="AO415" s="1602"/>
      <c r="AP415" s="1603"/>
      <c r="AQ415" s="1604" t="s">
        <v>97</v>
      </c>
      <c r="AR415" s="1602" t="s">
        <v>97</v>
      </c>
      <c r="AS415" s="1602" t="s">
        <v>97</v>
      </c>
      <c r="AT415" s="1602" t="s">
        <v>97</v>
      </c>
      <c r="AU415" s="1605" t="s">
        <v>97</v>
      </c>
      <c r="AV415" s="220">
        <f t="shared" si="62"/>
        <v>0</v>
      </c>
      <c r="AW415" s="753"/>
      <c r="AX415" s="754"/>
      <c r="AY415" s="754"/>
      <c r="AZ415" s="754"/>
      <c r="BA415" s="754"/>
      <c r="BB415" s="754"/>
      <c r="BC415" s="754"/>
      <c r="BD415" s="754"/>
      <c r="BE415" s="755"/>
    </row>
    <row r="416" spans="1:57" ht="31.5">
      <c r="A416" s="2577"/>
      <c r="B416" s="2571"/>
      <c r="C416" s="2458"/>
      <c r="D416" s="343" t="s">
        <v>76</v>
      </c>
      <c r="E416" s="2545"/>
      <c r="F416" s="2548"/>
      <c r="G416" s="832">
        <f t="shared" si="60"/>
        <v>0</v>
      </c>
      <c r="H416" s="1058">
        <f t="shared" si="74"/>
        <v>0</v>
      </c>
      <c r="I416" s="1598"/>
      <c r="J416" s="1598"/>
      <c r="K416" s="1598"/>
      <c r="L416" s="1599"/>
      <c r="M416" s="713">
        <f t="shared" si="75"/>
        <v>0</v>
      </c>
      <c r="N416" s="714"/>
      <c r="O416" s="714"/>
      <c r="P416" s="714"/>
      <c r="Q416" s="714"/>
      <c r="R416" s="718"/>
      <c r="S416" s="694"/>
      <c r="T416" s="694"/>
      <c r="U416" s="694"/>
      <c r="V416" s="751"/>
      <c r="W416" s="751"/>
      <c r="X416" s="695"/>
      <c r="Y416" s="756"/>
      <c r="Z416" s="695"/>
      <c r="AA416" s="1588"/>
      <c r="AB416" s="1589"/>
      <c r="AC416" s="1589"/>
      <c r="AD416" s="1589"/>
      <c r="AE416" s="1589"/>
      <c r="AF416" s="1590"/>
      <c r="AG416" s="1600"/>
      <c r="AH416" s="1599"/>
      <c r="AI416" s="1600"/>
      <c r="AJ416" s="279">
        <f>SUM(AK416:AM416)</f>
        <v>0</v>
      </c>
      <c r="AK416" s="1601"/>
      <c r="AL416" s="1602"/>
      <c r="AM416" s="1603"/>
      <c r="AN416" s="1604" t="s">
        <v>97</v>
      </c>
      <c r="AO416" s="1602" t="s">
        <v>97</v>
      </c>
      <c r="AP416" s="1603" t="s">
        <v>97</v>
      </c>
      <c r="AQ416" s="1604" t="s">
        <v>97</v>
      </c>
      <c r="AR416" s="1602" t="s">
        <v>97</v>
      </c>
      <c r="AS416" s="1602" t="s">
        <v>97</v>
      </c>
      <c r="AT416" s="1602" t="s">
        <v>97</v>
      </c>
      <c r="AU416" s="1605" t="s">
        <v>97</v>
      </c>
      <c r="AV416" s="220">
        <f t="shared" si="62"/>
        <v>0</v>
      </c>
      <c r="AW416" s="753"/>
      <c r="AX416" s="754"/>
      <c r="AY416" s="754"/>
      <c r="AZ416" s="754"/>
      <c r="BA416" s="754"/>
      <c r="BB416" s="754"/>
      <c r="BC416" s="754"/>
      <c r="BD416" s="754"/>
      <c r="BE416" s="755"/>
    </row>
    <row r="417" spans="1:57">
      <c r="A417" s="2577"/>
      <c r="B417" s="2571"/>
      <c r="C417" s="2458"/>
      <c r="D417" s="343" t="s">
        <v>77</v>
      </c>
      <c r="E417" s="2545"/>
      <c r="F417" s="2548"/>
      <c r="G417" s="832">
        <f t="shared" si="60"/>
        <v>218</v>
      </c>
      <c r="H417" s="1058">
        <v>5</v>
      </c>
      <c r="I417" s="1598">
        <v>3</v>
      </c>
      <c r="J417" s="1598">
        <v>2</v>
      </c>
      <c r="K417" s="1598">
        <v>0</v>
      </c>
      <c r="L417" s="1599">
        <v>0</v>
      </c>
      <c r="M417" s="713">
        <f t="shared" si="75"/>
        <v>214</v>
      </c>
      <c r="N417" s="714">
        <v>0</v>
      </c>
      <c r="O417" s="714">
        <v>214</v>
      </c>
      <c r="P417" s="714">
        <v>0</v>
      </c>
      <c r="Q417" s="714">
        <v>0</v>
      </c>
      <c r="R417" s="718">
        <v>0</v>
      </c>
      <c r="S417" s="694">
        <v>0</v>
      </c>
      <c r="T417" s="694">
        <v>0</v>
      </c>
      <c r="U417" s="694">
        <v>0</v>
      </c>
      <c r="V417" s="751">
        <v>212</v>
      </c>
      <c r="W417" s="751">
        <v>2</v>
      </c>
      <c r="X417" s="695">
        <v>0</v>
      </c>
      <c r="Y417" s="756">
        <v>195</v>
      </c>
      <c r="Z417" s="695">
        <v>19</v>
      </c>
      <c r="AA417" s="1588"/>
      <c r="AB417" s="1589">
        <v>48</v>
      </c>
      <c r="AC417" s="1589">
        <v>46</v>
      </c>
      <c r="AD417" s="1589">
        <v>16</v>
      </c>
      <c r="AE417" s="1589">
        <v>70</v>
      </c>
      <c r="AF417" s="1590">
        <v>25</v>
      </c>
      <c r="AG417" s="1600">
        <v>39.700000000000003</v>
      </c>
      <c r="AH417" s="1599">
        <v>15.7</v>
      </c>
      <c r="AI417" s="1600">
        <v>111.1</v>
      </c>
      <c r="AJ417" s="279">
        <f>SUM(AQ417:AU417)</f>
        <v>214</v>
      </c>
      <c r="AK417" s="1601" t="s">
        <v>98</v>
      </c>
      <c r="AL417" s="1602" t="s">
        <v>98</v>
      </c>
      <c r="AM417" s="1603" t="s">
        <v>98</v>
      </c>
      <c r="AN417" s="1604" t="s">
        <v>97</v>
      </c>
      <c r="AO417" s="1602" t="s">
        <v>97</v>
      </c>
      <c r="AP417" s="1603" t="s">
        <v>97</v>
      </c>
      <c r="AQ417" s="1604">
        <v>8</v>
      </c>
      <c r="AR417" s="1602">
        <v>45</v>
      </c>
      <c r="AS417" s="1602">
        <v>78</v>
      </c>
      <c r="AT417" s="1602">
        <v>61</v>
      </c>
      <c r="AU417" s="1605">
        <v>22</v>
      </c>
      <c r="AV417" s="220">
        <f t="shared" si="62"/>
        <v>4</v>
      </c>
      <c r="AW417" s="753"/>
      <c r="AX417" s="754">
        <v>1</v>
      </c>
      <c r="AY417" s="754"/>
      <c r="AZ417" s="754"/>
      <c r="BA417" s="754">
        <v>3</v>
      </c>
      <c r="BB417" s="754"/>
      <c r="BC417" s="754"/>
      <c r="BD417" s="754"/>
      <c r="BE417" s="755"/>
    </row>
    <row r="418" spans="1:57" ht="32.25" thickBot="1">
      <c r="A418" s="2577"/>
      <c r="B418" s="2571"/>
      <c r="C418" s="2474"/>
      <c r="D418" s="344" t="s">
        <v>78</v>
      </c>
      <c r="E418" s="2546"/>
      <c r="F418" s="2555"/>
      <c r="G418" s="841">
        <f t="shared" si="60"/>
        <v>0</v>
      </c>
      <c r="H418" s="1059">
        <f t="shared" ref="H418:H423" si="76">SUM(I418:L418)</f>
        <v>0</v>
      </c>
      <c r="I418" s="1670"/>
      <c r="J418" s="1670"/>
      <c r="K418" s="1670"/>
      <c r="L418" s="1610"/>
      <c r="M418" s="734">
        <f t="shared" si="75"/>
        <v>0</v>
      </c>
      <c r="N418" s="735"/>
      <c r="O418" s="735"/>
      <c r="P418" s="735"/>
      <c r="Q418" s="735"/>
      <c r="R418" s="769"/>
      <c r="S418" s="740"/>
      <c r="T418" s="740"/>
      <c r="U418" s="740"/>
      <c r="V418" s="714"/>
      <c r="W418" s="714"/>
      <c r="X418" s="718"/>
      <c r="Y418" s="716"/>
      <c r="Z418" s="718"/>
      <c r="AA418" s="1600"/>
      <c r="AB418" s="1598"/>
      <c r="AC418" s="1598"/>
      <c r="AD418" s="1598"/>
      <c r="AE418" s="1598"/>
      <c r="AF418" s="1599"/>
      <c r="AG418" s="1611"/>
      <c r="AH418" s="1608"/>
      <c r="AI418" s="1611"/>
      <c r="AJ418" s="282">
        <f>SUM(AQ418:AU418)</f>
        <v>0</v>
      </c>
      <c r="AK418" s="1612" t="s">
        <v>97</v>
      </c>
      <c r="AL418" s="1613" t="s">
        <v>97</v>
      </c>
      <c r="AM418" s="1614" t="s">
        <v>97</v>
      </c>
      <c r="AN418" s="1615" t="s">
        <v>97</v>
      </c>
      <c r="AO418" s="1613" t="s">
        <v>98</v>
      </c>
      <c r="AP418" s="1614" t="s">
        <v>98</v>
      </c>
      <c r="AQ418" s="1611"/>
      <c r="AR418" s="1607"/>
      <c r="AS418" s="1607"/>
      <c r="AT418" s="1607"/>
      <c r="AU418" s="1608"/>
      <c r="AV418" s="220">
        <f t="shared" si="62"/>
        <v>0</v>
      </c>
      <c r="AW418" s="725"/>
      <c r="AX418" s="726"/>
      <c r="AY418" s="726"/>
      <c r="AZ418" s="726"/>
      <c r="BA418" s="726"/>
      <c r="BB418" s="726"/>
      <c r="BC418" s="726"/>
      <c r="BD418" s="726"/>
      <c r="BE418" s="727"/>
    </row>
    <row r="419" spans="1:57" ht="33.950000000000003" customHeight="1">
      <c r="A419" s="2577"/>
      <c r="B419" s="2570" t="s">
        <v>368</v>
      </c>
      <c r="C419" s="2573" t="s">
        <v>369</v>
      </c>
      <c r="D419" s="342" t="s">
        <v>74</v>
      </c>
      <c r="E419" s="2544">
        <v>90</v>
      </c>
      <c r="F419" s="2547">
        <f>E419-SUM(M419:M423)</f>
        <v>2</v>
      </c>
      <c r="G419" s="831">
        <f t="shared" si="60"/>
        <v>0</v>
      </c>
      <c r="H419" s="1057">
        <f t="shared" si="76"/>
        <v>0</v>
      </c>
      <c r="I419" s="1586"/>
      <c r="J419" s="1586"/>
      <c r="K419" s="1586"/>
      <c r="L419" s="1587"/>
      <c r="M419" s="688">
        <f t="shared" si="75"/>
        <v>0</v>
      </c>
      <c r="N419" s="689"/>
      <c r="O419" s="689"/>
      <c r="P419" s="689"/>
      <c r="Q419" s="689"/>
      <c r="R419" s="693"/>
      <c r="S419" s="762"/>
      <c r="T419" s="762"/>
      <c r="U419" s="762"/>
      <c r="V419" s="689"/>
      <c r="W419" s="689"/>
      <c r="X419" s="693"/>
      <c r="Y419" s="691"/>
      <c r="Z419" s="693"/>
      <c r="AA419" s="1591"/>
      <c r="AB419" s="1586"/>
      <c r="AC419" s="1586"/>
      <c r="AD419" s="1586"/>
      <c r="AE419" s="1586"/>
      <c r="AF419" s="1587"/>
      <c r="AG419" s="1591"/>
      <c r="AH419" s="1587"/>
      <c r="AI419" s="1591"/>
      <c r="AJ419" s="276">
        <f>SUM(AN419:AP419)</f>
        <v>0</v>
      </c>
      <c r="AK419" s="1592" t="s">
        <v>97</v>
      </c>
      <c r="AL419" s="1593" t="s">
        <v>97</v>
      </c>
      <c r="AM419" s="1594" t="s">
        <v>97</v>
      </c>
      <c r="AN419" s="1591"/>
      <c r="AO419" s="1586"/>
      <c r="AP419" s="1595"/>
      <c r="AQ419" s="1596" t="s">
        <v>97</v>
      </c>
      <c r="AR419" s="1593" t="s">
        <v>97</v>
      </c>
      <c r="AS419" s="1593" t="s">
        <v>97</v>
      </c>
      <c r="AT419" s="1593" t="s">
        <v>97</v>
      </c>
      <c r="AU419" s="1597" t="s">
        <v>97</v>
      </c>
      <c r="AV419" s="220">
        <f t="shared" si="62"/>
        <v>0</v>
      </c>
      <c r="AW419" s="706"/>
      <c r="AX419" s="707"/>
      <c r="AY419" s="707"/>
      <c r="AZ419" s="707"/>
      <c r="BA419" s="707"/>
      <c r="BB419" s="707"/>
      <c r="BC419" s="707"/>
      <c r="BD419" s="707"/>
      <c r="BE419" s="708"/>
    </row>
    <row r="420" spans="1:57" ht="47.25">
      <c r="A420" s="2577"/>
      <c r="B420" s="2571"/>
      <c r="C420" s="2574"/>
      <c r="D420" s="343" t="s">
        <v>75</v>
      </c>
      <c r="E420" s="2545"/>
      <c r="F420" s="2548"/>
      <c r="G420" s="832">
        <f t="shared" si="60"/>
        <v>0</v>
      </c>
      <c r="H420" s="1058">
        <f t="shared" si="76"/>
        <v>0</v>
      </c>
      <c r="I420" s="1598"/>
      <c r="J420" s="1598"/>
      <c r="K420" s="1598"/>
      <c r="L420" s="1599"/>
      <c r="M420" s="713">
        <f t="shared" si="75"/>
        <v>0</v>
      </c>
      <c r="N420" s="714"/>
      <c r="O420" s="714"/>
      <c r="P420" s="714"/>
      <c r="Q420" s="714"/>
      <c r="R420" s="718"/>
      <c r="S420" s="694"/>
      <c r="T420" s="694"/>
      <c r="U420" s="694"/>
      <c r="V420" s="751"/>
      <c r="W420" s="751"/>
      <c r="X420" s="695"/>
      <c r="Y420" s="756"/>
      <c r="Z420" s="695"/>
      <c r="AA420" s="1588"/>
      <c r="AB420" s="1589"/>
      <c r="AC420" s="1589"/>
      <c r="AD420" s="1589"/>
      <c r="AE420" s="1589"/>
      <c r="AF420" s="1590"/>
      <c r="AG420" s="1600"/>
      <c r="AH420" s="1599"/>
      <c r="AI420" s="1600"/>
      <c r="AJ420" s="279">
        <f>SUM(AN420:AP420)</f>
        <v>0</v>
      </c>
      <c r="AK420" s="1601" t="s">
        <v>98</v>
      </c>
      <c r="AL420" s="1602" t="s">
        <v>98</v>
      </c>
      <c r="AM420" s="1603" t="s">
        <v>98</v>
      </c>
      <c r="AN420" s="1604"/>
      <c r="AO420" s="1602"/>
      <c r="AP420" s="1603"/>
      <c r="AQ420" s="1604" t="s">
        <v>97</v>
      </c>
      <c r="AR420" s="1602" t="s">
        <v>97</v>
      </c>
      <c r="AS420" s="1602" t="s">
        <v>97</v>
      </c>
      <c r="AT420" s="1602" t="s">
        <v>97</v>
      </c>
      <c r="AU420" s="1605" t="s">
        <v>97</v>
      </c>
      <c r="AV420" s="220">
        <f t="shared" si="62"/>
        <v>0</v>
      </c>
      <c r="AW420" s="753"/>
      <c r="AX420" s="754"/>
      <c r="AY420" s="754"/>
      <c r="AZ420" s="754"/>
      <c r="BA420" s="754"/>
      <c r="BB420" s="754"/>
      <c r="BC420" s="754"/>
      <c r="BD420" s="754"/>
      <c r="BE420" s="755"/>
    </row>
    <row r="421" spans="1:57" ht="31.5">
      <c r="A421" s="2577"/>
      <c r="B421" s="2571"/>
      <c r="C421" s="2574"/>
      <c r="D421" s="343" t="s">
        <v>76</v>
      </c>
      <c r="E421" s="2545"/>
      <c r="F421" s="2548"/>
      <c r="G421" s="832">
        <f t="shared" si="60"/>
        <v>0</v>
      </c>
      <c r="H421" s="1058">
        <f t="shared" si="76"/>
        <v>0</v>
      </c>
      <c r="I421" s="1598"/>
      <c r="J421" s="1598"/>
      <c r="K421" s="1598"/>
      <c r="L421" s="1599"/>
      <c r="M421" s="713">
        <f t="shared" si="75"/>
        <v>0</v>
      </c>
      <c r="N421" s="714"/>
      <c r="O421" s="714"/>
      <c r="P421" s="714"/>
      <c r="Q421" s="714"/>
      <c r="R421" s="718"/>
      <c r="S421" s="694"/>
      <c r="T421" s="694"/>
      <c r="U421" s="694"/>
      <c r="V421" s="751"/>
      <c r="W421" s="751"/>
      <c r="X421" s="695"/>
      <c r="Y421" s="756"/>
      <c r="Z421" s="695"/>
      <c r="AA421" s="1588"/>
      <c r="AB421" s="1589"/>
      <c r="AC421" s="1589"/>
      <c r="AD421" s="1589"/>
      <c r="AE421" s="1589"/>
      <c r="AF421" s="1590"/>
      <c r="AG421" s="1600"/>
      <c r="AH421" s="1599"/>
      <c r="AI421" s="1600"/>
      <c r="AJ421" s="279">
        <f>SUM(AK421:AM421)</f>
        <v>0</v>
      </c>
      <c r="AK421" s="1601"/>
      <c r="AL421" s="1602"/>
      <c r="AM421" s="1603"/>
      <c r="AN421" s="1604" t="s">
        <v>97</v>
      </c>
      <c r="AO421" s="1602" t="s">
        <v>97</v>
      </c>
      <c r="AP421" s="1603" t="s">
        <v>97</v>
      </c>
      <c r="AQ421" s="1604" t="s">
        <v>97</v>
      </c>
      <c r="AR421" s="1602" t="s">
        <v>97</v>
      </c>
      <c r="AS421" s="1602" t="s">
        <v>97</v>
      </c>
      <c r="AT421" s="1602" t="s">
        <v>97</v>
      </c>
      <c r="AU421" s="1605" t="s">
        <v>97</v>
      </c>
      <c r="AV421" s="220">
        <f t="shared" si="62"/>
        <v>0</v>
      </c>
      <c r="AW421" s="753"/>
      <c r="AX421" s="754"/>
      <c r="AY421" s="754"/>
      <c r="AZ421" s="754"/>
      <c r="BA421" s="754"/>
      <c r="BB421" s="754"/>
      <c r="BC421" s="754"/>
      <c r="BD421" s="754"/>
      <c r="BE421" s="755"/>
    </row>
    <row r="422" spans="1:57">
      <c r="A422" s="2577"/>
      <c r="B422" s="2571"/>
      <c r="C422" s="2574"/>
      <c r="D422" s="343" t="s">
        <v>77</v>
      </c>
      <c r="E422" s="2545"/>
      <c r="F422" s="2548"/>
      <c r="G422" s="832">
        <f t="shared" si="60"/>
        <v>88</v>
      </c>
      <c r="H422" s="1058">
        <f t="shared" si="76"/>
        <v>2</v>
      </c>
      <c r="I422" s="1598">
        <v>2</v>
      </c>
      <c r="J422" s="1598">
        <v>0</v>
      </c>
      <c r="K422" s="1598">
        <v>0</v>
      </c>
      <c r="L422" s="1599">
        <v>0</v>
      </c>
      <c r="M422" s="713">
        <f t="shared" si="75"/>
        <v>88</v>
      </c>
      <c r="N422" s="714">
        <v>0</v>
      </c>
      <c r="O422" s="714">
        <v>88</v>
      </c>
      <c r="P422" s="714">
        <v>0</v>
      </c>
      <c r="Q422" s="714">
        <v>0</v>
      </c>
      <c r="R422" s="718">
        <v>0</v>
      </c>
      <c r="S422" s="694">
        <v>12</v>
      </c>
      <c r="T422" s="694">
        <v>0</v>
      </c>
      <c r="U422" s="694">
        <v>0</v>
      </c>
      <c r="V422" s="751">
        <v>76</v>
      </c>
      <c r="W422" s="751">
        <v>0</v>
      </c>
      <c r="X422" s="695">
        <v>0</v>
      </c>
      <c r="Y422" s="756">
        <v>80</v>
      </c>
      <c r="Z422" s="695">
        <v>8</v>
      </c>
      <c r="AA422" s="1588"/>
      <c r="AB422" s="1589">
        <v>15</v>
      </c>
      <c r="AC422" s="1589">
        <v>15</v>
      </c>
      <c r="AD422" s="1589">
        <v>0</v>
      </c>
      <c r="AE422" s="1589">
        <v>17</v>
      </c>
      <c r="AF422" s="1590">
        <v>0</v>
      </c>
      <c r="AG422" s="1600">
        <v>42</v>
      </c>
      <c r="AH422" s="1599">
        <v>15</v>
      </c>
      <c r="AI422" s="1600">
        <v>98.5</v>
      </c>
      <c r="AJ422" s="279">
        <f>SUM(AQ422:AU422)</f>
        <v>88</v>
      </c>
      <c r="AK422" s="1601" t="s">
        <v>98</v>
      </c>
      <c r="AL422" s="1602" t="s">
        <v>98</v>
      </c>
      <c r="AM422" s="1603" t="s">
        <v>98</v>
      </c>
      <c r="AN422" s="1604" t="s">
        <v>97</v>
      </c>
      <c r="AO422" s="1602" t="s">
        <v>97</v>
      </c>
      <c r="AP422" s="1603" t="s">
        <v>97</v>
      </c>
      <c r="AQ422" s="1604">
        <v>11</v>
      </c>
      <c r="AR422" s="1602">
        <v>25</v>
      </c>
      <c r="AS422" s="1602">
        <v>24</v>
      </c>
      <c r="AT422" s="1602">
        <v>24</v>
      </c>
      <c r="AU422" s="1605">
        <v>4</v>
      </c>
      <c r="AV422" s="220">
        <f t="shared" si="62"/>
        <v>0</v>
      </c>
      <c r="AW422" s="753"/>
      <c r="AX422" s="754"/>
      <c r="AY422" s="754"/>
      <c r="AZ422" s="754"/>
      <c r="BA422" s="754"/>
      <c r="BB422" s="754"/>
      <c r="BC422" s="754"/>
      <c r="BD422" s="754"/>
      <c r="BE422" s="755"/>
    </row>
    <row r="423" spans="1:57" ht="32.25" thickBot="1">
      <c r="A423" s="2577"/>
      <c r="B423" s="2572"/>
      <c r="C423" s="2575"/>
      <c r="D423" s="345" t="s">
        <v>78</v>
      </c>
      <c r="E423" s="2546"/>
      <c r="F423" s="2555"/>
      <c r="G423" s="841">
        <f t="shared" si="60"/>
        <v>0</v>
      </c>
      <c r="H423" s="1059">
        <f t="shared" si="76"/>
        <v>0</v>
      </c>
      <c r="I423" s="1670"/>
      <c r="J423" s="1670"/>
      <c r="K423" s="1670"/>
      <c r="L423" s="1610"/>
      <c r="M423" s="734">
        <f t="shared" si="75"/>
        <v>0</v>
      </c>
      <c r="N423" s="735"/>
      <c r="O423" s="735"/>
      <c r="P423" s="735"/>
      <c r="Q423" s="735"/>
      <c r="R423" s="769"/>
      <c r="S423" s="763"/>
      <c r="T423" s="763"/>
      <c r="U423" s="763"/>
      <c r="V423" s="738"/>
      <c r="W423" s="738"/>
      <c r="X423" s="739"/>
      <c r="Y423" s="737"/>
      <c r="Z423" s="739"/>
      <c r="AA423" s="1611"/>
      <c r="AB423" s="1607"/>
      <c r="AC423" s="1607"/>
      <c r="AD423" s="1607"/>
      <c r="AE423" s="1607"/>
      <c r="AF423" s="1608"/>
      <c r="AG423" s="1611"/>
      <c r="AH423" s="1608"/>
      <c r="AI423" s="1611"/>
      <c r="AJ423" s="282">
        <f>SUM(AQ423:AU423)</f>
        <v>0</v>
      </c>
      <c r="AK423" s="1612" t="s">
        <v>97</v>
      </c>
      <c r="AL423" s="1613" t="s">
        <v>97</v>
      </c>
      <c r="AM423" s="1614" t="s">
        <v>97</v>
      </c>
      <c r="AN423" s="1615" t="s">
        <v>97</v>
      </c>
      <c r="AO423" s="1613" t="s">
        <v>98</v>
      </c>
      <c r="AP423" s="1614" t="s">
        <v>98</v>
      </c>
      <c r="AQ423" s="1611"/>
      <c r="AR423" s="1607"/>
      <c r="AS423" s="1607"/>
      <c r="AT423" s="1607"/>
      <c r="AU423" s="1608"/>
      <c r="AV423" s="220">
        <f t="shared" si="62"/>
        <v>0</v>
      </c>
      <c r="AW423" s="748"/>
      <c r="AX423" s="749"/>
      <c r="AY423" s="749"/>
      <c r="AZ423" s="749"/>
      <c r="BA423" s="749"/>
      <c r="BB423" s="749"/>
      <c r="BC423" s="749"/>
      <c r="BD423" s="749"/>
      <c r="BE423" s="750"/>
    </row>
    <row r="424" spans="1:57" ht="33.950000000000003" customHeight="1">
      <c r="A424" s="2577"/>
      <c r="B424" s="2570" t="s">
        <v>370</v>
      </c>
      <c r="C424" s="2573" t="s">
        <v>371</v>
      </c>
      <c r="D424" s="342" t="s">
        <v>74</v>
      </c>
      <c r="E424" s="2544">
        <v>41</v>
      </c>
      <c r="F424" s="2547">
        <f>E424-SUM(M424:M428)</f>
        <v>-3</v>
      </c>
      <c r="G424" s="831">
        <f t="shared" si="60"/>
        <v>0</v>
      </c>
      <c r="H424" s="1057">
        <f t="shared" ref="H424:H438" si="77">SUM(I424:L424)</f>
        <v>0</v>
      </c>
      <c r="I424" s="1586"/>
      <c r="J424" s="1586"/>
      <c r="K424" s="1586"/>
      <c r="L424" s="1587"/>
      <c r="M424" s="688">
        <f t="shared" si="75"/>
        <v>0</v>
      </c>
      <c r="N424" s="689"/>
      <c r="O424" s="689"/>
      <c r="P424" s="689"/>
      <c r="Q424" s="689"/>
      <c r="R424" s="693"/>
      <c r="S424" s="762"/>
      <c r="T424" s="762"/>
      <c r="U424" s="762"/>
      <c r="V424" s="689"/>
      <c r="W424" s="689"/>
      <c r="X424" s="693"/>
      <c r="Y424" s="691"/>
      <c r="Z424" s="693"/>
      <c r="AA424" s="1591"/>
      <c r="AB424" s="1586"/>
      <c r="AC424" s="1586"/>
      <c r="AD424" s="1586"/>
      <c r="AE424" s="1586"/>
      <c r="AF424" s="1587"/>
      <c r="AG424" s="1591"/>
      <c r="AH424" s="1587"/>
      <c r="AI424" s="1591"/>
      <c r="AJ424" s="276">
        <f>SUM(AN424:AP424)</f>
        <v>0</v>
      </c>
      <c r="AK424" s="1592" t="s">
        <v>97</v>
      </c>
      <c r="AL424" s="1593" t="s">
        <v>97</v>
      </c>
      <c r="AM424" s="1594" t="s">
        <v>97</v>
      </c>
      <c r="AN424" s="1591"/>
      <c r="AO424" s="1586"/>
      <c r="AP424" s="1595"/>
      <c r="AQ424" s="1596" t="s">
        <v>97</v>
      </c>
      <c r="AR424" s="1593" t="s">
        <v>97</v>
      </c>
      <c r="AS424" s="1593" t="s">
        <v>97</v>
      </c>
      <c r="AT424" s="1593" t="s">
        <v>97</v>
      </c>
      <c r="AU424" s="1597" t="s">
        <v>97</v>
      </c>
      <c r="AV424" s="220">
        <f t="shared" si="62"/>
        <v>0</v>
      </c>
      <c r="AW424" s="706"/>
      <c r="AX424" s="707"/>
      <c r="AY424" s="707"/>
      <c r="AZ424" s="707"/>
      <c r="BA424" s="707"/>
      <c r="BB424" s="707"/>
      <c r="BC424" s="707"/>
      <c r="BD424" s="707"/>
      <c r="BE424" s="708"/>
    </row>
    <row r="425" spans="1:57" ht="47.25">
      <c r="A425" s="2577"/>
      <c r="B425" s="2571"/>
      <c r="C425" s="2574"/>
      <c r="D425" s="343" t="s">
        <v>75</v>
      </c>
      <c r="E425" s="2545"/>
      <c r="F425" s="2548"/>
      <c r="G425" s="832">
        <f t="shared" si="60"/>
        <v>0</v>
      </c>
      <c r="H425" s="1058">
        <f t="shared" si="77"/>
        <v>0</v>
      </c>
      <c r="I425" s="1598"/>
      <c r="J425" s="1598"/>
      <c r="K425" s="1598"/>
      <c r="L425" s="1599"/>
      <c r="M425" s="713">
        <f t="shared" si="75"/>
        <v>0</v>
      </c>
      <c r="N425" s="714"/>
      <c r="O425" s="714"/>
      <c r="P425" s="714"/>
      <c r="Q425" s="714"/>
      <c r="R425" s="718"/>
      <c r="S425" s="694"/>
      <c r="T425" s="694"/>
      <c r="U425" s="694"/>
      <c r="V425" s="751"/>
      <c r="W425" s="751"/>
      <c r="X425" s="695"/>
      <c r="Y425" s="756"/>
      <c r="Z425" s="695"/>
      <c r="AA425" s="1588"/>
      <c r="AB425" s="1589"/>
      <c r="AC425" s="1589"/>
      <c r="AD425" s="1589"/>
      <c r="AE425" s="1589"/>
      <c r="AF425" s="1590"/>
      <c r="AG425" s="1600"/>
      <c r="AH425" s="1599"/>
      <c r="AI425" s="1600"/>
      <c r="AJ425" s="279">
        <f>SUM(AN425:AP425)</f>
        <v>0</v>
      </c>
      <c r="AK425" s="1601" t="s">
        <v>98</v>
      </c>
      <c r="AL425" s="1602" t="s">
        <v>98</v>
      </c>
      <c r="AM425" s="1603" t="s">
        <v>98</v>
      </c>
      <c r="AN425" s="1604"/>
      <c r="AO425" s="1602"/>
      <c r="AP425" s="1603"/>
      <c r="AQ425" s="1604" t="s">
        <v>97</v>
      </c>
      <c r="AR425" s="1602" t="s">
        <v>97</v>
      </c>
      <c r="AS425" s="1602" t="s">
        <v>97</v>
      </c>
      <c r="AT425" s="1602" t="s">
        <v>97</v>
      </c>
      <c r="AU425" s="1605" t="s">
        <v>97</v>
      </c>
      <c r="AV425" s="220">
        <f t="shared" si="62"/>
        <v>0</v>
      </c>
      <c r="AW425" s="753"/>
      <c r="AX425" s="754"/>
      <c r="AY425" s="754"/>
      <c r="AZ425" s="754"/>
      <c r="BA425" s="754"/>
      <c r="BB425" s="754"/>
      <c r="BC425" s="754"/>
      <c r="BD425" s="754"/>
      <c r="BE425" s="755"/>
    </row>
    <row r="426" spans="1:57" ht="31.5">
      <c r="A426" s="2577"/>
      <c r="B426" s="2571"/>
      <c r="C426" s="2574"/>
      <c r="D426" s="343" t="s">
        <v>76</v>
      </c>
      <c r="E426" s="2545"/>
      <c r="F426" s="2548"/>
      <c r="G426" s="832">
        <f t="shared" si="60"/>
        <v>0</v>
      </c>
      <c r="H426" s="1058">
        <f t="shared" si="77"/>
        <v>0</v>
      </c>
      <c r="I426" s="1598"/>
      <c r="J426" s="1598"/>
      <c r="K426" s="1598"/>
      <c r="L426" s="1599"/>
      <c r="M426" s="713">
        <f t="shared" si="75"/>
        <v>0</v>
      </c>
      <c r="N426" s="714"/>
      <c r="O426" s="714"/>
      <c r="P426" s="714"/>
      <c r="Q426" s="714"/>
      <c r="R426" s="718"/>
      <c r="S426" s="694"/>
      <c r="T426" s="694"/>
      <c r="U426" s="694"/>
      <c r="V426" s="751"/>
      <c r="W426" s="751"/>
      <c r="X426" s="695"/>
      <c r="Y426" s="756"/>
      <c r="Z426" s="695"/>
      <c r="AA426" s="1588"/>
      <c r="AB426" s="1589"/>
      <c r="AC426" s="1589"/>
      <c r="AD426" s="1589"/>
      <c r="AE426" s="1589"/>
      <c r="AF426" s="1590"/>
      <c r="AG426" s="1600"/>
      <c r="AH426" s="1599"/>
      <c r="AI426" s="1600"/>
      <c r="AJ426" s="279">
        <f>SUM(AK426:AM426)</f>
        <v>0</v>
      </c>
      <c r="AK426" s="1601"/>
      <c r="AL426" s="1602"/>
      <c r="AM426" s="1603"/>
      <c r="AN426" s="1604" t="s">
        <v>97</v>
      </c>
      <c r="AO426" s="1602" t="s">
        <v>97</v>
      </c>
      <c r="AP426" s="1603" t="s">
        <v>97</v>
      </c>
      <c r="AQ426" s="1604" t="s">
        <v>97</v>
      </c>
      <c r="AR426" s="1602" t="s">
        <v>97</v>
      </c>
      <c r="AS426" s="1602" t="s">
        <v>97</v>
      </c>
      <c r="AT426" s="1602" t="s">
        <v>97</v>
      </c>
      <c r="AU426" s="1605" t="s">
        <v>97</v>
      </c>
      <c r="AV426" s="220">
        <f t="shared" si="62"/>
        <v>0</v>
      </c>
      <c r="AW426" s="753"/>
      <c r="AX426" s="754"/>
      <c r="AY426" s="754"/>
      <c r="AZ426" s="754"/>
      <c r="BA426" s="754"/>
      <c r="BB426" s="754"/>
      <c r="BC426" s="754"/>
      <c r="BD426" s="754"/>
      <c r="BE426" s="755"/>
    </row>
    <row r="427" spans="1:57">
      <c r="A427" s="2577"/>
      <c r="B427" s="2571"/>
      <c r="C427" s="2574"/>
      <c r="D427" s="343" t="s">
        <v>77</v>
      </c>
      <c r="E427" s="2545"/>
      <c r="F427" s="2548"/>
      <c r="G427" s="832">
        <f t="shared" si="60"/>
        <v>44</v>
      </c>
      <c r="H427" s="1058">
        <f t="shared" si="77"/>
        <v>2</v>
      </c>
      <c r="I427" s="1598">
        <v>2</v>
      </c>
      <c r="J427" s="1598">
        <v>0</v>
      </c>
      <c r="K427" s="1598">
        <v>0</v>
      </c>
      <c r="L427" s="1599">
        <v>0</v>
      </c>
      <c r="M427" s="713">
        <f t="shared" si="75"/>
        <v>44</v>
      </c>
      <c r="N427" s="714">
        <v>0</v>
      </c>
      <c r="O427" s="714">
        <v>44</v>
      </c>
      <c r="P427" s="714">
        <v>0</v>
      </c>
      <c r="Q427" s="714">
        <v>0</v>
      </c>
      <c r="R427" s="718">
        <v>0</v>
      </c>
      <c r="S427" s="694">
        <v>8</v>
      </c>
      <c r="T427" s="694">
        <v>0</v>
      </c>
      <c r="U427" s="694">
        <v>0</v>
      </c>
      <c r="V427" s="751">
        <v>36</v>
      </c>
      <c r="W427" s="751">
        <v>0</v>
      </c>
      <c r="X427" s="695">
        <v>0</v>
      </c>
      <c r="Y427" s="756">
        <v>40</v>
      </c>
      <c r="Z427" s="695">
        <v>4</v>
      </c>
      <c r="AA427" s="1588"/>
      <c r="AB427" s="1589">
        <v>9</v>
      </c>
      <c r="AC427" s="1589">
        <v>9</v>
      </c>
      <c r="AD427" s="1589">
        <v>4</v>
      </c>
      <c r="AE427" s="1589">
        <v>33</v>
      </c>
      <c r="AF427" s="1590">
        <v>4</v>
      </c>
      <c r="AG427" s="1600">
        <v>38</v>
      </c>
      <c r="AH427" s="1599">
        <v>15</v>
      </c>
      <c r="AI427" s="1600">
        <v>90</v>
      </c>
      <c r="AJ427" s="279">
        <f>SUM(AQ427:AU427)</f>
        <v>44</v>
      </c>
      <c r="AK427" s="1601" t="s">
        <v>98</v>
      </c>
      <c r="AL427" s="1602" t="s">
        <v>98</v>
      </c>
      <c r="AM427" s="1603" t="s">
        <v>98</v>
      </c>
      <c r="AN427" s="1604" t="s">
        <v>97</v>
      </c>
      <c r="AO427" s="1602" t="s">
        <v>97</v>
      </c>
      <c r="AP427" s="1603" t="s">
        <v>97</v>
      </c>
      <c r="AQ427" s="1604">
        <v>2</v>
      </c>
      <c r="AR427" s="1602">
        <v>9</v>
      </c>
      <c r="AS427" s="1602">
        <v>27</v>
      </c>
      <c r="AT427" s="1602">
        <v>6</v>
      </c>
      <c r="AU427" s="1605">
        <v>0</v>
      </c>
      <c r="AV427" s="220">
        <f t="shared" si="62"/>
        <v>0</v>
      </c>
      <c r="AW427" s="753"/>
      <c r="AX427" s="754"/>
      <c r="AY427" s="754"/>
      <c r="AZ427" s="754"/>
      <c r="BA427" s="754"/>
      <c r="BB427" s="754"/>
      <c r="BC427" s="754"/>
      <c r="BD427" s="754"/>
      <c r="BE427" s="755"/>
    </row>
    <row r="428" spans="1:57" ht="32.25" thickBot="1">
      <c r="A428" s="2577"/>
      <c r="B428" s="2572"/>
      <c r="C428" s="2575"/>
      <c r="D428" s="345" t="s">
        <v>78</v>
      </c>
      <c r="E428" s="2546"/>
      <c r="F428" s="2555"/>
      <c r="G428" s="841">
        <f t="shared" si="60"/>
        <v>0</v>
      </c>
      <c r="H428" s="1060">
        <f t="shared" si="77"/>
        <v>0</v>
      </c>
      <c r="I428" s="1607"/>
      <c r="J428" s="1607"/>
      <c r="K428" s="1607"/>
      <c r="L428" s="1608"/>
      <c r="M428" s="734">
        <f t="shared" si="75"/>
        <v>0</v>
      </c>
      <c r="N428" s="735"/>
      <c r="O428" s="735"/>
      <c r="P428" s="735"/>
      <c r="Q428" s="735"/>
      <c r="R428" s="769"/>
      <c r="S428" s="763"/>
      <c r="T428" s="763"/>
      <c r="U428" s="763"/>
      <c r="V428" s="738"/>
      <c r="W428" s="738"/>
      <c r="X428" s="739"/>
      <c r="Y428" s="737"/>
      <c r="Z428" s="739"/>
      <c r="AA428" s="1611"/>
      <c r="AB428" s="1607"/>
      <c r="AC428" s="1607"/>
      <c r="AD428" s="1607"/>
      <c r="AE428" s="1607"/>
      <c r="AF428" s="1608"/>
      <c r="AG428" s="1611"/>
      <c r="AH428" s="1608"/>
      <c r="AI428" s="1611"/>
      <c r="AJ428" s="282">
        <f>SUM(AQ428:AU428)</f>
        <v>0</v>
      </c>
      <c r="AK428" s="1612" t="s">
        <v>97</v>
      </c>
      <c r="AL428" s="1613" t="s">
        <v>97</v>
      </c>
      <c r="AM428" s="1614" t="s">
        <v>97</v>
      </c>
      <c r="AN428" s="1615" t="s">
        <v>97</v>
      </c>
      <c r="AO428" s="1613" t="s">
        <v>98</v>
      </c>
      <c r="AP428" s="1614" t="s">
        <v>98</v>
      </c>
      <c r="AQ428" s="1611"/>
      <c r="AR428" s="1607"/>
      <c r="AS428" s="1607"/>
      <c r="AT428" s="1607"/>
      <c r="AU428" s="1608"/>
      <c r="AV428" s="220">
        <f t="shared" si="62"/>
        <v>0</v>
      </c>
      <c r="AW428" s="748"/>
      <c r="AX428" s="749"/>
      <c r="AY428" s="749"/>
      <c r="AZ428" s="749"/>
      <c r="BA428" s="749"/>
      <c r="BB428" s="749"/>
      <c r="BC428" s="749"/>
      <c r="BD428" s="749"/>
      <c r="BE428" s="750"/>
    </row>
    <row r="429" spans="1:57" ht="33.950000000000003" customHeight="1">
      <c r="A429" s="2577"/>
      <c r="B429" s="2570" t="s">
        <v>372</v>
      </c>
      <c r="C429" s="2573" t="s">
        <v>373</v>
      </c>
      <c r="D429" s="342" t="s">
        <v>74</v>
      </c>
      <c r="E429" s="2544">
        <v>30</v>
      </c>
      <c r="F429" s="2547">
        <f>E429-SUM(M429:M433)</f>
        <v>16</v>
      </c>
      <c r="G429" s="831">
        <f t="shared" si="60"/>
        <v>0</v>
      </c>
      <c r="H429" s="1061">
        <f t="shared" si="77"/>
        <v>0</v>
      </c>
      <c r="I429" s="1589"/>
      <c r="J429" s="1589"/>
      <c r="K429" s="1589"/>
      <c r="L429" s="1590"/>
      <c r="M429" s="688">
        <f t="shared" si="75"/>
        <v>0</v>
      </c>
      <c r="N429" s="689"/>
      <c r="O429" s="689"/>
      <c r="P429" s="689"/>
      <c r="Q429" s="689"/>
      <c r="R429" s="693"/>
      <c r="S429" s="762"/>
      <c r="T429" s="762"/>
      <c r="U429" s="762"/>
      <c r="V429" s="689"/>
      <c r="W429" s="689"/>
      <c r="X429" s="693"/>
      <c r="Y429" s="691"/>
      <c r="Z429" s="693"/>
      <c r="AA429" s="1591"/>
      <c r="AB429" s="1586"/>
      <c r="AC429" s="1586"/>
      <c r="AD429" s="1586"/>
      <c r="AE429" s="1586"/>
      <c r="AF429" s="1587"/>
      <c r="AG429" s="1591"/>
      <c r="AH429" s="1587"/>
      <c r="AI429" s="1591"/>
      <c r="AJ429" s="276">
        <f>SUM(AN429:AP429)</f>
        <v>0</v>
      </c>
      <c r="AK429" s="1592" t="s">
        <v>97</v>
      </c>
      <c r="AL429" s="1593" t="s">
        <v>97</v>
      </c>
      <c r="AM429" s="1594" t="s">
        <v>97</v>
      </c>
      <c r="AN429" s="1591"/>
      <c r="AO429" s="1586"/>
      <c r="AP429" s="1595"/>
      <c r="AQ429" s="1596" t="s">
        <v>97</v>
      </c>
      <c r="AR429" s="1593" t="s">
        <v>97</v>
      </c>
      <c r="AS429" s="1593" t="s">
        <v>97</v>
      </c>
      <c r="AT429" s="1593" t="s">
        <v>97</v>
      </c>
      <c r="AU429" s="1597" t="s">
        <v>97</v>
      </c>
      <c r="AV429" s="220">
        <f t="shared" si="62"/>
        <v>0</v>
      </c>
      <c r="AW429" s="706"/>
      <c r="AX429" s="707"/>
      <c r="AY429" s="707"/>
      <c r="AZ429" s="707"/>
      <c r="BA429" s="707"/>
      <c r="BB429" s="707"/>
      <c r="BC429" s="707"/>
      <c r="BD429" s="707"/>
      <c r="BE429" s="708"/>
    </row>
    <row r="430" spans="1:57" ht="47.25">
      <c r="A430" s="2577"/>
      <c r="B430" s="2571"/>
      <c r="C430" s="2574"/>
      <c r="D430" s="343" t="s">
        <v>75</v>
      </c>
      <c r="E430" s="2545"/>
      <c r="F430" s="2548"/>
      <c r="G430" s="832">
        <f t="shared" si="60"/>
        <v>0</v>
      </c>
      <c r="H430" s="1058">
        <f t="shared" si="77"/>
        <v>0</v>
      </c>
      <c r="I430" s="1598"/>
      <c r="J430" s="1598"/>
      <c r="K430" s="1598"/>
      <c r="L430" s="1599"/>
      <c r="M430" s="713">
        <f t="shared" si="75"/>
        <v>0</v>
      </c>
      <c r="N430" s="714"/>
      <c r="O430" s="714"/>
      <c r="P430" s="714"/>
      <c r="Q430" s="714"/>
      <c r="R430" s="718"/>
      <c r="S430" s="694"/>
      <c r="T430" s="694"/>
      <c r="U430" s="694"/>
      <c r="V430" s="751"/>
      <c r="W430" s="751"/>
      <c r="X430" s="695"/>
      <c r="Y430" s="756"/>
      <c r="Z430" s="695"/>
      <c r="AA430" s="1588"/>
      <c r="AB430" s="1589"/>
      <c r="AC430" s="1589"/>
      <c r="AD430" s="1589"/>
      <c r="AE430" s="1589"/>
      <c r="AF430" s="1590"/>
      <c r="AG430" s="1600"/>
      <c r="AH430" s="1599"/>
      <c r="AI430" s="1600"/>
      <c r="AJ430" s="279">
        <f>SUM(AN430:AP430)</f>
        <v>0</v>
      </c>
      <c r="AK430" s="1601" t="s">
        <v>98</v>
      </c>
      <c r="AL430" s="1602" t="s">
        <v>98</v>
      </c>
      <c r="AM430" s="1603" t="s">
        <v>98</v>
      </c>
      <c r="AN430" s="1604"/>
      <c r="AO430" s="1602"/>
      <c r="AP430" s="1603"/>
      <c r="AQ430" s="1604" t="s">
        <v>97</v>
      </c>
      <c r="AR430" s="1602" t="s">
        <v>97</v>
      </c>
      <c r="AS430" s="1602" t="s">
        <v>97</v>
      </c>
      <c r="AT430" s="1602" t="s">
        <v>97</v>
      </c>
      <c r="AU430" s="1605" t="s">
        <v>97</v>
      </c>
      <c r="AV430" s="220">
        <f t="shared" si="62"/>
        <v>0</v>
      </c>
      <c r="AW430" s="753"/>
      <c r="AX430" s="754"/>
      <c r="AY430" s="754"/>
      <c r="AZ430" s="754"/>
      <c r="BA430" s="754"/>
      <c r="BB430" s="754"/>
      <c r="BC430" s="754"/>
      <c r="BD430" s="754"/>
      <c r="BE430" s="755"/>
    </row>
    <row r="431" spans="1:57" ht="31.5">
      <c r="A431" s="2577"/>
      <c r="B431" s="2571"/>
      <c r="C431" s="2574"/>
      <c r="D431" s="343" t="s">
        <v>76</v>
      </c>
      <c r="E431" s="2545"/>
      <c r="F431" s="2548"/>
      <c r="G431" s="832">
        <f t="shared" si="60"/>
        <v>0</v>
      </c>
      <c r="H431" s="1058">
        <f t="shared" si="77"/>
        <v>0</v>
      </c>
      <c r="I431" s="1598"/>
      <c r="J431" s="1598"/>
      <c r="K431" s="1598"/>
      <c r="L431" s="1599"/>
      <c r="M431" s="713">
        <f t="shared" si="75"/>
        <v>0</v>
      </c>
      <c r="N431" s="714"/>
      <c r="O431" s="714"/>
      <c r="P431" s="714"/>
      <c r="Q431" s="714"/>
      <c r="R431" s="718"/>
      <c r="S431" s="694"/>
      <c r="T431" s="694"/>
      <c r="U431" s="694"/>
      <c r="V431" s="751"/>
      <c r="W431" s="751"/>
      <c r="X431" s="695"/>
      <c r="Y431" s="756"/>
      <c r="Z431" s="695"/>
      <c r="AA431" s="1588"/>
      <c r="AB431" s="1589"/>
      <c r="AC431" s="1589"/>
      <c r="AD431" s="1589"/>
      <c r="AE431" s="1589"/>
      <c r="AF431" s="1590"/>
      <c r="AG431" s="1600"/>
      <c r="AH431" s="1599"/>
      <c r="AI431" s="1600"/>
      <c r="AJ431" s="279">
        <f>SUM(AK431:AM431)</f>
        <v>0</v>
      </c>
      <c r="AK431" s="1601"/>
      <c r="AL431" s="1602"/>
      <c r="AM431" s="1603"/>
      <c r="AN431" s="1604" t="s">
        <v>97</v>
      </c>
      <c r="AO431" s="1602" t="s">
        <v>97</v>
      </c>
      <c r="AP431" s="1603" t="s">
        <v>97</v>
      </c>
      <c r="AQ431" s="1604" t="s">
        <v>97</v>
      </c>
      <c r="AR431" s="1602" t="s">
        <v>97</v>
      </c>
      <c r="AS431" s="1602" t="s">
        <v>97</v>
      </c>
      <c r="AT431" s="1602" t="s">
        <v>97</v>
      </c>
      <c r="AU431" s="1605" t="s">
        <v>97</v>
      </c>
      <c r="AV431" s="220">
        <f t="shared" si="62"/>
        <v>0</v>
      </c>
      <c r="AW431" s="753"/>
      <c r="AX431" s="754"/>
      <c r="AY431" s="754"/>
      <c r="AZ431" s="754"/>
      <c r="BA431" s="754"/>
      <c r="BB431" s="754"/>
      <c r="BC431" s="754"/>
      <c r="BD431" s="754"/>
      <c r="BE431" s="755"/>
    </row>
    <row r="432" spans="1:57">
      <c r="A432" s="2577"/>
      <c r="B432" s="2571"/>
      <c r="C432" s="2574"/>
      <c r="D432" s="343" t="s">
        <v>77</v>
      </c>
      <c r="E432" s="2545"/>
      <c r="F432" s="2548"/>
      <c r="G432" s="832">
        <f t="shared" si="60"/>
        <v>15</v>
      </c>
      <c r="H432" s="1058">
        <f t="shared" si="77"/>
        <v>0</v>
      </c>
      <c r="I432" s="1598">
        <v>0</v>
      </c>
      <c r="J432" s="1598">
        <v>0</v>
      </c>
      <c r="K432" s="1598">
        <v>0</v>
      </c>
      <c r="L432" s="1599">
        <v>0</v>
      </c>
      <c r="M432" s="713">
        <f t="shared" si="75"/>
        <v>14</v>
      </c>
      <c r="N432" s="714">
        <v>0</v>
      </c>
      <c r="O432" s="714">
        <v>14</v>
      </c>
      <c r="P432" s="714">
        <v>0</v>
      </c>
      <c r="Q432" s="714">
        <v>0</v>
      </c>
      <c r="R432" s="718">
        <v>0</v>
      </c>
      <c r="S432" s="694">
        <v>0</v>
      </c>
      <c r="T432" s="694">
        <v>0</v>
      </c>
      <c r="U432" s="694">
        <v>0</v>
      </c>
      <c r="V432" s="751">
        <v>14</v>
      </c>
      <c r="W432" s="751">
        <v>0</v>
      </c>
      <c r="X432" s="695">
        <v>0</v>
      </c>
      <c r="Y432" s="756">
        <v>14</v>
      </c>
      <c r="Z432" s="695">
        <v>0</v>
      </c>
      <c r="AA432" s="1588"/>
      <c r="AB432" s="1819">
        <v>3</v>
      </c>
      <c r="AC432" s="1819">
        <v>3</v>
      </c>
      <c r="AD432" s="1819">
        <v>1</v>
      </c>
      <c r="AE432" s="1819">
        <v>14</v>
      </c>
      <c r="AF432" s="1820">
        <v>2</v>
      </c>
      <c r="AG432" s="1821">
        <v>37</v>
      </c>
      <c r="AH432" s="1822">
        <v>14</v>
      </c>
      <c r="AI432" s="1823">
        <v>80</v>
      </c>
      <c r="AJ432" s="279">
        <f>SUM(AQ432:AU432)</f>
        <v>14</v>
      </c>
      <c r="AK432" s="1601" t="s">
        <v>98</v>
      </c>
      <c r="AL432" s="1602" t="s">
        <v>98</v>
      </c>
      <c r="AM432" s="1603" t="s">
        <v>98</v>
      </c>
      <c r="AN432" s="1604" t="s">
        <v>97</v>
      </c>
      <c r="AO432" s="1602" t="s">
        <v>97</v>
      </c>
      <c r="AP432" s="1603" t="s">
        <v>97</v>
      </c>
      <c r="AQ432" s="1824">
        <v>2</v>
      </c>
      <c r="AR432" s="1825">
        <v>6</v>
      </c>
      <c r="AS432" s="1825">
        <v>4</v>
      </c>
      <c r="AT432" s="1825">
        <v>1</v>
      </c>
      <c r="AU432" s="1826">
        <v>1</v>
      </c>
      <c r="AV432" s="220">
        <f t="shared" si="62"/>
        <v>1</v>
      </c>
      <c r="AW432" s="753"/>
      <c r="AX432" s="754"/>
      <c r="AY432" s="754"/>
      <c r="AZ432" s="754"/>
      <c r="BA432" s="754"/>
      <c r="BB432" s="754"/>
      <c r="BC432" s="754"/>
      <c r="BD432" s="754">
        <v>1</v>
      </c>
      <c r="BE432" s="755"/>
    </row>
    <row r="433" spans="1:57" ht="32.25" thickBot="1">
      <c r="A433" s="2577"/>
      <c r="B433" s="2572"/>
      <c r="C433" s="2575"/>
      <c r="D433" s="345" t="s">
        <v>78</v>
      </c>
      <c r="E433" s="2546"/>
      <c r="F433" s="2555"/>
      <c r="G433" s="841">
        <f t="shared" si="60"/>
        <v>0</v>
      </c>
      <c r="H433" s="1059">
        <f t="shared" si="77"/>
        <v>0</v>
      </c>
      <c r="I433" s="1670"/>
      <c r="J433" s="1670"/>
      <c r="K433" s="1670"/>
      <c r="L433" s="1610"/>
      <c r="M433" s="734">
        <f t="shared" si="75"/>
        <v>0</v>
      </c>
      <c r="N433" s="735"/>
      <c r="O433" s="735"/>
      <c r="P433" s="735"/>
      <c r="Q433" s="735"/>
      <c r="R433" s="769"/>
      <c r="S433" s="768"/>
      <c r="T433" s="768"/>
      <c r="U433" s="768"/>
      <c r="V433" s="735"/>
      <c r="W433" s="735"/>
      <c r="X433" s="769"/>
      <c r="Y433" s="737"/>
      <c r="Z433" s="739"/>
      <c r="AA433" s="1611"/>
      <c r="AB433" s="1607"/>
      <c r="AC433" s="1607"/>
      <c r="AD433" s="1607"/>
      <c r="AE433" s="1607"/>
      <c r="AF433" s="1608"/>
      <c r="AG433" s="1611"/>
      <c r="AH433" s="1608"/>
      <c r="AI433" s="1611"/>
      <c r="AJ433" s="282">
        <f>SUM(AQ433:AU433)</f>
        <v>0</v>
      </c>
      <c r="AK433" s="1612" t="s">
        <v>97</v>
      </c>
      <c r="AL433" s="1613" t="s">
        <v>97</v>
      </c>
      <c r="AM433" s="1614" t="s">
        <v>97</v>
      </c>
      <c r="AN433" s="1615" t="s">
        <v>97</v>
      </c>
      <c r="AO433" s="1613" t="s">
        <v>98</v>
      </c>
      <c r="AP433" s="1614" t="s">
        <v>98</v>
      </c>
      <c r="AQ433" s="1611"/>
      <c r="AR433" s="1607"/>
      <c r="AS433" s="1607"/>
      <c r="AT433" s="1607"/>
      <c r="AU433" s="1608"/>
      <c r="AV433" s="220">
        <f t="shared" si="62"/>
        <v>0</v>
      </c>
      <c r="AW433" s="748"/>
      <c r="AX433" s="749"/>
      <c r="AY433" s="749"/>
      <c r="AZ433" s="749"/>
      <c r="BA433" s="749"/>
      <c r="BB433" s="749"/>
      <c r="BC433" s="749"/>
      <c r="BD433" s="749"/>
      <c r="BE433" s="750"/>
    </row>
    <row r="434" spans="1:57" ht="33.950000000000003" customHeight="1">
      <c r="A434" s="2577"/>
      <c r="B434" s="2579" t="s">
        <v>374</v>
      </c>
      <c r="C434" s="2581" t="s">
        <v>375</v>
      </c>
      <c r="D434" s="342" t="s">
        <v>74</v>
      </c>
      <c r="E434" s="2544">
        <v>125</v>
      </c>
      <c r="F434" s="2547">
        <f>E434-SUM(M434:M438)</f>
        <v>-62</v>
      </c>
      <c r="G434" s="831">
        <f t="shared" si="60"/>
        <v>0</v>
      </c>
      <c r="H434" s="1057">
        <f t="shared" si="77"/>
        <v>0</v>
      </c>
      <c r="I434" s="1586"/>
      <c r="J434" s="1586"/>
      <c r="K434" s="1586"/>
      <c r="L434" s="1587"/>
      <c r="M434" s="688">
        <f t="shared" si="75"/>
        <v>0</v>
      </c>
      <c r="N434" s="689"/>
      <c r="O434" s="689"/>
      <c r="P434" s="689"/>
      <c r="Q434" s="689"/>
      <c r="R434" s="690"/>
      <c r="S434" s="691"/>
      <c r="T434" s="689"/>
      <c r="U434" s="689"/>
      <c r="V434" s="689"/>
      <c r="W434" s="689"/>
      <c r="X434" s="693"/>
      <c r="Y434" s="762"/>
      <c r="Z434" s="693"/>
      <c r="AA434" s="1591"/>
      <c r="AB434" s="1586"/>
      <c r="AC434" s="1586"/>
      <c r="AD434" s="1586"/>
      <c r="AE434" s="1586"/>
      <c r="AF434" s="1587"/>
      <c r="AG434" s="1591"/>
      <c r="AH434" s="1587"/>
      <c r="AI434" s="1591"/>
      <c r="AJ434" s="276">
        <f>SUM(AN434:AP434)</f>
        <v>0</v>
      </c>
      <c r="AK434" s="1592" t="s">
        <v>97</v>
      </c>
      <c r="AL434" s="1593" t="s">
        <v>97</v>
      </c>
      <c r="AM434" s="1594" t="s">
        <v>97</v>
      </c>
      <c r="AN434" s="1591"/>
      <c r="AO434" s="1586"/>
      <c r="AP434" s="1595"/>
      <c r="AQ434" s="1596" t="s">
        <v>97</v>
      </c>
      <c r="AR434" s="1593" t="s">
        <v>97</v>
      </c>
      <c r="AS434" s="1593" t="s">
        <v>97</v>
      </c>
      <c r="AT434" s="1593" t="s">
        <v>97</v>
      </c>
      <c r="AU434" s="1597" t="s">
        <v>97</v>
      </c>
      <c r="AV434" s="220">
        <f t="shared" si="62"/>
        <v>0</v>
      </c>
      <c r="AW434" s="706"/>
      <c r="AX434" s="707"/>
      <c r="AY434" s="707"/>
      <c r="AZ434" s="707"/>
      <c r="BA434" s="707"/>
      <c r="BB434" s="707"/>
      <c r="BC434" s="707"/>
      <c r="BD434" s="707"/>
      <c r="BE434" s="708"/>
    </row>
    <row r="435" spans="1:57" ht="47.25">
      <c r="A435" s="2577"/>
      <c r="B435" s="2486"/>
      <c r="C435" s="2458"/>
      <c r="D435" s="343" t="s">
        <v>75</v>
      </c>
      <c r="E435" s="2545"/>
      <c r="F435" s="2548"/>
      <c r="G435" s="832">
        <f t="shared" si="60"/>
        <v>0</v>
      </c>
      <c r="H435" s="1058">
        <f t="shared" si="77"/>
        <v>0</v>
      </c>
      <c r="I435" s="1598"/>
      <c r="J435" s="1598"/>
      <c r="K435" s="1598"/>
      <c r="L435" s="1599"/>
      <c r="M435" s="713">
        <f t="shared" si="75"/>
        <v>0</v>
      </c>
      <c r="N435" s="714"/>
      <c r="O435" s="714"/>
      <c r="P435" s="714"/>
      <c r="Q435" s="714"/>
      <c r="R435" s="715"/>
      <c r="S435" s="716"/>
      <c r="T435" s="714"/>
      <c r="U435" s="714"/>
      <c r="V435" s="714"/>
      <c r="W435" s="714"/>
      <c r="X435" s="718"/>
      <c r="Y435" s="694"/>
      <c r="Z435" s="695"/>
      <c r="AA435" s="1588"/>
      <c r="AB435" s="1589"/>
      <c r="AC435" s="1589"/>
      <c r="AD435" s="1589"/>
      <c r="AE435" s="1589"/>
      <c r="AF435" s="1590"/>
      <c r="AG435" s="1600"/>
      <c r="AH435" s="1599"/>
      <c r="AI435" s="1600"/>
      <c r="AJ435" s="279">
        <f>SUM(AN435:AP435)</f>
        <v>0</v>
      </c>
      <c r="AK435" s="1601" t="s">
        <v>98</v>
      </c>
      <c r="AL435" s="1602" t="s">
        <v>98</v>
      </c>
      <c r="AM435" s="1603" t="s">
        <v>98</v>
      </c>
      <c r="AN435" s="1604"/>
      <c r="AO435" s="1602"/>
      <c r="AP435" s="1603"/>
      <c r="AQ435" s="1604" t="s">
        <v>97</v>
      </c>
      <c r="AR435" s="1602" t="s">
        <v>97</v>
      </c>
      <c r="AS435" s="1602" t="s">
        <v>97</v>
      </c>
      <c r="AT435" s="1602" t="s">
        <v>97</v>
      </c>
      <c r="AU435" s="1605" t="s">
        <v>97</v>
      </c>
      <c r="AV435" s="220">
        <f t="shared" si="62"/>
        <v>0</v>
      </c>
      <c r="AW435" s="753"/>
      <c r="AX435" s="754"/>
      <c r="AY435" s="754"/>
      <c r="AZ435" s="754"/>
      <c r="BA435" s="754"/>
      <c r="BB435" s="754"/>
      <c r="BC435" s="754"/>
      <c r="BD435" s="754"/>
      <c r="BE435" s="755"/>
    </row>
    <row r="436" spans="1:57" ht="31.5">
      <c r="A436" s="2577"/>
      <c r="B436" s="2486"/>
      <c r="C436" s="2458"/>
      <c r="D436" s="343" t="s">
        <v>76</v>
      </c>
      <c r="E436" s="2545"/>
      <c r="F436" s="2548"/>
      <c r="G436" s="832">
        <f t="shared" si="60"/>
        <v>0</v>
      </c>
      <c r="H436" s="1058">
        <f t="shared" si="77"/>
        <v>0</v>
      </c>
      <c r="I436" s="1598"/>
      <c r="J436" s="1598"/>
      <c r="K436" s="1598"/>
      <c r="L436" s="1599"/>
      <c r="M436" s="713">
        <f t="shared" si="75"/>
        <v>0</v>
      </c>
      <c r="N436" s="714"/>
      <c r="O436" s="714"/>
      <c r="P436" s="714"/>
      <c r="Q436" s="714"/>
      <c r="R436" s="715"/>
      <c r="S436" s="716"/>
      <c r="T436" s="714"/>
      <c r="U436" s="714"/>
      <c r="V436" s="714"/>
      <c r="W436" s="714"/>
      <c r="X436" s="718"/>
      <c r="Y436" s="694"/>
      <c r="Z436" s="695"/>
      <c r="AA436" s="1588"/>
      <c r="AB436" s="1589"/>
      <c r="AC436" s="1589"/>
      <c r="AD436" s="1589"/>
      <c r="AE436" s="1589"/>
      <c r="AF436" s="1590"/>
      <c r="AG436" s="1600"/>
      <c r="AH436" s="1599"/>
      <c r="AI436" s="1600"/>
      <c r="AJ436" s="279">
        <f>SUM(AK436:AM436)</f>
        <v>0</v>
      </c>
      <c r="AK436" s="1601"/>
      <c r="AL436" s="1602"/>
      <c r="AM436" s="1603"/>
      <c r="AN436" s="1604" t="s">
        <v>97</v>
      </c>
      <c r="AO436" s="1602" t="s">
        <v>97</v>
      </c>
      <c r="AP436" s="1603" t="s">
        <v>97</v>
      </c>
      <c r="AQ436" s="1604" t="s">
        <v>97</v>
      </c>
      <c r="AR436" s="1602" t="s">
        <v>97</v>
      </c>
      <c r="AS436" s="1602" t="s">
        <v>97</v>
      </c>
      <c r="AT436" s="1602" t="s">
        <v>97</v>
      </c>
      <c r="AU436" s="1605" t="s">
        <v>97</v>
      </c>
      <c r="AV436" s="220">
        <f t="shared" si="62"/>
        <v>0</v>
      </c>
      <c r="AW436" s="753"/>
      <c r="AX436" s="754"/>
      <c r="AY436" s="754"/>
      <c r="AZ436" s="754"/>
      <c r="BA436" s="754"/>
      <c r="BB436" s="754"/>
      <c r="BC436" s="754"/>
      <c r="BD436" s="754"/>
      <c r="BE436" s="755"/>
    </row>
    <row r="437" spans="1:57">
      <c r="A437" s="2577"/>
      <c r="B437" s="2486"/>
      <c r="C437" s="2458"/>
      <c r="D437" s="343" t="s">
        <v>77</v>
      </c>
      <c r="E437" s="2545"/>
      <c r="F437" s="2548"/>
      <c r="G437" s="832">
        <f t="shared" si="60"/>
        <v>199</v>
      </c>
      <c r="H437" s="1058">
        <f t="shared" si="77"/>
        <v>18</v>
      </c>
      <c r="I437" s="1598">
        <v>5</v>
      </c>
      <c r="J437" s="1598">
        <v>11</v>
      </c>
      <c r="K437" s="1598">
        <v>2</v>
      </c>
      <c r="L437" s="1599">
        <v>0</v>
      </c>
      <c r="M437" s="713">
        <f t="shared" si="75"/>
        <v>187</v>
      </c>
      <c r="N437" s="714">
        <v>0</v>
      </c>
      <c r="O437" s="714">
        <v>187</v>
      </c>
      <c r="P437" s="714">
        <v>0</v>
      </c>
      <c r="Q437" s="714">
        <v>0</v>
      </c>
      <c r="R437" s="715">
        <v>0</v>
      </c>
      <c r="S437" s="716">
        <v>103</v>
      </c>
      <c r="T437" s="714">
        <v>0</v>
      </c>
      <c r="U437" s="714">
        <v>0</v>
      </c>
      <c r="V437" s="714">
        <v>83</v>
      </c>
      <c r="W437" s="714">
        <v>1</v>
      </c>
      <c r="X437" s="718">
        <v>0</v>
      </c>
      <c r="Y437" s="740">
        <v>165</v>
      </c>
      <c r="Z437" s="718">
        <v>22</v>
      </c>
      <c r="AA437" s="1588">
        <v>0</v>
      </c>
      <c r="AB437" s="1589">
        <v>45</v>
      </c>
      <c r="AC437" s="1589">
        <v>45</v>
      </c>
      <c r="AD437" s="1589">
        <v>0</v>
      </c>
      <c r="AE437" s="1589">
        <v>153</v>
      </c>
      <c r="AF437" s="1590">
        <v>20</v>
      </c>
      <c r="AG437" s="1600">
        <v>39.6</v>
      </c>
      <c r="AH437" s="1599">
        <v>20</v>
      </c>
      <c r="AI437" s="1600">
        <v>119.1</v>
      </c>
      <c r="AJ437" s="279">
        <f>SUM(AQ437:AU437)</f>
        <v>187</v>
      </c>
      <c r="AK437" s="1601" t="s">
        <v>98</v>
      </c>
      <c r="AL437" s="1602" t="s">
        <v>98</v>
      </c>
      <c r="AM437" s="1603" t="s">
        <v>98</v>
      </c>
      <c r="AN437" s="1604" t="s">
        <v>97</v>
      </c>
      <c r="AO437" s="1602" t="s">
        <v>97</v>
      </c>
      <c r="AP437" s="1603" t="s">
        <v>97</v>
      </c>
      <c r="AQ437" s="1604">
        <v>5</v>
      </c>
      <c r="AR437" s="1602">
        <v>6</v>
      </c>
      <c r="AS437" s="1602">
        <v>73</v>
      </c>
      <c r="AT437" s="1602">
        <v>96</v>
      </c>
      <c r="AU437" s="1605">
        <v>7</v>
      </c>
      <c r="AV437" s="220">
        <f t="shared" si="62"/>
        <v>12</v>
      </c>
      <c r="AW437" s="725">
        <v>0</v>
      </c>
      <c r="AX437" s="726">
        <v>0</v>
      </c>
      <c r="AY437" s="726">
        <v>1</v>
      </c>
      <c r="AZ437" s="726">
        <v>1</v>
      </c>
      <c r="BA437" s="726">
        <v>5</v>
      </c>
      <c r="BB437" s="726">
        <v>0</v>
      </c>
      <c r="BC437" s="726">
        <v>1</v>
      </c>
      <c r="BD437" s="726">
        <v>3</v>
      </c>
      <c r="BE437" s="727">
        <v>1</v>
      </c>
    </row>
    <row r="438" spans="1:57" ht="32.25" thickBot="1">
      <c r="A438" s="2578"/>
      <c r="B438" s="2580"/>
      <c r="C438" s="2582"/>
      <c r="D438" s="345" t="s">
        <v>78</v>
      </c>
      <c r="E438" s="2546"/>
      <c r="F438" s="2555"/>
      <c r="G438" s="841">
        <f t="shared" si="60"/>
        <v>0</v>
      </c>
      <c r="H438" s="1060">
        <f t="shared" si="77"/>
        <v>0</v>
      </c>
      <c r="I438" s="1607"/>
      <c r="J438" s="1607"/>
      <c r="K438" s="1607"/>
      <c r="L438" s="1608"/>
      <c r="M438" s="759">
        <f t="shared" si="75"/>
        <v>0</v>
      </c>
      <c r="N438" s="738"/>
      <c r="O438" s="738"/>
      <c r="P438" s="738"/>
      <c r="Q438" s="738"/>
      <c r="R438" s="1070"/>
      <c r="S438" s="737"/>
      <c r="T438" s="738"/>
      <c r="U438" s="738"/>
      <c r="V438" s="738"/>
      <c r="W438" s="738"/>
      <c r="X438" s="739"/>
      <c r="Y438" s="763"/>
      <c r="Z438" s="739"/>
      <c r="AA438" s="1611"/>
      <c r="AB438" s="1607"/>
      <c r="AC438" s="1607"/>
      <c r="AD438" s="1607"/>
      <c r="AE438" s="1607"/>
      <c r="AF438" s="1608"/>
      <c r="AG438" s="1611"/>
      <c r="AH438" s="1608"/>
      <c r="AI438" s="1611"/>
      <c r="AJ438" s="282">
        <f>SUM(AQ438:AU438)</f>
        <v>0</v>
      </c>
      <c r="AK438" s="1612" t="s">
        <v>97</v>
      </c>
      <c r="AL438" s="1613" t="s">
        <v>97</v>
      </c>
      <c r="AM438" s="1614" t="s">
        <v>97</v>
      </c>
      <c r="AN438" s="1615" t="s">
        <v>97</v>
      </c>
      <c r="AO438" s="1613" t="s">
        <v>98</v>
      </c>
      <c r="AP438" s="1614" t="s">
        <v>98</v>
      </c>
      <c r="AQ438" s="1611"/>
      <c r="AR438" s="1607"/>
      <c r="AS438" s="1607"/>
      <c r="AT438" s="1607"/>
      <c r="AU438" s="1608"/>
      <c r="AV438" s="220">
        <f t="shared" si="62"/>
        <v>0</v>
      </c>
      <c r="AW438" s="748"/>
      <c r="AX438" s="749"/>
      <c r="AY438" s="749"/>
      <c r="AZ438" s="749"/>
      <c r="BA438" s="749"/>
      <c r="BB438" s="749"/>
      <c r="BC438" s="749"/>
      <c r="BD438" s="749"/>
      <c r="BE438" s="750"/>
    </row>
    <row r="439" spans="1:57" ht="33.950000000000003" customHeight="1">
      <c r="A439" s="2465" t="s">
        <v>216</v>
      </c>
      <c r="B439" s="2454" t="s">
        <v>376</v>
      </c>
      <c r="C439" s="2457" t="s">
        <v>377</v>
      </c>
      <c r="D439" s="342" t="s">
        <v>74</v>
      </c>
      <c r="E439" s="2540">
        <v>302</v>
      </c>
      <c r="F439" s="2509">
        <f>E439-SUM(M439:M443)</f>
        <v>14</v>
      </c>
      <c r="G439" s="1071">
        <f t="shared" si="60"/>
        <v>56</v>
      </c>
      <c r="H439" s="1072">
        <f>SUM(I439:L439)</f>
        <v>3</v>
      </c>
      <c r="I439" s="1827">
        <v>2</v>
      </c>
      <c r="J439" s="1827"/>
      <c r="K439" s="1827">
        <v>1</v>
      </c>
      <c r="L439" s="1828"/>
      <c r="M439" s="1075">
        <f>IF(AND(SUM(N439:R439)=SUM(Y439:Z439),SUM(S439:X439)=SUM(Y439:Z439)),SUM(N439:R439),"ПЕРЕВІРТЕ ПРАВИЛЬНІСТЬ ДАНИХ")</f>
        <v>53</v>
      </c>
      <c r="N439" s="1076"/>
      <c r="O439" s="1076"/>
      <c r="P439" s="1076">
        <v>4</v>
      </c>
      <c r="Q439" s="1076"/>
      <c r="R439" s="1077">
        <v>49</v>
      </c>
      <c r="S439" s="1078">
        <v>4</v>
      </c>
      <c r="T439" s="1076"/>
      <c r="U439" s="1076"/>
      <c r="V439" s="1079">
        <v>40</v>
      </c>
      <c r="W439" s="1076">
        <v>5</v>
      </c>
      <c r="X439" s="1080">
        <v>4</v>
      </c>
      <c r="Y439" s="1081">
        <v>50</v>
      </c>
      <c r="Z439" s="1082">
        <v>3</v>
      </c>
      <c r="AA439" s="1829"/>
      <c r="AB439" s="1830">
        <v>8</v>
      </c>
      <c r="AC439" s="1830">
        <v>7</v>
      </c>
      <c r="AD439" s="1830">
        <v>5</v>
      </c>
      <c r="AE439" s="1830">
        <v>21</v>
      </c>
      <c r="AF439" s="1831">
        <v>5</v>
      </c>
      <c r="AG439" s="1829">
        <v>40</v>
      </c>
      <c r="AH439" s="1831">
        <v>17</v>
      </c>
      <c r="AI439" s="1832">
        <v>9</v>
      </c>
      <c r="AJ439" s="346">
        <f>SUM(AN439:AP439)</f>
        <v>53</v>
      </c>
      <c r="AK439" s="1833" t="s">
        <v>97</v>
      </c>
      <c r="AL439" s="1834" t="s">
        <v>97</v>
      </c>
      <c r="AM439" s="1835" t="s">
        <v>97</v>
      </c>
      <c r="AN439" s="1832">
        <v>9</v>
      </c>
      <c r="AO439" s="1827">
        <v>44</v>
      </c>
      <c r="AP439" s="1836">
        <v>0</v>
      </c>
      <c r="AQ439" s="1837" t="s">
        <v>97</v>
      </c>
      <c r="AR439" s="1834" t="s">
        <v>97</v>
      </c>
      <c r="AS439" s="1834" t="s">
        <v>97</v>
      </c>
      <c r="AT439" s="1834" t="s">
        <v>97</v>
      </c>
      <c r="AU439" s="1838" t="s">
        <v>97</v>
      </c>
      <c r="AV439" s="218">
        <f t="shared" si="62"/>
        <v>3</v>
      </c>
      <c r="AW439" s="1093"/>
      <c r="AX439" s="1094"/>
      <c r="AY439" s="1094"/>
      <c r="AZ439" s="1094"/>
      <c r="BA439" s="1094"/>
      <c r="BB439" s="1094"/>
      <c r="BC439" s="1094"/>
      <c r="BD439" s="1094">
        <v>3</v>
      </c>
      <c r="BE439" s="1095"/>
    </row>
    <row r="440" spans="1:57" ht="47.25">
      <c r="A440" s="2466"/>
      <c r="B440" s="2455"/>
      <c r="C440" s="2458"/>
      <c r="D440" s="343" t="s">
        <v>75</v>
      </c>
      <c r="E440" s="2524"/>
      <c r="F440" s="2510"/>
      <c r="G440" s="1096">
        <f t="shared" si="60"/>
        <v>0</v>
      </c>
      <c r="H440" s="1097">
        <f>SUM(I440:L440)</f>
        <v>0</v>
      </c>
      <c r="I440" s="1839"/>
      <c r="J440" s="1839"/>
      <c r="K440" s="1839"/>
      <c r="L440" s="1840"/>
      <c r="M440" s="1100">
        <f t="shared" ref="M440:M488" si="78">IF(AND(SUM(N440:R440)=SUM(Y440:Z440),SUM(S440:X440)=SUM(Y440:Z440)),SUM(N440:R440),"ПЕРЕВІРТЕ ПРАВИЛЬНІСТЬ ДАНИХ")</f>
        <v>0</v>
      </c>
      <c r="N440" s="1101"/>
      <c r="O440" s="1101"/>
      <c r="P440" s="1101"/>
      <c r="Q440" s="1101"/>
      <c r="R440" s="1102"/>
      <c r="S440" s="1103"/>
      <c r="T440" s="1104"/>
      <c r="U440" s="1104"/>
      <c r="V440" s="1101"/>
      <c r="W440" s="1101"/>
      <c r="X440" s="1105"/>
      <c r="Y440" s="1081"/>
      <c r="Z440" s="1082"/>
      <c r="AA440" s="1829"/>
      <c r="AB440" s="1830"/>
      <c r="AC440" s="1830"/>
      <c r="AD440" s="1830"/>
      <c r="AE440" s="1830"/>
      <c r="AF440" s="1831"/>
      <c r="AG440" s="1841"/>
      <c r="AH440" s="1840"/>
      <c r="AI440" s="1841"/>
      <c r="AJ440" s="347">
        <f>SUM(AN440:AP440)</f>
        <v>0</v>
      </c>
      <c r="AK440" s="1842" t="s">
        <v>98</v>
      </c>
      <c r="AL440" s="1843" t="s">
        <v>98</v>
      </c>
      <c r="AM440" s="1844" t="s">
        <v>98</v>
      </c>
      <c r="AN440" s="1845"/>
      <c r="AO440" s="1843"/>
      <c r="AP440" s="1844"/>
      <c r="AQ440" s="1845" t="s">
        <v>97</v>
      </c>
      <c r="AR440" s="1843" t="s">
        <v>97</v>
      </c>
      <c r="AS440" s="1843" t="s">
        <v>97</v>
      </c>
      <c r="AT440" s="1843" t="s">
        <v>97</v>
      </c>
      <c r="AU440" s="1846" t="s">
        <v>97</v>
      </c>
      <c r="AV440" s="218">
        <f t="shared" si="62"/>
        <v>0</v>
      </c>
      <c r="AW440" s="1112"/>
      <c r="AX440" s="1113"/>
      <c r="AY440" s="1113"/>
      <c r="AZ440" s="1113"/>
      <c r="BA440" s="1113"/>
      <c r="BB440" s="1113"/>
      <c r="BC440" s="1113"/>
      <c r="BD440" s="1113"/>
      <c r="BE440" s="1114"/>
    </row>
    <row r="441" spans="1:57" ht="31.5">
      <c r="A441" s="2466"/>
      <c r="B441" s="2455"/>
      <c r="C441" s="2458"/>
      <c r="D441" s="343" t="s">
        <v>76</v>
      </c>
      <c r="E441" s="2524"/>
      <c r="F441" s="2510"/>
      <c r="G441" s="1096">
        <f t="shared" si="60"/>
        <v>21</v>
      </c>
      <c r="H441" s="1097">
        <f t="shared" ref="H441:H447" si="79">SUM(I441:L441)</f>
        <v>0</v>
      </c>
      <c r="I441" s="1839">
        <v>0</v>
      </c>
      <c r="J441" s="1839"/>
      <c r="K441" s="1839"/>
      <c r="L441" s="1840"/>
      <c r="M441" s="1100">
        <f t="shared" si="78"/>
        <v>18</v>
      </c>
      <c r="N441" s="1101"/>
      <c r="O441" s="1101"/>
      <c r="P441" s="1115"/>
      <c r="Q441" s="1847"/>
      <c r="R441" s="1102">
        <v>18</v>
      </c>
      <c r="S441" s="1103">
        <v>0</v>
      </c>
      <c r="T441" s="1101"/>
      <c r="U441" s="1101">
        <v>18</v>
      </c>
      <c r="V441" s="1101"/>
      <c r="W441" s="1101"/>
      <c r="X441" s="1105"/>
      <c r="Y441" s="1081">
        <v>18</v>
      </c>
      <c r="Z441" s="1082">
        <v>0</v>
      </c>
      <c r="AA441" s="1829"/>
      <c r="AB441" s="1830">
        <v>3</v>
      </c>
      <c r="AC441" s="1830">
        <v>2</v>
      </c>
      <c r="AD441" s="1830">
        <v>1</v>
      </c>
      <c r="AE441" s="1830">
        <v>8</v>
      </c>
      <c r="AF441" s="1831">
        <v>0</v>
      </c>
      <c r="AG441" s="1841">
        <v>39</v>
      </c>
      <c r="AH441" s="1840">
        <v>116</v>
      </c>
      <c r="AI441" s="1841">
        <v>100</v>
      </c>
      <c r="AJ441" s="347">
        <f>SUM(AK441:AM441)</f>
        <v>18</v>
      </c>
      <c r="AK441" s="1842">
        <v>1</v>
      </c>
      <c r="AL441" s="1843">
        <v>14</v>
      </c>
      <c r="AM441" s="1844">
        <v>3</v>
      </c>
      <c r="AN441" s="1845" t="s">
        <v>97</v>
      </c>
      <c r="AO441" s="1843" t="s">
        <v>97</v>
      </c>
      <c r="AP441" s="1844" t="s">
        <v>97</v>
      </c>
      <c r="AQ441" s="1845" t="s">
        <v>97</v>
      </c>
      <c r="AR441" s="1843" t="s">
        <v>97</v>
      </c>
      <c r="AS441" s="1843" t="s">
        <v>97</v>
      </c>
      <c r="AT441" s="1843" t="s">
        <v>97</v>
      </c>
      <c r="AU441" s="1846" t="s">
        <v>97</v>
      </c>
      <c r="AV441" s="218">
        <f t="shared" si="62"/>
        <v>3</v>
      </c>
      <c r="AW441" s="1112">
        <v>1</v>
      </c>
      <c r="AX441" s="1113">
        <v>2</v>
      </c>
      <c r="AY441" s="1113"/>
      <c r="AZ441" s="1113"/>
      <c r="BA441" s="1113"/>
      <c r="BB441" s="1113"/>
      <c r="BC441" s="1113"/>
      <c r="BD441" s="1113"/>
      <c r="BE441" s="1114"/>
    </row>
    <row r="442" spans="1:57">
      <c r="A442" s="2466"/>
      <c r="B442" s="2455"/>
      <c r="C442" s="2458"/>
      <c r="D442" s="343" t="s">
        <v>77</v>
      </c>
      <c r="E442" s="2524"/>
      <c r="F442" s="2510"/>
      <c r="G442" s="1096">
        <f t="shared" si="60"/>
        <v>229</v>
      </c>
      <c r="H442" s="1097">
        <f t="shared" si="79"/>
        <v>11</v>
      </c>
      <c r="I442" s="1839">
        <v>10</v>
      </c>
      <c r="J442" s="1839"/>
      <c r="K442" s="1839">
        <v>1</v>
      </c>
      <c r="L442" s="1840"/>
      <c r="M442" s="1100">
        <f t="shared" si="78"/>
        <v>217</v>
      </c>
      <c r="N442" s="1101"/>
      <c r="O442" s="1101"/>
      <c r="P442" s="1101">
        <v>8</v>
      </c>
      <c r="Q442" s="1101"/>
      <c r="R442" s="1102">
        <v>209</v>
      </c>
      <c r="S442" s="1103">
        <v>13</v>
      </c>
      <c r="T442" s="1101"/>
      <c r="U442" s="1101"/>
      <c r="V442" s="1101">
        <v>188</v>
      </c>
      <c r="W442" s="1101">
        <v>8</v>
      </c>
      <c r="X442" s="1105">
        <v>8</v>
      </c>
      <c r="Y442" s="1081">
        <v>189</v>
      </c>
      <c r="Z442" s="1082">
        <v>28</v>
      </c>
      <c r="AA442" s="1829"/>
      <c r="AB442" s="1830">
        <v>38</v>
      </c>
      <c r="AC442" s="1830">
        <v>31</v>
      </c>
      <c r="AD442" s="1830">
        <v>11</v>
      </c>
      <c r="AE442" s="1830">
        <v>104</v>
      </c>
      <c r="AF442" s="1831">
        <v>33</v>
      </c>
      <c r="AG442" s="1841">
        <v>40</v>
      </c>
      <c r="AH442" s="1840">
        <v>18</v>
      </c>
      <c r="AI442" s="1841">
        <v>89</v>
      </c>
      <c r="AJ442" s="347">
        <f>SUM(AQ442:AU442)</f>
        <v>217</v>
      </c>
      <c r="AK442" s="1842" t="s">
        <v>98</v>
      </c>
      <c r="AL442" s="1843" t="s">
        <v>98</v>
      </c>
      <c r="AM442" s="1844" t="s">
        <v>98</v>
      </c>
      <c r="AN442" s="1845" t="s">
        <v>97</v>
      </c>
      <c r="AO442" s="1843" t="s">
        <v>97</v>
      </c>
      <c r="AP442" s="1844" t="s">
        <v>97</v>
      </c>
      <c r="AQ442" s="1845">
        <v>12</v>
      </c>
      <c r="AR442" s="1843">
        <v>51</v>
      </c>
      <c r="AS442" s="1843">
        <v>150</v>
      </c>
      <c r="AT442" s="1843">
        <v>4</v>
      </c>
      <c r="AU442" s="1846">
        <v>0</v>
      </c>
      <c r="AV442" s="218">
        <f t="shared" si="62"/>
        <v>12</v>
      </c>
      <c r="AW442" s="1112"/>
      <c r="AX442" s="1113"/>
      <c r="AY442" s="1113"/>
      <c r="AZ442" s="1113"/>
      <c r="BA442" s="1113">
        <v>4</v>
      </c>
      <c r="BB442" s="1113"/>
      <c r="BC442" s="1113">
        <v>1</v>
      </c>
      <c r="BD442" s="1113">
        <v>7</v>
      </c>
      <c r="BE442" s="1114"/>
    </row>
    <row r="443" spans="1:57" ht="32.25" thickBot="1">
      <c r="A443" s="2466"/>
      <c r="B443" s="2473"/>
      <c r="C443" s="2474"/>
      <c r="D443" s="344" t="s">
        <v>78</v>
      </c>
      <c r="E443" s="2541"/>
      <c r="F443" s="2522"/>
      <c r="G443" s="1117">
        <f t="shared" si="60"/>
        <v>0</v>
      </c>
      <c r="H443" s="1118">
        <f t="shared" si="79"/>
        <v>0</v>
      </c>
      <c r="I443" s="1848"/>
      <c r="J443" s="1848"/>
      <c r="K443" s="1848"/>
      <c r="L443" s="1849"/>
      <c r="M443" s="1121">
        <f t="shared" si="78"/>
        <v>0</v>
      </c>
      <c r="N443" s="1122"/>
      <c r="O443" s="1122"/>
      <c r="P443" s="1122"/>
      <c r="Q443" s="1122"/>
      <c r="R443" s="1123"/>
      <c r="S443" s="1124"/>
      <c r="T443" s="1125"/>
      <c r="U443" s="1125"/>
      <c r="V443" s="1125"/>
      <c r="W443" s="1125"/>
      <c r="X443" s="1126"/>
      <c r="Y443" s="1141"/>
      <c r="Z443" s="1105"/>
      <c r="AA443" s="1841"/>
      <c r="AB443" s="1839"/>
      <c r="AC443" s="1839"/>
      <c r="AD443" s="1839"/>
      <c r="AE443" s="1839"/>
      <c r="AF443" s="1840"/>
      <c r="AG443" s="1850"/>
      <c r="AH443" s="1851"/>
      <c r="AI443" s="1852"/>
      <c r="AJ443" s="348">
        <f>SUM(AQ443:AU443)</f>
        <v>0</v>
      </c>
      <c r="AK443" s="1853" t="s">
        <v>97</v>
      </c>
      <c r="AL443" s="1854" t="s">
        <v>97</v>
      </c>
      <c r="AM443" s="1855" t="s">
        <v>97</v>
      </c>
      <c r="AN443" s="1856" t="s">
        <v>97</v>
      </c>
      <c r="AO443" s="1854" t="s">
        <v>98</v>
      </c>
      <c r="AP443" s="1855" t="s">
        <v>98</v>
      </c>
      <c r="AQ443" s="1852"/>
      <c r="AR443" s="1848"/>
      <c r="AS443" s="1848"/>
      <c r="AT443" s="1848"/>
      <c r="AU443" s="1849"/>
      <c r="AV443" s="218">
        <f t="shared" si="62"/>
        <v>0</v>
      </c>
      <c r="AW443" s="1136"/>
      <c r="AX443" s="1137"/>
      <c r="AY443" s="1137"/>
      <c r="AZ443" s="1137"/>
      <c r="BA443" s="1137"/>
      <c r="BB443" s="1137"/>
      <c r="BC443" s="1137"/>
      <c r="BD443" s="1137"/>
      <c r="BE443" s="1138"/>
    </row>
    <row r="444" spans="1:57" ht="33.950000000000003" customHeight="1">
      <c r="A444" s="2466"/>
      <c r="B444" s="2454" t="s">
        <v>378</v>
      </c>
      <c r="C444" s="2457" t="s">
        <v>377</v>
      </c>
      <c r="D444" s="342" t="s">
        <v>74</v>
      </c>
      <c r="E444" s="2540">
        <v>402</v>
      </c>
      <c r="F444" s="2509">
        <f>E444-SUM(M444:M448)</f>
        <v>30</v>
      </c>
      <c r="G444" s="1071">
        <f t="shared" si="60"/>
        <v>92</v>
      </c>
      <c r="H444" s="1072">
        <f t="shared" si="79"/>
        <v>0</v>
      </c>
      <c r="I444" s="1827"/>
      <c r="J444" s="1827"/>
      <c r="K444" s="1827"/>
      <c r="L444" s="1828"/>
      <c r="M444" s="1075">
        <f t="shared" si="78"/>
        <v>88</v>
      </c>
      <c r="N444" s="1076"/>
      <c r="O444" s="1076"/>
      <c r="P444" s="1076"/>
      <c r="Q444" s="1076"/>
      <c r="R444" s="1080">
        <v>88</v>
      </c>
      <c r="S444" s="1139">
        <v>1</v>
      </c>
      <c r="T444" s="1076">
        <v>5</v>
      </c>
      <c r="U444" s="1076"/>
      <c r="V444" s="1076">
        <v>82</v>
      </c>
      <c r="W444" s="1076"/>
      <c r="X444" s="1077"/>
      <c r="Y444" s="1841">
        <v>81</v>
      </c>
      <c r="Z444" s="1857">
        <v>7</v>
      </c>
      <c r="AA444" s="1858"/>
      <c r="AB444" s="1827">
        <v>12</v>
      </c>
      <c r="AC444" s="1827">
        <v>12</v>
      </c>
      <c r="AD444" s="1827">
        <v>9</v>
      </c>
      <c r="AE444" s="1827">
        <v>23</v>
      </c>
      <c r="AF444" s="1828">
        <v>11</v>
      </c>
      <c r="AG444" s="1832">
        <v>39</v>
      </c>
      <c r="AH444" s="1828">
        <v>16.899999999999999</v>
      </c>
      <c r="AI444" s="1832">
        <v>9.8000000000000007</v>
      </c>
      <c r="AJ444" s="346">
        <f>SUM(AN444:AP444)</f>
        <v>88</v>
      </c>
      <c r="AK444" s="1833" t="s">
        <v>97</v>
      </c>
      <c r="AL444" s="1834" t="s">
        <v>97</v>
      </c>
      <c r="AM444" s="1835" t="s">
        <v>97</v>
      </c>
      <c r="AN444" s="1832">
        <v>3</v>
      </c>
      <c r="AO444" s="1827">
        <v>85</v>
      </c>
      <c r="AP444" s="1836"/>
      <c r="AQ444" s="1837" t="s">
        <v>97</v>
      </c>
      <c r="AR444" s="1834" t="s">
        <v>97</v>
      </c>
      <c r="AS444" s="1834" t="s">
        <v>97</v>
      </c>
      <c r="AT444" s="1834" t="s">
        <v>97</v>
      </c>
      <c r="AU444" s="1838" t="s">
        <v>97</v>
      </c>
      <c r="AV444" s="218">
        <f t="shared" si="62"/>
        <v>4</v>
      </c>
      <c r="AW444" s="1093"/>
      <c r="AX444" s="1094"/>
      <c r="AY444" s="1094">
        <v>1</v>
      </c>
      <c r="AZ444" s="1094"/>
      <c r="BA444" s="1094">
        <v>3</v>
      </c>
      <c r="BB444" s="1094"/>
      <c r="BC444" s="1094"/>
      <c r="BD444" s="1094"/>
      <c r="BE444" s="1095"/>
    </row>
    <row r="445" spans="1:57" ht="47.25">
      <c r="A445" s="2466"/>
      <c r="B445" s="2455"/>
      <c r="C445" s="2458"/>
      <c r="D445" s="343" t="s">
        <v>75</v>
      </c>
      <c r="E445" s="2524"/>
      <c r="F445" s="2510"/>
      <c r="G445" s="1096">
        <f t="shared" si="60"/>
        <v>0</v>
      </c>
      <c r="H445" s="1097">
        <f t="shared" si="79"/>
        <v>0</v>
      </c>
      <c r="I445" s="1839"/>
      <c r="J445" s="1839"/>
      <c r="K445" s="1839"/>
      <c r="L445" s="1840"/>
      <c r="M445" s="1100">
        <f t="shared" si="78"/>
        <v>0</v>
      </c>
      <c r="N445" s="1101"/>
      <c r="O445" s="1101"/>
      <c r="P445" s="1101"/>
      <c r="Q445" s="1101"/>
      <c r="R445" s="1105"/>
      <c r="S445" s="1141"/>
      <c r="T445" s="1104"/>
      <c r="U445" s="1104"/>
      <c r="V445" s="1142"/>
      <c r="W445" s="1101"/>
      <c r="X445" s="1102"/>
      <c r="Y445" s="1841"/>
      <c r="Z445" s="1857"/>
      <c r="AA445" s="1859"/>
      <c r="AB445" s="1830"/>
      <c r="AC445" s="1830"/>
      <c r="AD445" s="1830"/>
      <c r="AE445" s="1830"/>
      <c r="AF445" s="1831"/>
      <c r="AG445" s="1841"/>
      <c r="AH445" s="1840"/>
      <c r="AI445" s="1841"/>
      <c r="AJ445" s="347">
        <f>SUM(AN445:AP445)</f>
        <v>0</v>
      </c>
      <c r="AK445" s="1842" t="s">
        <v>98</v>
      </c>
      <c r="AL445" s="1843" t="s">
        <v>98</v>
      </c>
      <c r="AM445" s="1844" t="s">
        <v>98</v>
      </c>
      <c r="AN445" s="1845"/>
      <c r="AO445" s="1843"/>
      <c r="AP445" s="1844"/>
      <c r="AQ445" s="1845" t="s">
        <v>97</v>
      </c>
      <c r="AR445" s="1843" t="s">
        <v>97</v>
      </c>
      <c r="AS445" s="1843" t="s">
        <v>97</v>
      </c>
      <c r="AT445" s="1843" t="s">
        <v>97</v>
      </c>
      <c r="AU445" s="1846" t="s">
        <v>97</v>
      </c>
      <c r="AV445" s="218">
        <f t="shared" si="62"/>
        <v>0</v>
      </c>
      <c r="AW445" s="1112"/>
      <c r="AX445" s="1113"/>
      <c r="AY445" s="1113"/>
      <c r="AZ445" s="1113"/>
      <c r="BA445" s="1113"/>
      <c r="BB445" s="1113"/>
      <c r="BC445" s="1113"/>
      <c r="BD445" s="1113"/>
      <c r="BE445" s="1114"/>
    </row>
    <row r="446" spans="1:57" ht="31.5">
      <c r="A446" s="2466"/>
      <c r="B446" s="2455"/>
      <c r="C446" s="2458"/>
      <c r="D446" s="343" t="s">
        <v>76</v>
      </c>
      <c r="E446" s="2524"/>
      <c r="F446" s="2510"/>
      <c r="G446" s="1096">
        <f t="shared" si="60"/>
        <v>19</v>
      </c>
      <c r="H446" s="1097">
        <f t="shared" si="79"/>
        <v>1</v>
      </c>
      <c r="I446" s="1839">
        <v>1</v>
      </c>
      <c r="J446" s="1839"/>
      <c r="K446" s="1839"/>
      <c r="L446" s="1840"/>
      <c r="M446" s="1100">
        <f t="shared" si="78"/>
        <v>19</v>
      </c>
      <c r="N446" s="1101">
        <v>19</v>
      </c>
      <c r="O446" s="1101"/>
      <c r="P446" s="1115"/>
      <c r="Q446" s="1847"/>
      <c r="R446" s="1105"/>
      <c r="S446" s="1141"/>
      <c r="T446" s="1101"/>
      <c r="U446" s="1101">
        <v>19</v>
      </c>
      <c r="V446" s="1101"/>
      <c r="W446" s="1101"/>
      <c r="X446" s="1102"/>
      <c r="Y446" s="1841">
        <v>18</v>
      </c>
      <c r="Z446" s="1857">
        <v>1</v>
      </c>
      <c r="AA446" s="1859"/>
      <c r="AB446" s="1830">
        <v>2</v>
      </c>
      <c r="AC446" s="1830"/>
      <c r="AD446" s="1830"/>
      <c r="AE446" s="1830"/>
      <c r="AF446" s="1831"/>
      <c r="AG446" s="1841"/>
      <c r="AH446" s="1840"/>
      <c r="AI446" s="1841"/>
      <c r="AJ446" s="347">
        <f>SUM(AK446:AM446)</f>
        <v>19</v>
      </c>
      <c r="AK446" s="1842">
        <v>6</v>
      </c>
      <c r="AL446" s="1843">
        <v>13</v>
      </c>
      <c r="AM446" s="1844"/>
      <c r="AN446" s="1845" t="s">
        <v>97</v>
      </c>
      <c r="AO446" s="1843" t="s">
        <v>97</v>
      </c>
      <c r="AP446" s="1844" t="s">
        <v>97</v>
      </c>
      <c r="AQ446" s="1845" t="s">
        <v>97</v>
      </c>
      <c r="AR446" s="1843" t="s">
        <v>97</v>
      </c>
      <c r="AS446" s="1843" t="s">
        <v>97</v>
      </c>
      <c r="AT446" s="1843" t="s">
        <v>97</v>
      </c>
      <c r="AU446" s="1846" t="s">
        <v>97</v>
      </c>
      <c r="AV446" s="218">
        <f t="shared" si="62"/>
        <v>0</v>
      </c>
      <c r="AW446" s="1112"/>
      <c r="AX446" s="1113"/>
      <c r="AY446" s="1113"/>
      <c r="AZ446" s="1113"/>
      <c r="BA446" s="1113"/>
      <c r="BB446" s="1113"/>
      <c r="BC446" s="1113"/>
      <c r="BD446" s="1113"/>
      <c r="BE446" s="1114"/>
    </row>
    <row r="447" spans="1:57">
      <c r="A447" s="2466"/>
      <c r="B447" s="2455"/>
      <c r="C447" s="2458"/>
      <c r="D447" s="343" t="s">
        <v>77</v>
      </c>
      <c r="E447" s="2524"/>
      <c r="F447" s="2510"/>
      <c r="G447" s="1096">
        <f t="shared" si="60"/>
        <v>281</v>
      </c>
      <c r="H447" s="1097">
        <f t="shared" si="79"/>
        <v>5</v>
      </c>
      <c r="I447" s="1839">
        <v>5</v>
      </c>
      <c r="J447" s="1839"/>
      <c r="K447" s="1839"/>
      <c r="L447" s="1840"/>
      <c r="M447" s="1100">
        <f t="shared" si="78"/>
        <v>265</v>
      </c>
      <c r="N447" s="1101"/>
      <c r="O447" s="1101"/>
      <c r="P447" s="1101">
        <v>5</v>
      </c>
      <c r="Q447" s="1101"/>
      <c r="R447" s="1105">
        <v>260</v>
      </c>
      <c r="S447" s="1141">
        <v>9</v>
      </c>
      <c r="T447" s="1101">
        <v>15</v>
      </c>
      <c r="U447" s="1101"/>
      <c r="V447" s="1101">
        <v>235</v>
      </c>
      <c r="W447" s="1101"/>
      <c r="X447" s="1102">
        <v>6</v>
      </c>
      <c r="Y447" s="1841">
        <v>224</v>
      </c>
      <c r="Z447" s="1857">
        <v>41</v>
      </c>
      <c r="AA447" s="1859"/>
      <c r="AB447" s="1830">
        <v>20</v>
      </c>
      <c r="AC447" s="1830">
        <v>20</v>
      </c>
      <c r="AD447" s="1830">
        <v>12</v>
      </c>
      <c r="AE447" s="1830">
        <v>41</v>
      </c>
      <c r="AF447" s="1831">
        <v>17</v>
      </c>
      <c r="AG447" s="1841">
        <v>39.9</v>
      </c>
      <c r="AH447" s="1840">
        <v>17.600000000000001</v>
      </c>
      <c r="AI447" s="1841">
        <v>98.2</v>
      </c>
      <c r="AJ447" s="347">
        <f>SUM(AQ447:AU447)</f>
        <v>265</v>
      </c>
      <c r="AK447" s="1842" t="s">
        <v>98</v>
      </c>
      <c r="AL447" s="1843" t="s">
        <v>98</v>
      </c>
      <c r="AM447" s="1844" t="s">
        <v>98</v>
      </c>
      <c r="AN447" s="1845" t="s">
        <v>97</v>
      </c>
      <c r="AO447" s="1843" t="s">
        <v>97</v>
      </c>
      <c r="AP447" s="1844" t="s">
        <v>97</v>
      </c>
      <c r="AQ447" s="1845">
        <v>12</v>
      </c>
      <c r="AR447" s="1843">
        <v>31</v>
      </c>
      <c r="AS447" s="1843">
        <v>203</v>
      </c>
      <c r="AT447" s="1843">
        <v>17</v>
      </c>
      <c r="AU447" s="1846">
        <v>2</v>
      </c>
      <c r="AV447" s="218">
        <f t="shared" si="62"/>
        <v>16</v>
      </c>
      <c r="AW447" s="1112"/>
      <c r="AX447" s="1113"/>
      <c r="AY447" s="1113"/>
      <c r="AZ447" s="1113"/>
      <c r="BA447" s="1113">
        <v>10</v>
      </c>
      <c r="BB447" s="1113"/>
      <c r="BC447" s="1113"/>
      <c r="BD447" s="1113">
        <v>6</v>
      </c>
      <c r="BE447" s="1114"/>
    </row>
    <row r="448" spans="1:57" ht="32.25" thickBot="1">
      <c r="A448" s="2466"/>
      <c r="B448" s="2473"/>
      <c r="C448" s="2474"/>
      <c r="D448" s="344" t="s">
        <v>78</v>
      </c>
      <c r="E448" s="2541"/>
      <c r="F448" s="2522"/>
      <c r="G448" s="1117">
        <f t="shared" si="60"/>
        <v>0</v>
      </c>
      <c r="H448" s="1118">
        <f t="shared" ref="H448:H453" si="80">SUM(I448:L448)</f>
        <v>0</v>
      </c>
      <c r="I448" s="1848"/>
      <c r="J448" s="1848"/>
      <c r="K448" s="1848"/>
      <c r="L448" s="1849"/>
      <c r="M448" s="1121">
        <f t="shared" si="78"/>
        <v>0</v>
      </c>
      <c r="N448" s="1125"/>
      <c r="O448" s="1125"/>
      <c r="P448" s="1125"/>
      <c r="Q448" s="1125"/>
      <c r="R448" s="1126"/>
      <c r="S448" s="1145"/>
      <c r="T448" s="1125"/>
      <c r="U448" s="1125"/>
      <c r="V448" s="1101"/>
      <c r="W448" s="1125"/>
      <c r="X448" s="1146"/>
      <c r="Y448" s="1124"/>
      <c r="Z448" s="1126"/>
      <c r="AA448" s="1860"/>
      <c r="AB448" s="1839"/>
      <c r="AC448" s="1839"/>
      <c r="AD448" s="1839"/>
      <c r="AE448" s="1839"/>
      <c r="AF448" s="1840"/>
      <c r="AG448" s="1850"/>
      <c r="AH448" s="1851"/>
      <c r="AI448" s="1852"/>
      <c r="AJ448" s="348">
        <f>SUM(AQ448:AU448)</f>
        <v>0</v>
      </c>
      <c r="AK448" s="1853" t="s">
        <v>97</v>
      </c>
      <c r="AL448" s="1854" t="s">
        <v>97</v>
      </c>
      <c r="AM448" s="1855" t="s">
        <v>97</v>
      </c>
      <c r="AN448" s="1856" t="s">
        <v>97</v>
      </c>
      <c r="AO448" s="1854" t="s">
        <v>98</v>
      </c>
      <c r="AP448" s="1855" t="s">
        <v>98</v>
      </c>
      <c r="AQ448" s="1852"/>
      <c r="AR448" s="1848"/>
      <c r="AS448" s="1848"/>
      <c r="AT448" s="1848"/>
      <c r="AU448" s="1849"/>
      <c r="AV448" s="218">
        <f t="shared" si="62"/>
        <v>0</v>
      </c>
      <c r="AW448" s="1136"/>
      <c r="AX448" s="1137"/>
      <c r="AY448" s="1137"/>
      <c r="AZ448" s="1137"/>
      <c r="BA448" s="1137"/>
      <c r="BB448" s="1137"/>
      <c r="BC448" s="1137"/>
      <c r="BD448" s="1137"/>
      <c r="BE448" s="1138"/>
    </row>
    <row r="449" spans="1:57" ht="33.950000000000003" customHeight="1">
      <c r="A449" s="2466"/>
      <c r="B449" s="2454" t="s">
        <v>379</v>
      </c>
      <c r="C449" s="2457" t="s">
        <v>380</v>
      </c>
      <c r="D449" s="342" t="s">
        <v>74</v>
      </c>
      <c r="E449" s="2540">
        <v>90</v>
      </c>
      <c r="F449" s="2509">
        <f>E449-SUM(M449:M453)</f>
        <v>0</v>
      </c>
      <c r="G449" s="1071">
        <f t="shared" si="60"/>
        <v>0</v>
      </c>
      <c r="H449" s="1072">
        <f t="shared" si="80"/>
        <v>0</v>
      </c>
      <c r="I449" s="1861"/>
      <c r="J449" s="1861"/>
      <c r="K449" s="1861"/>
      <c r="L449" s="1862"/>
      <c r="M449" s="1075">
        <f t="shared" si="78"/>
        <v>0</v>
      </c>
      <c r="N449" s="1076"/>
      <c r="O449" s="1076"/>
      <c r="P449" s="1076"/>
      <c r="Q449" s="1076"/>
      <c r="R449" s="1080"/>
      <c r="S449" s="1139"/>
      <c r="T449" s="1139"/>
      <c r="U449" s="1139"/>
      <c r="V449" s="1076"/>
      <c r="W449" s="1076"/>
      <c r="X449" s="1080"/>
      <c r="Y449" s="1078"/>
      <c r="Z449" s="1080"/>
      <c r="AA449" s="1832"/>
      <c r="AB449" s="1827"/>
      <c r="AC449" s="1827"/>
      <c r="AD449" s="1827"/>
      <c r="AE449" s="1827"/>
      <c r="AF449" s="1828"/>
      <c r="AG449" s="1832"/>
      <c r="AH449" s="1828"/>
      <c r="AI449" s="1832"/>
      <c r="AJ449" s="346">
        <f>SUM(AN449:AP449)</f>
        <v>0</v>
      </c>
      <c r="AK449" s="1833" t="s">
        <v>97</v>
      </c>
      <c r="AL449" s="1834" t="s">
        <v>97</v>
      </c>
      <c r="AM449" s="1835" t="s">
        <v>97</v>
      </c>
      <c r="AN449" s="1832"/>
      <c r="AO449" s="1827"/>
      <c r="AP449" s="1836"/>
      <c r="AQ449" s="1837" t="s">
        <v>97</v>
      </c>
      <c r="AR449" s="1834" t="s">
        <v>97</v>
      </c>
      <c r="AS449" s="1834" t="s">
        <v>97</v>
      </c>
      <c r="AT449" s="1834" t="s">
        <v>97</v>
      </c>
      <c r="AU449" s="1838" t="s">
        <v>97</v>
      </c>
      <c r="AV449" s="218">
        <f t="shared" si="62"/>
        <v>0</v>
      </c>
      <c r="AW449" s="1093"/>
      <c r="AX449" s="1094"/>
      <c r="AY449" s="1094"/>
      <c r="AZ449" s="1094"/>
      <c r="BA449" s="1094"/>
      <c r="BB449" s="1094"/>
      <c r="BC449" s="1094"/>
      <c r="BD449" s="1094"/>
      <c r="BE449" s="1095"/>
    </row>
    <row r="450" spans="1:57" ht="47.25">
      <c r="A450" s="2466"/>
      <c r="B450" s="2455"/>
      <c r="C450" s="2458"/>
      <c r="D450" s="343" t="s">
        <v>75</v>
      </c>
      <c r="E450" s="2524"/>
      <c r="F450" s="2510"/>
      <c r="G450" s="1096">
        <f t="shared" si="60"/>
        <v>0</v>
      </c>
      <c r="H450" s="1097">
        <f t="shared" si="80"/>
        <v>0</v>
      </c>
      <c r="I450" s="1863"/>
      <c r="J450" s="1863"/>
      <c r="K450" s="1863"/>
      <c r="L450" s="1864"/>
      <c r="M450" s="1100">
        <f t="shared" si="78"/>
        <v>0</v>
      </c>
      <c r="N450" s="1101"/>
      <c r="O450" s="1101"/>
      <c r="P450" s="1101"/>
      <c r="Q450" s="1101"/>
      <c r="R450" s="1105"/>
      <c r="S450" s="1081"/>
      <c r="T450" s="1081"/>
      <c r="U450" s="1081"/>
      <c r="V450" s="1142"/>
      <c r="W450" s="1142"/>
      <c r="X450" s="1082"/>
      <c r="Y450" s="1152"/>
      <c r="Z450" s="1082"/>
      <c r="AA450" s="1829"/>
      <c r="AB450" s="1830"/>
      <c r="AC450" s="1830"/>
      <c r="AD450" s="1830"/>
      <c r="AE450" s="1830"/>
      <c r="AF450" s="1831"/>
      <c r="AG450" s="1841"/>
      <c r="AH450" s="1840"/>
      <c r="AI450" s="1841"/>
      <c r="AJ450" s="347">
        <f>SUM(AN450:AP450)</f>
        <v>0</v>
      </c>
      <c r="AK450" s="1842" t="s">
        <v>98</v>
      </c>
      <c r="AL450" s="1843" t="s">
        <v>98</v>
      </c>
      <c r="AM450" s="1844" t="s">
        <v>98</v>
      </c>
      <c r="AN450" s="1845"/>
      <c r="AO450" s="1843"/>
      <c r="AP450" s="1844"/>
      <c r="AQ450" s="1845" t="s">
        <v>97</v>
      </c>
      <c r="AR450" s="1843" t="s">
        <v>97</v>
      </c>
      <c r="AS450" s="1843" t="s">
        <v>97</v>
      </c>
      <c r="AT450" s="1843" t="s">
        <v>97</v>
      </c>
      <c r="AU450" s="1846" t="s">
        <v>97</v>
      </c>
      <c r="AV450" s="218">
        <f t="shared" si="62"/>
        <v>0</v>
      </c>
      <c r="AW450" s="1153"/>
      <c r="AX450" s="1154"/>
      <c r="AY450" s="1154"/>
      <c r="AZ450" s="1154"/>
      <c r="BA450" s="1154"/>
      <c r="BB450" s="1154"/>
      <c r="BC450" s="1154"/>
      <c r="BD450" s="1154"/>
      <c r="BE450" s="1155"/>
    </row>
    <row r="451" spans="1:57" ht="31.5">
      <c r="A451" s="2466"/>
      <c r="B451" s="2455"/>
      <c r="C451" s="2458"/>
      <c r="D451" s="343" t="s">
        <v>76</v>
      </c>
      <c r="E451" s="2524"/>
      <c r="F451" s="2510"/>
      <c r="G451" s="1096">
        <f t="shared" si="60"/>
        <v>0</v>
      </c>
      <c r="H451" s="1097">
        <f t="shared" si="80"/>
        <v>0</v>
      </c>
      <c r="I451" s="1863"/>
      <c r="J451" s="1863"/>
      <c r="K451" s="1863"/>
      <c r="L451" s="1864"/>
      <c r="M451" s="1100">
        <f t="shared" si="78"/>
        <v>0</v>
      </c>
      <c r="N451" s="1101"/>
      <c r="O451" s="1101"/>
      <c r="P451" s="1101"/>
      <c r="Q451" s="1101"/>
      <c r="R451" s="1105"/>
      <c r="S451" s="1081"/>
      <c r="T451" s="1081"/>
      <c r="U451" s="1081"/>
      <c r="V451" s="1142"/>
      <c r="W451" s="1142"/>
      <c r="X451" s="1082"/>
      <c r="Y451" s="1152"/>
      <c r="Z451" s="1082"/>
      <c r="AA451" s="1829"/>
      <c r="AB451" s="1830"/>
      <c r="AC451" s="1830"/>
      <c r="AD451" s="1830"/>
      <c r="AE451" s="1830"/>
      <c r="AF451" s="1831"/>
      <c r="AG451" s="1841"/>
      <c r="AH451" s="1840"/>
      <c r="AI451" s="1841"/>
      <c r="AJ451" s="347">
        <f>SUM(AK451:AM451)</f>
        <v>0</v>
      </c>
      <c r="AK451" s="1842"/>
      <c r="AL451" s="1843"/>
      <c r="AM451" s="1844"/>
      <c r="AN451" s="1845" t="s">
        <v>97</v>
      </c>
      <c r="AO451" s="1843" t="s">
        <v>97</v>
      </c>
      <c r="AP451" s="1844" t="s">
        <v>97</v>
      </c>
      <c r="AQ451" s="1845" t="s">
        <v>97</v>
      </c>
      <c r="AR451" s="1843" t="s">
        <v>97</v>
      </c>
      <c r="AS451" s="1843" t="s">
        <v>97</v>
      </c>
      <c r="AT451" s="1843" t="s">
        <v>97</v>
      </c>
      <c r="AU451" s="1846" t="s">
        <v>97</v>
      </c>
      <c r="AV451" s="218">
        <f t="shared" si="62"/>
        <v>0</v>
      </c>
      <c r="AW451" s="1153"/>
      <c r="AX451" s="1154"/>
      <c r="AY451" s="1154"/>
      <c r="AZ451" s="1154"/>
      <c r="BA451" s="1154"/>
      <c r="BB451" s="1154"/>
      <c r="BC451" s="1154"/>
      <c r="BD451" s="1154"/>
      <c r="BE451" s="1155"/>
    </row>
    <row r="452" spans="1:57">
      <c r="A452" s="2466"/>
      <c r="B452" s="2455"/>
      <c r="C452" s="2458"/>
      <c r="D452" s="343" t="s">
        <v>77</v>
      </c>
      <c r="E452" s="2524"/>
      <c r="F452" s="2510"/>
      <c r="G452" s="1096">
        <f t="shared" si="60"/>
        <v>91</v>
      </c>
      <c r="H452" s="1097">
        <f t="shared" si="80"/>
        <v>0</v>
      </c>
      <c r="I452" s="1863"/>
      <c r="J452" s="1863"/>
      <c r="K452" s="1863"/>
      <c r="L452" s="1864"/>
      <c r="M452" s="1100">
        <f t="shared" si="78"/>
        <v>90</v>
      </c>
      <c r="N452" s="1101"/>
      <c r="O452" s="1101"/>
      <c r="P452" s="1101"/>
      <c r="Q452" s="1101"/>
      <c r="R452" s="1105">
        <v>90</v>
      </c>
      <c r="S452" s="1103">
        <v>3</v>
      </c>
      <c r="T452" s="1101"/>
      <c r="U452" s="1101"/>
      <c r="V452" s="1101">
        <v>85</v>
      </c>
      <c r="W452" s="1101">
        <v>2</v>
      </c>
      <c r="X452" s="1105"/>
      <c r="Y452" s="1081">
        <v>76</v>
      </c>
      <c r="Z452" s="1082">
        <v>14</v>
      </c>
      <c r="AA452" s="1829"/>
      <c r="AB452" s="1830">
        <v>75</v>
      </c>
      <c r="AC452" s="1830">
        <v>75</v>
      </c>
      <c r="AD452" s="1830">
        <v>25</v>
      </c>
      <c r="AE452" s="1830">
        <v>52</v>
      </c>
      <c r="AF452" s="1831">
        <v>49</v>
      </c>
      <c r="AG452" s="1841">
        <v>45</v>
      </c>
      <c r="AH452" s="1840">
        <v>22</v>
      </c>
      <c r="AI452" s="1841">
        <v>120</v>
      </c>
      <c r="AJ452" s="347">
        <f>SUM(AQ452:AU452)</f>
        <v>90</v>
      </c>
      <c r="AK452" s="1842" t="s">
        <v>98</v>
      </c>
      <c r="AL452" s="1843" t="s">
        <v>98</v>
      </c>
      <c r="AM452" s="1844" t="s">
        <v>98</v>
      </c>
      <c r="AN452" s="1845" t="s">
        <v>97</v>
      </c>
      <c r="AO452" s="1843" t="s">
        <v>97</v>
      </c>
      <c r="AP452" s="1844" t="s">
        <v>97</v>
      </c>
      <c r="AQ452" s="1845">
        <v>6</v>
      </c>
      <c r="AR452" s="1843">
        <v>14</v>
      </c>
      <c r="AS452" s="1843">
        <v>35</v>
      </c>
      <c r="AT452" s="1843">
        <v>34</v>
      </c>
      <c r="AU452" s="1846">
        <v>1</v>
      </c>
      <c r="AV452" s="218">
        <f t="shared" si="62"/>
        <v>1</v>
      </c>
      <c r="AW452" s="1153"/>
      <c r="AX452" s="1154"/>
      <c r="AY452" s="1154"/>
      <c r="AZ452" s="1154"/>
      <c r="BA452" s="1154"/>
      <c r="BB452" s="1154"/>
      <c r="BC452" s="1154"/>
      <c r="BD452" s="1154">
        <v>1</v>
      </c>
      <c r="BE452" s="1155"/>
    </row>
    <row r="453" spans="1:57" ht="32.25" thickBot="1">
      <c r="A453" s="2466"/>
      <c r="B453" s="2456"/>
      <c r="C453" s="2459"/>
      <c r="D453" s="345" t="s">
        <v>78</v>
      </c>
      <c r="E453" s="2541"/>
      <c r="F453" s="2522"/>
      <c r="G453" s="1117">
        <f t="shared" si="60"/>
        <v>0</v>
      </c>
      <c r="H453" s="1118">
        <f t="shared" si="80"/>
        <v>0</v>
      </c>
      <c r="I453" s="1865"/>
      <c r="J453" s="1865"/>
      <c r="K453" s="1865"/>
      <c r="L453" s="1866"/>
      <c r="M453" s="1121">
        <f t="shared" si="78"/>
        <v>0</v>
      </c>
      <c r="N453" s="1125"/>
      <c r="O453" s="1125"/>
      <c r="P453" s="1125"/>
      <c r="Q453" s="1125"/>
      <c r="R453" s="1126"/>
      <c r="S453" s="1145"/>
      <c r="T453" s="1145"/>
      <c r="U453" s="1145"/>
      <c r="V453" s="1125"/>
      <c r="W453" s="1125"/>
      <c r="X453" s="1126"/>
      <c r="Y453" s="1124"/>
      <c r="Z453" s="1126"/>
      <c r="AA453" s="1852"/>
      <c r="AB453" s="1848"/>
      <c r="AC453" s="1848"/>
      <c r="AD453" s="1848"/>
      <c r="AE453" s="1848"/>
      <c r="AF453" s="1849"/>
      <c r="AG453" s="1852"/>
      <c r="AH453" s="1849"/>
      <c r="AI453" s="1852"/>
      <c r="AJ453" s="348">
        <f>SUM(AQ453:AU453)</f>
        <v>0</v>
      </c>
      <c r="AK453" s="1853" t="s">
        <v>97</v>
      </c>
      <c r="AL453" s="1854" t="s">
        <v>97</v>
      </c>
      <c r="AM453" s="1855" t="s">
        <v>97</v>
      </c>
      <c r="AN453" s="1856" t="s">
        <v>97</v>
      </c>
      <c r="AO453" s="1854" t="s">
        <v>98</v>
      </c>
      <c r="AP453" s="1855" t="s">
        <v>98</v>
      </c>
      <c r="AQ453" s="1852"/>
      <c r="AR453" s="1848"/>
      <c r="AS453" s="1848"/>
      <c r="AT453" s="1848"/>
      <c r="AU453" s="1849"/>
      <c r="AV453" s="218">
        <f t="shared" si="62"/>
        <v>0</v>
      </c>
      <c r="AW453" s="1136"/>
      <c r="AX453" s="1137"/>
      <c r="AY453" s="1137"/>
      <c r="AZ453" s="1137"/>
      <c r="BA453" s="1137"/>
      <c r="BB453" s="1137"/>
      <c r="BC453" s="1137"/>
      <c r="BD453" s="1137"/>
      <c r="BE453" s="1138"/>
    </row>
    <row r="454" spans="1:57" ht="33.950000000000003" customHeight="1">
      <c r="A454" s="2466"/>
      <c r="B454" s="2454" t="s">
        <v>381</v>
      </c>
      <c r="C454" s="2457" t="s">
        <v>380</v>
      </c>
      <c r="D454" s="342" t="s">
        <v>74</v>
      </c>
      <c r="E454" s="2540">
        <v>5</v>
      </c>
      <c r="F454" s="2509">
        <f>E454-SUM(M454:M458)</f>
        <v>3</v>
      </c>
      <c r="G454" s="1071">
        <f t="shared" si="60"/>
        <v>0</v>
      </c>
      <c r="H454" s="1072">
        <f t="shared" ref="H454:H513" si="81">SUM(I454:L454)</f>
        <v>0</v>
      </c>
      <c r="I454" s="1861"/>
      <c r="J454" s="1861"/>
      <c r="K454" s="1861"/>
      <c r="L454" s="1862"/>
      <c r="M454" s="1075">
        <f t="shared" si="78"/>
        <v>0</v>
      </c>
      <c r="N454" s="1076"/>
      <c r="O454" s="1076"/>
      <c r="P454" s="1076"/>
      <c r="Q454" s="1076"/>
      <c r="R454" s="1080"/>
      <c r="S454" s="1139"/>
      <c r="T454" s="1139"/>
      <c r="U454" s="1139"/>
      <c r="V454" s="1076"/>
      <c r="W454" s="1076"/>
      <c r="X454" s="1080"/>
      <c r="Y454" s="1078"/>
      <c r="Z454" s="1080"/>
      <c r="AA454" s="1832"/>
      <c r="AB454" s="1827"/>
      <c r="AC454" s="1827"/>
      <c r="AD454" s="1827"/>
      <c r="AE454" s="1827"/>
      <c r="AF454" s="1828"/>
      <c r="AG454" s="1832"/>
      <c r="AH454" s="1828"/>
      <c r="AI454" s="1832"/>
      <c r="AJ454" s="346">
        <f>SUM(AN454:AP454)</f>
        <v>0</v>
      </c>
      <c r="AK454" s="1833" t="s">
        <v>97</v>
      </c>
      <c r="AL454" s="1834" t="s">
        <v>97</v>
      </c>
      <c r="AM454" s="1835" t="s">
        <v>97</v>
      </c>
      <c r="AN454" s="1832"/>
      <c r="AO454" s="1827"/>
      <c r="AP454" s="1836"/>
      <c r="AQ454" s="1837" t="s">
        <v>97</v>
      </c>
      <c r="AR454" s="1834" t="s">
        <v>97</v>
      </c>
      <c r="AS454" s="1834" t="s">
        <v>97</v>
      </c>
      <c r="AT454" s="1834" t="s">
        <v>97</v>
      </c>
      <c r="AU454" s="1838" t="s">
        <v>97</v>
      </c>
      <c r="AV454" s="218">
        <f t="shared" si="62"/>
        <v>0</v>
      </c>
      <c r="AW454" s="1093"/>
      <c r="AX454" s="1094"/>
      <c r="AY454" s="1094"/>
      <c r="AZ454" s="1094"/>
      <c r="BA454" s="1094"/>
      <c r="BB454" s="1094"/>
      <c r="BC454" s="1094"/>
      <c r="BD454" s="1094"/>
      <c r="BE454" s="1095"/>
    </row>
    <row r="455" spans="1:57" ht="47.25">
      <c r="A455" s="2466"/>
      <c r="B455" s="2455"/>
      <c r="C455" s="2458"/>
      <c r="D455" s="343" t="s">
        <v>75</v>
      </c>
      <c r="E455" s="2524"/>
      <c r="F455" s="2510"/>
      <c r="G455" s="1096">
        <f t="shared" si="60"/>
        <v>0</v>
      </c>
      <c r="H455" s="1097">
        <f t="shared" si="81"/>
        <v>0</v>
      </c>
      <c r="I455" s="1863"/>
      <c r="J455" s="1863"/>
      <c r="K455" s="1863"/>
      <c r="L455" s="1864"/>
      <c r="M455" s="1100">
        <f t="shared" si="78"/>
        <v>0</v>
      </c>
      <c r="N455" s="1101"/>
      <c r="O455" s="1101"/>
      <c r="P455" s="1101"/>
      <c r="Q455" s="1101"/>
      <c r="R455" s="1105"/>
      <c r="S455" s="1081"/>
      <c r="T455" s="1081"/>
      <c r="U455" s="1081"/>
      <c r="V455" s="1142"/>
      <c r="W455" s="1142"/>
      <c r="X455" s="1082"/>
      <c r="Y455" s="1152"/>
      <c r="Z455" s="1082"/>
      <c r="AA455" s="1829"/>
      <c r="AB455" s="1830"/>
      <c r="AC455" s="1830"/>
      <c r="AD455" s="1830"/>
      <c r="AE455" s="1830"/>
      <c r="AF455" s="1831"/>
      <c r="AG455" s="1841"/>
      <c r="AH455" s="1840"/>
      <c r="AI455" s="1841"/>
      <c r="AJ455" s="347">
        <f>SUM(AN455:AP455)</f>
        <v>0</v>
      </c>
      <c r="AK455" s="1842" t="s">
        <v>98</v>
      </c>
      <c r="AL455" s="1843" t="s">
        <v>98</v>
      </c>
      <c r="AM455" s="1844" t="s">
        <v>98</v>
      </c>
      <c r="AN455" s="1845"/>
      <c r="AO455" s="1843"/>
      <c r="AP455" s="1844"/>
      <c r="AQ455" s="1845" t="s">
        <v>97</v>
      </c>
      <c r="AR455" s="1843" t="s">
        <v>97</v>
      </c>
      <c r="AS455" s="1843" t="s">
        <v>97</v>
      </c>
      <c r="AT455" s="1843" t="s">
        <v>97</v>
      </c>
      <c r="AU455" s="1846" t="s">
        <v>97</v>
      </c>
      <c r="AV455" s="218">
        <f t="shared" si="62"/>
        <v>0</v>
      </c>
      <c r="AW455" s="1153"/>
      <c r="AX455" s="1154"/>
      <c r="AY455" s="1154"/>
      <c r="AZ455" s="1154"/>
      <c r="BA455" s="1154"/>
      <c r="BB455" s="1154"/>
      <c r="BC455" s="1154"/>
      <c r="BD455" s="1154"/>
      <c r="BE455" s="1155"/>
    </row>
    <row r="456" spans="1:57" ht="31.5">
      <c r="A456" s="2466"/>
      <c r="B456" s="2455"/>
      <c r="C456" s="2458"/>
      <c r="D456" s="343" t="s">
        <v>76</v>
      </c>
      <c r="E456" s="2524"/>
      <c r="F456" s="2510"/>
      <c r="G456" s="1096">
        <f t="shared" si="60"/>
        <v>0</v>
      </c>
      <c r="H456" s="1097">
        <f t="shared" si="81"/>
        <v>0</v>
      </c>
      <c r="I456" s="1863"/>
      <c r="J456" s="1863"/>
      <c r="K456" s="1863"/>
      <c r="L456" s="1864"/>
      <c r="M456" s="1100">
        <f t="shared" si="78"/>
        <v>0</v>
      </c>
      <c r="N456" s="1101"/>
      <c r="O456" s="1101"/>
      <c r="P456" s="1101"/>
      <c r="Q456" s="1101"/>
      <c r="R456" s="1105"/>
      <c r="S456" s="1081"/>
      <c r="T456" s="1081"/>
      <c r="U456" s="1081"/>
      <c r="V456" s="1142"/>
      <c r="W456" s="1142"/>
      <c r="X456" s="1082"/>
      <c r="Y456" s="1152"/>
      <c r="Z456" s="1082"/>
      <c r="AA456" s="1829"/>
      <c r="AB456" s="1830"/>
      <c r="AC456" s="1830"/>
      <c r="AD456" s="1830"/>
      <c r="AE456" s="1830"/>
      <c r="AF456" s="1831"/>
      <c r="AG456" s="1841"/>
      <c r="AH456" s="1840"/>
      <c r="AI456" s="1841"/>
      <c r="AJ456" s="347">
        <f>SUM(AK456:AM456)</f>
        <v>0</v>
      </c>
      <c r="AK456" s="1842"/>
      <c r="AL456" s="1843"/>
      <c r="AM456" s="1844"/>
      <c r="AN456" s="1845" t="s">
        <v>97</v>
      </c>
      <c r="AO456" s="1843" t="s">
        <v>97</v>
      </c>
      <c r="AP456" s="1844" t="s">
        <v>97</v>
      </c>
      <c r="AQ456" s="1845" t="s">
        <v>97</v>
      </c>
      <c r="AR456" s="1843" t="s">
        <v>97</v>
      </c>
      <c r="AS456" s="1843" t="s">
        <v>97</v>
      </c>
      <c r="AT456" s="1843" t="s">
        <v>97</v>
      </c>
      <c r="AU456" s="1846" t="s">
        <v>97</v>
      </c>
      <c r="AV456" s="218">
        <f t="shared" si="62"/>
        <v>0</v>
      </c>
      <c r="AW456" s="1153"/>
      <c r="AX456" s="1154"/>
      <c r="AY456" s="1154"/>
      <c r="AZ456" s="1154"/>
      <c r="BA456" s="1154"/>
      <c r="BB456" s="1154"/>
      <c r="BC456" s="1154"/>
      <c r="BD456" s="1154"/>
      <c r="BE456" s="1155"/>
    </row>
    <row r="457" spans="1:57">
      <c r="A457" s="2466"/>
      <c r="B457" s="2455"/>
      <c r="C457" s="2458"/>
      <c r="D457" s="343" t="s">
        <v>77</v>
      </c>
      <c r="E457" s="2524"/>
      <c r="F457" s="2510"/>
      <c r="G457" s="1096">
        <f t="shared" si="60"/>
        <v>6</v>
      </c>
      <c r="H457" s="1097">
        <f t="shared" si="81"/>
        <v>1</v>
      </c>
      <c r="I457" s="1863"/>
      <c r="J457" s="1863"/>
      <c r="K457" s="1863">
        <v>1</v>
      </c>
      <c r="L457" s="1867"/>
      <c r="M457" s="1100">
        <f t="shared" si="78"/>
        <v>2</v>
      </c>
      <c r="N457" s="1101"/>
      <c r="O457" s="1101"/>
      <c r="P457" s="1101"/>
      <c r="Q457" s="1101"/>
      <c r="R457" s="1105">
        <v>2</v>
      </c>
      <c r="S457" s="1081">
        <v>2</v>
      </c>
      <c r="T457" s="1081"/>
      <c r="U457" s="1081"/>
      <c r="V457" s="1142"/>
      <c r="W457" s="1142"/>
      <c r="X457" s="1082"/>
      <c r="Y457" s="1152">
        <v>2</v>
      </c>
      <c r="Z457" s="1082"/>
      <c r="AA457" s="1829"/>
      <c r="AB457" s="1830">
        <v>2</v>
      </c>
      <c r="AC457" s="1830">
        <v>2</v>
      </c>
      <c r="AD457" s="1830"/>
      <c r="AE457" s="1830">
        <v>2</v>
      </c>
      <c r="AF457" s="1831">
        <v>2</v>
      </c>
      <c r="AG457" s="1841">
        <v>38.5</v>
      </c>
      <c r="AH457" s="1840">
        <v>20</v>
      </c>
      <c r="AI457" s="1841">
        <v>112.5</v>
      </c>
      <c r="AJ457" s="347">
        <f>SUM(AQ457:AU457)</f>
        <v>2</v>
      </c>
      <c r="AK457" s="1842" t="s">
        <v>98</v>
      </c>
      <c r="AL457" s="1843" t="s">
        <v>98</v>
      </c>
      <c r="AM457" s="1844" t="s">
        <v>98</v>
      </c>
      <c r="AN457" s="1845" t="s">
        <v>97</v>
      </c>
      <c r="AO457" s="1843" t="s">
        <v>97</v>
      </c>
      <c r="AP457" s="1844" t="s">
        <v>97</v>
      </c>
      <c r="AQ457" s="1845"/>
      <c r="AR457" s="1843"/>
      <c r="AS457" s="1843">
        <v>1</v>
      </c>
      <c r="AT457" s="1843">
        <v>1</v>
      </c>
      <c r="AU457" s="1846"/>
      <c r="AV457" s="218">
        <f t="shared" si="62"/>
        <v>4</v>
      </c>
      <c r="AW457" s="1112"/>
      <c r="AX457" s="1113"/>
      <c r="AY457" s="1113"/>
      <c r="AZ457" s="1113"/>
      <c r="BA457" s="1113"/>
      <c r="BB457" s="1113"/>
      <c r="BC457" s="1113">
        <v>3</v>
      </c>
      <c r="BD457" s="1113">
        <v>1</v>
      </c>
      <c r="BE457" s="1114"/>
    </row>
    <row r="458" spans="1:57" ht="32.25" thickBot="1">
      <c r="A458" s="2466"/>
      <c r="B458" s="2456"/>
      <c r="C458" s="2459"/>
      <c r="D458" s="345" t="s">
        <v>78</v>
      </c>
      <c r="E458" s="2541"/>
      <c r="F458" s="2522"/>
      <c r="G458" s="1117">
        <f t="shared" ref="G458:G521" si="82">SUM(M458,AV458)</f>
        <v>0</v>
      </c>
      <c r="H458" s="1118">
        <f t="shared" si="81"/>
        <v>0</v>
      </c>
      <c r="I458" s="1865"/>
      <c r="J458" s="1865"/>
      <c r="K458" s="1865"/>
      <c r="L458" s="1866"/>
      <c r="M458" s="1121">
        <f t="shared" si="78"/>
        <v>0</v>
      </c>
      <c r="N458" s="1125"/>
      <c r="O458" s="1125"/>
      <c r="P458" s="1125"/>
      <c r="Q458" s="1125"/>
      <c r="R458" s="1126"/>
      <c r="S458" s="1145"/>
      <c r="T458" s="1145"/>
      <c r="U458" s="1145"/>
      <c r="V458" s="1125"/>
      <c r="W458" s="1125"/>
      <c r="X458" s="1126"/>
      <c r="Y458" s="1159"/>
      <c r="Z458" s="1128"/>
      <c r="AA458" s="1852"/>
      <c r="AB458" s="1848"/>
      <c r="AC458" s="1848"/>
      <c r="AD458" s="1848"/>
      <c r="AE458" s="1848"/>
      <c r="AF458" s="1849"/>
      <c r="AG458" s="1852"/>
      <c r="AH458" s="1849"/>
      <c r="AI458" s="1852"/>
      <c r="AJ458" s="348">
        <f>SUM(AQ458:AU458)</f>
        <v>0</v>
      </c>
      <c r="AK458" s="1853" t="s">
        <v>97</v>
      </c>
      <c r="AL458" s="1854" t="s">
        <v>97</v>
      </c>
      <c r="AM458" s="1855" t="s">
        <v>97</v>
      </c>
      <c r="AN458" s="1856" t="s">
        <v>97</v>
      </c>
      <c r="AO458" s="1854" t="s">
        <v>98</v>
      </c>
      <c r="AP458" s="1855" t="s">
        <v>98</v>
      </c>
      <c r="AQ458" s="1852"/>
      <c r="AR458" s="1848"/>
      <c r="AS458" s="1848"/>
      <c r="AT458" s="1848"/>
      <c r="AU458" s="1849"/>
      <c r="AV458" s="218">
        <f t="shared" ref="AV458:AV521" si="83">SUM(AW458:BE458)</f>
        <v>0</v>
      </c>
      <c r="AW458" s="1136"/>
      <c r="AX458" s="1137"/>
      <c r="AY458" s="1137"/>
      <c r="AZ458" s="1137"/>
      <c r="BA458" s="1137"/>
      <c r="BB458" s="1137"/>
      <c r="BC458" s="1137"/>
      <c r="BD458" s="1137"/>
      <c r="BE458" s="1138"/>
    </row>
    <row r="459" spans="1:57" ht="31.5">
      <c r="A459" s="2466"/>
      <c r="B459" s="2454" t="s">
        <v>382</v>
      </c>
      <c r="C459" s="2457" t="s">
        <v>383</v>
      </c>
      <c r="D459" s="342" t="s">
        <v>74</v>
      </c>
      <c r="E459" s="2540">
        <v>20</v>
      </c>
      <c r="F459" s="2509">
        <f>E459-SUM(M459:M463)</f>
        <v>-1</v>
      </c>
      <c r="G459" s="1071">
        <f t="shared" si="82"/>
        <v>0</v>
      </c>
      <c r="H459" s="1072">
        <f t="shared" si="81"/>
        <v>0</v>
      </c>
      <c r="I459" s="1861"/>
      <c r="J459" s="1861"/>
      <c r="K459" s="1861"/>
      <c r="L459" s="1862"/>
      <c r="M459" s="1160">
        <f t="shared" si="78"/>
        <v>0</v>
      </c>
      <c r="N459" s="1142"/>
      <c r="O459" s="1142"/>
      <c r="P459" s="1142"/>
      <c r="Q459" s="1142"/>
      <c r="R459" s="1082"/>
      <c r="S459" s="1139"/>
      <c r="T459" s="1139"/>
      <c r="U459" s="1139"/>
      <c r="V459" s="1076"/>
      <c r="W459" s="1076"/>
      <c r="X459" s="1077"/>
      <c r="Y459" s="1078"/>
      <c r="Z459" s="1080"/>
      <c r="AA459" s="1858"/>
      <c r="AB459" s="1827"/>
      <c r="AC459" s="1827"/>
      <c r="AD459" s="1827"/>
      <c r="AE459" s="1827"/>
      <c r="AF459" s="1828"/>
      <c r="AG459" s="1832"/>
      <c r="AH459" s="1836"/>
      <c r="AI459" s="1858"/>
      <c r="AJ459" s="346">
        <f>SUM(AN459:AP459)</f>
        <v>0</v>
      </c>
      <c r="AK459" s="1833" t="s">
        <v>97</v>
      </c>
      <c r="AL459" s="1834" t="s">
        <v>97</v>
      </c>
      <c r="AM459" s="1835" t="s">
        <v>97</v>
      </c>
      <c r="AN459" s="1832"/>
      <c r="AO459" s="1827"/>
      <c r="AP459" s="1836"/>
      <c r="AQ459" s="1837" t="s">
        <v>97</v>
      </c>
      <c r="AR459" s="1834" t="s">
        <v>97</v>
      </c>
      <c r="AS459" s="1834" t="s">
        <v>97</v>
      </c>
      <c r="AT459" s="1834" t="s">
        <v>97</v>
      </c>
      <c r="AU459" s="1838" t="s">
        <v>97</v>
      </c>
      <c r="AV459" s="218">
        <f t="shared" si="83"/>
        <v>0</v>
      </c>
      <c r="AW459" s="1093"/>
      <c r="AX459" s="1094"/>
      <c r="AY459" s="1094"/>
      <c r="AZ459" s="1094"/>
      <c r="BA459" s="1094"/>
      <c r="BB459" s="1094"/>
      <c r="BC459" s="1094"/>
      <c r="BD459" s="1094"/>
      <c r="BE459" s="1095"/>
    </row>
    <row r="460" spans="1:57" ht="47.25">
      <c r="A460" s="2466"/>
      <c r="B460" s="2455"/>
      <c r="C460" s="2458"/>
      <c r="D460" s="343" t="s">
        <v>75</v>
      </c>
      <c r="E460" s="2524"/>
      <c r="F460" s="2510"/>
      <c r="G460" s="1096">
        <f t="shared" si="82"/>
        <v>0</v>
      </c>
      <c r="H460" s="1097">
        <f t="shared" si="81"/>
        <v>0</v>
      </c>
      <c r="I460" s="1863"/>
      <c r="J460" s="1863"/>
      <c r="K460" s="1863"/>
      <c r="L460" s="1864"/>
      <c r="M460" s="1100">
        <f t="shared" si="78"/>
        <v>0</v>
      </c>
      <c r="N460" s="1101"/>
      <c r="O460" s="1101"/>
      <c r="P460" s="1101"/>
      <c r="Q460" s="1101"/>
      <c r="R460" s="1105"/>
      <c r="S460" s="1081"/>
      <c r="T460" s="1081"/>
      <c r="U460" s="1081"/>
      <c r="V460" s="1142"/>
      <c r="W460" s="1142"/>
      <c r="X460" s="1161"/>
      <c r="Y460" s="1103"/>
      <c r="Z460" s="1105"/>
      <c r="AA460" s="1859"/>
      <c r="AB460" s="1830"/>
      <c r="AC460" s="1830"/>
      <c r="AD460" s="1830"/>
      <c r="AE460" s="1830"/>
      <c r="AF460" s="1831"/>
      <c r="AG460" s="1841"/>
      <c r="AH460" s="1857"/>
      <c r="AI460" s="1860"/>
      <c r="AJ460" s="347">
        <f>SUM(AN460:AP460)</f>
        <v>0</v>
      </c>
      <c r="AK460" s="1842" t="s">
        <v>98</v>
      </c>
      <c r="AL460" s="1843" t="s">
        <v>98</v>
      </c>
      <c r="AM460" s="1844" t="s">
        <v>98</v>
      </c>
      <c r="AN460" s="1845"/>
      <c r="AO460" s="1843"/>
      <c r="AP460" s="1844"/>
      <c r="AQ460" s="1845" t="s">
        <v>97</v>
      </c>
      <c r="AR460" s="1843" t="s">
        <v>97</v>
      </c>
      <c r="AS460" s="1843" t="s">
        <v>97</v>
      </c>
      <c r="AT460" s="1843" t="s">
        <v>97</v>
      </c>
      <c r="AU460" s="1846" t="s">
        <v>97</v>
      </c>
      <c r="AV460" s="218">
        <f t="shared" si="83"/>
        <v>0</v>
      </c>
      <c r="AW460" s="1153"/>
      <c r="AX460" s="1154"/>
      <c r="AY460" s="1154"/>
      <c r="AZ460" s="1154"/>
      <c r="BA460" s="1154"/>
      <c r="BB460" s="1154"/>
      <c r="BC460" s="1154"/>
      <c r="BD460" s="1154"/>
      <c r="BE460" s="1155"/>
    </row>
    <row r="461" spans="1:57" ht="31.5">
      <c r="A461" s="2466"/>
      <c r="B461" s="2455"/>
      <c r="C461" s="2458"/>
      <c r="D461" s="343" t="s">
        <v>76</v>
      </c>
      <c r="E461" s="2524"/>
      <c r="F461" s="2510"/>
      <c r="G461" s="1096">
        <f t="shared" si="82"/>
        <v>0</v>
      </c>
      <c r="H461" s="1097">
        <f t="shared" si="81"/>
        <v>0</v>
      </c>
      <c r="I461" s="1863"/>
      <c r="J461" s="1863"/>
      <c r="K461" s="1863"/>
      <c r="L461" s="1864"/>
      <c r="M461" s="1100">
        <f t="shared" si="78"/>
        <v>0</v>
      </c>
      <c r="N461" s="1101"/>
      <c r="O461" s="1101"/>
      <c r="P461" s="1101"/>
      <c r="Q461" s="1101"/>
      <c r="R461" s="1105"/>
      <c r="S461" s="1081"/>
      <c r="T461" s="1081"/>
      <c r="U461" s="1081"/>
      <c r="V461" s="1142"/>
      <c r="W461" s="1142"/>
      <c r="X461" s="1161"/>
      <c r="Y461" s="1103"/>
      <c r="Z461" s="1105"/>
      <c r="AA461" s="1859"/>
      <c r="AB461" s="1830"/>
      <c r="AC461" s="1830"/>
      <c r="AD461" s="1830"/>
      <c r="AE461" s="1830"/>
      <c r="AF461" s="1831"/>
      <c r="AG461" s="1841"/>
      <c r="AH461" s="1857"/>
      <c r="AI461" s="1860"/>
      <c r="AJ461" s="347">
        <f>SUM(AK461:AM461)</f>
        <v>0</v>
      </c>
      <c r="AK461" s="1842"/>
      <c r="AL461" s="1843"/>
      <c r="AM461" s="1844"/>
      <c r="AN461" s="1845" t="s">
        <v>97</v>
      </c>
      <c r="AO461" s="1843" t="s">
        <v>97</v>
      </c>
      <c r="AP461" s="1844" t="s">
        <v>97</v>
      </c>
      <c r="AQ461" s="1845" t="s">
        <v>97</v>
      </c>
      <c r="AR461" s="1843" t="s">
        <v>97</v>
      </c>
      <c r="AS461" s="1843" t="s">
        <v>97</v>
      </c>
      <c r="AT461" s="1843" t="s">
        <v>97</v>
      </c>
      <c r="AU461" s="1846" t="s">
        <v>97</v>
      </c>
      <c r="AV461" s="218">
        <f t="shared" si="83"/>
        <v>0</v>
      </c>
      <c r="AW461" s="1153"/>
      <c r="AX461" s="1154"/>
      <c r="AY461" s="1154"/>
      <c r="AZ461" s="1154"/>
      <c r="BA461" s="1154"/>
      <c r="BB461" s="1154"/>
      <c r="BC461" s="1154"/>
      <c r="BD461" s="1154"/>
      <c r="BE461" s="1155"/>
    </row>
    <row r="462" spans="1:57">
      <c r="A462" s="2466"/>
      <c r="B462" s="2455"/>
      <c r="C462" s="2458"/>
      <c r="D462" s="343" t="s">
        <v>77</v>
      </c>
      <c r="E462" s="2524"/>
      <c r="F462" s="2510"/>
      <c r="G462" s="1096">
        <f t="shared" si="82"/>
        <v>21</v>
      </c>
      <c r="H462" s="1097">
        <f t="shared" si="81"/>
        <v>0</v>
      </c>
      <c r="I462" s="1863"/>
      <c r="J462" s="1863"/>
      <c r="K462" s="1863"/>
      <c r="L462" s="1867"/>
      <c r="M462" s="1100">
        <f t="shared" si="78"/>
        <v>21</v>
      </c>
      <c r="N462" s="1101"/>
      <c r="O462" s="1101"/>
      <c r="P462" s="1101"/>
      <c r="Q462" s="1101"/>
      <c r="R462" s="1105">
        <v>21</v>
      </c>
      <c r="S462" s="1081"/>
      <c r="T462" s="1081"/>
      <c r="U462" s="1081"/>
      <c r="V462" s="1142">
        <v>21</v>
      </c>
      <c r="W462" s="1142"/>
      <c r="X462" s="1161"/>
      <c r="Y462" s="1103">
        <v>20</v>
      </c>
      <c r="Z462" s="1105">
        <v>1</v>
      </c>
      <c r="AA462" s="1860"/>
      <c r="AB462" s="1839">
        <v>2</v>
      </c>
      <c r="AC462" s="1839">
        <v>2</v>
      </c>
      <c r="AD462" s="1839">
        <v>1</v>
      </c>
      <c r="AE462" s="1839">
        <v>19</v>
      </c>
      <c r="AF462" s="1840"/>
      <c r="AG462" s="1841">
        <v>35</v>
      </c>
      <c r="AH462" s="1857">
        <v>10</v>
      </c>
      <c r="AI462" s="1841">
        <v>95</v>
      </c>
      <c r="AJ462" s="347">
        <f>SUM(AQ462:AU462)</f>
        <v>21</v>
      </c>
      <c r="AK462" s="1842" t="s">
        <v>98</v>
      </c>
      <c r="AL462" s="1843" t="s">
        <v>98</v>
      </c>
      <c r="AM462" s="1844" t="s">
        <v>98</v>
      </c>
      <c r="AN462" s="1845" t="s">
        <v>97</v>
      </c>
      <c r="AO462" s="1843" t="s">
        <v>97</v>
      </c>
      <c r="AP462" s="1844" t="s">
        <v>97</v>
      </c>
      <c r="AQ462" s="1845"/>
      <c r="AR462" s="1843">
        <v>2</v>
      </c>
      <c r="AS462" s="1843">
        <v>19</v>
      </c>
      <c r="AT462" s="1843"/>
      <c r="AU462" s="1846"/>
      <c r="AV462" s="218">
        <f t="shared" si="83"/>
        <v>0</v>
      </c>
      <c r="AW462" s="1153"/>
      <c r="AX462" s="1154"/>
      <c r="AY462" s="1154"/>
      <c r="AZ462" s="1154"/>
      <c r="BA462" s="1154"/>
      <c r="BB462" s="1154"/>
      <c r="BC462" s="1154"/>
      <c r="BD462" s="1154"/>
      <c r="BE462" s="1155"/>
    </row>
    <row r="463" spans="1:57" ht="32.25" thickBot="1">
      <c r="A463" s="2466"/>
      <c r="B463" s="2456"/>
      <c r="C463" s="2459"/>
      <c r="D463" s="345" t="s">
        <v>78</v>
      </c>
      <c r="E463" s="2541"/>
      <c r="F463" s="2522"/>
      <c r="G463" s="1117">
        <f t="shared" si="82"/>
        <v>0</v>
      </c>
      <c r="H463" s="1118">
        <f t="shared" si="81"/>
        <v>0</v>
      </c>
      <c r="I463" s="1865"/>
      <c r="J463" s="1865"/>
      <c r="K463" s="1865"/>
      <c r="L463" s="1866"/>
      <c r="M463" s="1121">
        <f t="shared" si="78"/>
        <v>0</v>
      </c>
      <c r="N463" s="1125"/>
      <c r="O463" s="1125"/>
      <c r="P463" s="1125"/>
      <c r="Q463" s="1125"/>
      <c r="R463" s="1126"/>
      <c r="S463" s="1145"/>
      <c r="T463" s="1145"/>
      <c r="U463" s="1145"/>
      <c r="V463" s="1125"/>
      <c r="W463" s="1125"/>
      <c r="X463" s="1146"/>
      <c r="Y463" s="1159"/>
      <c r="Z463" s="1128"/>
      <c r="AA463" s="1868"/>
      <c r="AB463" s="1848"/>
      <c r="AC463" s="1848"/>
      <c r="AD463" s="1848"/>
      <c r="AE463" s="1848"/>
      <c r="AF463" s="1849"/>
      <c r="AG463" s="1852"/>
      <c r="AH463" s="1869"/>
      <c r="AI463" s="1868"/>
      <c r="AJ463" s="348">
        <f>SUM(AQ463:AU463)</f>
        <v>0</v>
      </c>
      <c r="AK463" s="1853" t="s">
        <v>97</v>
      </c>
      <c r="AL463" s="1854" t="s">
        <v>97</v>
      </c>
      <c r="AM463" s="1855" t="s">
        <v>97</v>
      </c>
      <c r="AN463" s="1856" t="s">
        <v>97</v>
      </c>
      <c r="AO463" s="1854" t="s">
        <v>98</v>
      </c>
      <c r="AP463" s="1855" t="s">
        <v>98</v>
      </c>
      <c r="AQ463" s="1852"/>
      <c r="AR463" s="1848"/>
      <c r="AS463" s="1848"/>
      <c r="AT463" s="1848"/>
      <c r="AU463" s="1849"/>
      <c r="AV463" s="218">
        <f t="shared" si="83"/>
        <v>0</v>
      </c>
      <c r="AW463" s="1136"/>
      <c r="AX463" s="1137"/>
      <c r="AY463" s="1137"/>
      <c r="AZ463" s="1137"/>
      <c r="BA463" s="1137"/>
      <c r="BB463" s="1137"/>
      <c r="BC463" s="1137"/>
      <c r="BD463" s="1137"/>
      <c r="BE463" s="1138"/>
    </row>
    <row r="464" spans="1:57" ht="33.950000000000003" customHeight="1">
      <c r="A464" s="2466"/>
      <c r="B464" s="2454" t="s">
        <v>384</v>
      </c>
      <c r="C464" s="2457" t="s">
        <v>383</v>
      </c>
      <c r="D464" s="342" t="s">
        <v>74</v>
      </c>
      <c r="E464" s="2540">
        <v>20</v>
      </c>
      <c r="F464" s="2509">
        <f>E464-SUM(M464:M468)</f>
        <v>-1</v>
      </c>
      <c r="G464" s="1071">
        <f t="shared" si="82"/>
        <v>0</v>
      </c>
      <c r="H464" s="1072">
        <f t="shared" si="81"/>
        <v>0</v>
      </c>
      <c r="I464" s="1861"/>
      <c r="J464" s="1861"/>
      <c r="K464" s="1861"/>
      <c r="L464" s="1862"/>
      <c r="M464" s="1075">
        <f t="shared" si="78"/>
        <v>0</v>
      </c>
      <c r="N464" s="1076"/>
      <c r="O464" s="1076"/>
      <c r="P464" s="1076"/>
      <c r="Q464" s="1076"/>
      <c r="R464" s="1080"/>
      <c r="S464" s="1139"/>
      <c r="T464" s="1139"/>
      <c r="U464" s="1139"/>
      <c r="V464" s="1076"/>
      <c r="W464" s="1076"/>
      <c r="X464" s="1077"/>
      <c r="Y464" s="1078"/>
      <c r="Z464" s="1080"/>
      <c r="AA464" s="1858"/>
      <c r="AB464" s="1827"/>
      <c r="AC464" s="1827"/>
      <c r="AD464" s="1827"/>
      <c r="AE464" s="1827"/>
      <c r="AF464" s="1828"/>
      <c r="AG464" s="1832"/>
      <c r="AH464" s="1836"/>
      <c r="AI464" s="1858"/>
      <c r="AJ464" s="346">
        <f>SUM(AN464:AP464)</f>
        <v>0</v>
      </c>
      <c r="AK464" s="1833" t="s">
        <v>97</v>
      </c>
      <c r="AL464" s="1834" t="s">
        <v>97</v>
      </c>
      <c r="AM464" s="1835" t="s">
        <v>97</v>
      </c>
      <c r="AN464" s="1832"/>
      <c r="AO464" s="1827"/>
      <c r="AP464" s="1836"/>
      <c r="AQ464" s="1837" t="s">
        <v>97</v>
      </c>
      <c r="AR464" s="1834" t="s">
        <v>97</v>
      </c>
      <c r="AS464" s="1834" t="s">
        <v>97</v>
      </c>
      <c r="AT464" s="1834" t="s">
        <v>97</v>
      </c>
      <c r="AU464" s="1838" t="s">
        <v>97</v>
      </c>
      <c r="AV464" s="218">
        <f t="shared" si="83"/>
        <v>0</v>
      </c>
      <c r="AW464" s="1093"/>
      <c r="AX464" s="1094"/>
      <c r="AY464" s="1094"/>
      <c r="AZ464" s="1094"/>
      <c r="BA464" s="1094"/>
      <c r="BB464" s="1094"/>
      <c r="BC464" s="1094"/>
      <c r="BD464" s="1094"/>
      <c r="BE464" s="1095"/>
    </row>
    <row r="465" spans="1:57" ht="47.25">
      <c r="A465" s="2466"/>
      <c r="B465" s="2455"/>
      <c r="C465" s="2458"/>
      <c r="D465" s="343" t="s">
        <v>75</v>
      </c>
      <c r="E465" s="2524"/>
      <c r="F465" s="2510"/>
      <c r="G465" s="1096">
        <f t="shared" si="82"/>
        <v>0</v>
      </c>
      <c r="H465" s="1097">
        <f t="shared" si="81"/>
        <v>0</v>
      </c>
      <c r="I465" s="1863"/>
      <c r="J465" s="1863"/>
      <c r="K465" s="1863"/>
      <c r="L465" s="1864"/>
      <c r="M465" s="1100">
        <f t="shared" si="78"/>
        <v>0</v>
      </c>
      <c r="N465" s="1101"/>
      <c r="O465" s="1101"/>
      <c r="P465" s="1101"/>
      <c r="Q465" s="1101"/>
      <c r="R465" s="1105"/>
      <c r="S465" s="1081"/>
      <c r="T465" s="1081"/>
      <c r="U465" s="1081"/>
      <c r="V465" s="1142"/>
      <c r="W465" s="1142"/>
      <c r="X465" s="1161"/>
      <c r="Y465" s="1103"/>
      <c r="Z465" s="1105"/>
      <c r="AA465" s="1859"/>
      <c r="AB465" s="1830"/>
      <c r="AC465" s="1830"/>
      <c r="AD465" s="1830"/>
      <c r="AE465" s="1830"/>
      <c r="AF465" s="1831"/>
      <c r="AG465" s="1841"/>
      <c r="AH465" s="1857"/>
      <c r="AI465" s="1860"/>
      <c r="AJ465" s="347">
        <f>SUM(AN465:AP465)</f>
        <v>0</v>
      </c>
      <c r="AK465" s="1842" t="s">
        <v>98</v>
      </c>
      <c r="AL465" s="1843" t="s">
        <v>98</v>
      </c>
      <c r="AM465" s="1844" t="s">
        <v>98</v>
      </c>
      <c r="AN465" s="1845"/>
      <c r="AO465" s="1843"/>
      <c r="AP465" s="1844"/>
      <c r="AQ465" s="1845" t="s">
        <v>97</v>
      </c>
      <c r="AR465" s="1843" t="s">
        <v>97</v>
      </c>
      <c r="AS465" s="1843" t="s">
        <v>97</v>
      </c>
      <c r="AT465" s="1843" t="s">
        <v>97</v>
      </c>
      <c r="AU465" s="1846" t="s">
        <v>97</v>
      </c>
      <c r="AV465" s="218">
        <f t="shared" si="83"/>
        <v>0</v>
      </c>
      <c r="AW465" s="1153"/>
      <c r="AX465" s="1154"/>
      <c r="AY465" s="1154"/>
      <c r="AZ465" s="1154"/>
      <c r="BA465" s="1154"/>
      <c r="BB465" s="1154"/>
      <c r="BC465" s="1154"/>
      <c r="BD465" s="1154"/>
      <c r="BE465" s="1155"/>
    </row>
    <row r="466" spans="1:57" ht="31.5">
      <c r="A466" s="2466"/>
      <c r="B466" s="2455"/>
      <c r="C466" s="2458"/>
      <c r="D466" s="343" t="s">
        <v>76</v>
      </c>
      <c r="E466" s="2524"/>
      <c r="F466" s="2510"/>
      <c r="G466" s="1096">
        <f t="shared" si="82"/>
        <v>0</v>
      </c>
      <c r="H466" s="1097">
        <f t="shared" si="81"/>
        <v>0</v>
      </c>
      <c r="I466" s="1863"/>
      <c r="J466" s="1863"/>
      <c r="K466" s="1863"/>
      <c r="L466" s="1864"/>
      <c r="M466" s="1100">
        <f>IF(AND(SUM(N466:R466)=SUM(Y466:Z466),SUM(S466:X466)=SUM(Y466:Z466)),SUM(N466:R466),"ПЕРЕВІРТЕ ПРАВИЛЬНІСТЬ ДАНИХ")</f>
        <v>0</v>
      </c>
      <c r="N466" s="1101"/>
      <c r="O466" s="1101"/>
      <c r="P466" s="1101"/>
      <c r="Q466" s="1101"/>
      <c r="R466" s="1105"/>
      <c r="S466" s="1081"/>
      <c r="T466" s="1081"/>
      <c r="U466" s="1081"/>
      <c r="V466" s="1142"/>
      <c r="W466" s="1142"/>
      <c r="X466" s="1161"/>
      <c r="Y466" s="1103"/>
      <c r="Z466" s="1105"/>
      <c r="AA466" s="1859"/>
      <c r="AB466" s="1830"/>
      <c r="AC466" s="1830"/>
      <c r="AD466" s="1830"/>
      <c r="AE466" s="1830"/>
      <c r="AF466" s="1831"/>
      <c r="AG466" s="1841"/>
      <c r="AH466" s="1857"/>
      <c r="AI466" s="1860"/>
      <c r="AJ466" s="347">
        <f>SUM(AK466:AM466)</f>
        <v>0</v>
      </c>
      <c r="AK466" s="1842"/>
      <c r="AL466" s="1843"/>
      <c r="AM466" s="1844"/>
      <c r="AN466" s="1845" t="s">
        <v>97</v>
      </c>
      <c r="AO466" s="1843" t="s">
        <v>97</v>
      </c>
      <c r="AP466" s="1844" t="s">
        <v>97</v>
      </c>
      <c r="AQ466" s="1845" t="s">
        <v>97</v>
      </c>
      <c r="AR466" s="1843" t="s">
        <v>97</v>
      </c>
      <c r="AS466" s="1843" t="s">
        <v>97</v>
      </c>
      <c r="AT466" s="1843" t="s">
        <v>97</v>
      </c>
      <c r="AU466" s="1846" t="s">
        <v>97</v>
      </c>
      <c r="AV466" s="218">
        <f t="shared" si="83"/>
        <v>0</v>
      </c>
      <c r="AW466" s="1153"/>
      <c r="AX466" s="1154"/>
      <c r="AY466" s="1154"/>
      <c r="AZ466" s="1154"/>
      <c r="BA466" s="1154"/>
      <c r="BB466" s="1154"/>
      <c r="BC466" s="1154"/>
      <c r="BD466" s="1154"/>
      <c r="BE466" s="1155"/>
    </row>
    <row r="467" spans="1:57">
      <c r="A467" s="2466"/>
      <c r="B467" s="2455"/>
      <c r="C467" s="2458"/>
      <c r="D467" s="343" t="s">
        <v>77</v>
      </c>
      <c r="E467" s="2524"/>
      <c r="F467" s="2510"/>
      <c r="G467" s="1096">
        <f t="shared" si="82"/>
        <v>22</v>
      </c>
      <c r="H467" s="1097">
        <f t="shared" si="81"/>
        <v>7</v>
      </c>
      <c r="I467" s="1863"/>
      <c r="J467" s="1863"/>
      <c r="K467" s="1863">
        <v>7</v>
      </c>
      <c r="L467" s="1867"/>
      <c r="M467" s="1100">
        <f>IF(AND(SUM(N467:R467)=SUM(Y467:Z467),SUM(S467:X467)=SUM(Y467:Z467)),SUM(N467:R467),"ПЕРЕВІРТЕ ПРАВИЛЬНІСТЬ ДАНИХ")</f>
        <v>21</v>
      </c>
      <c r="N467" s="1101"/>
      <c r="O467" s="1101"/>
      <c r="P467" s="1101"/>
      <c r="Q467" s="1101"/>
      <c r="R467" s="1105">
        <v>21</v>
      </c>
      <c r="S467" s="1081"/>
      <c r="T467" s="1081"/>
      <c r="U467" s="1081"/>
      <c r="V467" s="1142">
        <v>21</v>
      </c>
      <c r="W467" s="1142"/>
      <c r="X467" s="1161"/>
      <c r="Y467" s="1103">
        <v>19</v>
      </c>
      <c r="Z467" s="1105">
        <v>2</v>
      </c>
      <c r="AA467" s="1860"/>
      <c r="AB467" s="1839">
        <v>2</v>
      </c>
      <c r="AC467" s="1839">
        <v>2</v>
      </c>
      <c r="AD467" s="1839">
        <v>1</v>
      </c>
      <c r="AE467" s="1839">
        <v>10</v>
      </c>
      <c r="AF467" s="1840"/>
      <c r="AG467" s="1841">
        <v>42</v>
      </c>
      <c r="AH467" s="1857">
        <v>17</v>
      </c>
      <c r="AI467" s="1841">
        <v>100</v>
      </c>
      <c r="AJ467" s="347">
        <f>SUM(AQ467:AU467)</f>
        <v>21</v>
      </c>
      <c r="AK467" s="1842" t="s">
        <v>98</v>
      </c>
      <c r="AL467" s="1843" t="s">
        <v>98</v>
      </c>
      <c r="AM467" s="1844" t="s">
        <v>98</v>
      </c>
      <c r="AN467" s="1845" t="s">
        <v>97</v>
      </c>
      <c r="AO467" s="1843" t="s">
        <v>97</v>
      </c>
      <c r="AP467" s="1844" t="s">
        <v>97</v>
      </c>
      <c r="AQ467" s="1845"/>
      <c r="AR467" s="1840">
        <v>3</v>
      </c>
      <c r="AS467" s="1840">
        <v>18</v>
      </c>
      <c r="AT467" s="1843"/>
      <c r="AU467" s="1846"/>
      <c r="AV467" s="218">
        <f t="shared" si="83"/>
        <v>1</v>
      </c>
      <c r="AW467" s="1153"/>
      <c r="AX467" s="1154"/>
      <c r="AY467" s="1154">
        <v>1</v>
      </c>
      <c r="AZ467" s="1154"/>
      <c r="BA467" s="1154"/>
      <c r="BB467" s="1154"/>
      <c r="BC467" s="1154"/>
      <c r="BD467" s="1154"/>
      <c r="BE467" s="1155"/>
    </row>
    <row r="468" spans="1:57" ht="32.25" thickBot="1">
      <c r="A468" s="2466"/>
      <c r="B468" s="2456"/>
      <c r="C468" s="2459"/>
      <c r="D468" s="345" t="s">
        <v>78</v>
      </c>
      <c r="E468" s="2541"/>
      <c r="F468" s="2522"/>
      <c r="G468" s="1117">
        <f t="shared" si="82"/>
        <v>0</v>
      </c>
      <c r="H468" s="1118">
        <f t="shared" si="81"/>
        <v>0</v>
      </c>
      <c r="I468" s="1865"/>
      <c r="J468" s="1865"/>
      <c r="K468" s="1865"/>
      <c r="L468" s="1866"/>
      <c r="M468" s="1121">
        <f t="shared" si="78"/>
        <v>0</v>
      </c>
      <c r="N468" s="1125"/>
      <c r="O468" s="1125"/>
      <c r="P468" s="1125"/>
      <c r="Q468" s="1125"/>
      <c r="R468" s="1126"/>
      <c r="S468" s="1145"/>
      <c r="T468" s="1145"/>
      <c r="U468" s="1145"/>
      <c r="V468" s="1125"/>
      <c r="W468" s="1125"/>
      <c r="X468" s="1146"/>
      <c r="Y468" s="1124"/>
      <c r="Z468" s="1126"/>
      <c r="AA468" s="1868"/>
      <c r="AB468" s="1848"/>
      <c r="AC468" s="1848"/>
      <c r="AD468" s="1848"/>
      <c r="AE468" s="1848"/>
      <c r="AF468" s="1849"/>
      <c r="AG468" s="1852"/>
      <c r="AH468" s="1869"/>
      <c r="AI468" s="1868"/>
      <c r="AJ468" s="348">
        <f>SUM(AQ468:AU468)</f>
        <v>0</v>
      </c>
      <c r="AK468" s="1853" t="s">
        <v>97</v>
      </c>
      <c r="AL468" s="1854" t="s">
        <v>97</v>
      </c>
      <c r="AM468" s="1855" t="s">
        <v>97</v>
      </c>
      <c r="AN468" s="1856" t="s">
        <v>97</v>
      </c>
      <c r="AO468" s="1854" t="s">
        <v>98</v>
      </c>
      <c r="AP468" s="1855" t="s">
        <v>98</v>
      </c>
      <c r="AQ468" s="1852"/>
      <c r="AR468" s="1848"/>
      <c r="AS468" s="1848"/>
      <c r="AT468" s="1848"/>
      <c r="AU468" s="1849"/>
      <c r="AV468" s="218">
        <f t="shared" si="83"/>
        <v>0</v>
      </c>
      <c r="AW468" s="1136"/>
      <c r="AX468" s="1137"/>
      <c r="AY468" s="1137"/>
      <c r="AZ468" s="1137"/>
      <c r="BA468" s="1137"/>
      <c r="BB468" s="1137"/>
      <c r="BC468" s="1137"/>
      <c r="BD468" s="1137"/>
      <c r="BE468" s="1138"/>
    </row>
    <row r="469" spans="1:57" ht="31.5">
      <c r="A469" s="2466"/>
      <c r="B469" s="2454" t="s">
        <v>385</v>
      </c>
      <c r="C469" s="2457" t="s">
        <v>386</v>
      </c>
      <c r="D469" s="342" t="s">
        <v>74</v>
      </c>
      <c r="E469" s="2540">
        <v>60</v>
      </c>
      <c r="F469" s="2509">
        <f>E469-SUM(M469:M473)</f>
        <v>-1</v>
      </c>
      <c r="G469" s="1071">
        <f t="shared" si="82"/>
        <v>0</v>
      </c>
      <c r="H469" s="1072">
        <f t="shared" si="81"/>
        <v>0</v>
      </c>
      <c r="I469" s="1861"/>
      <c r="J469" s="1861"/>
      <c r="K469" s="1861"/>
      <c r="L469" s="1862"/>
      <c r="M469" s="1075">
        <f t="shared" si="78"/>
        <v>0</v>
      </c>
      <c r="N469" s="1076"/>
      <c r="O469" s="1076"/>
      <c r="P469" s="1076"/>
      <c r="Q469" s="1076"/>
      <c r="R469" s="1080"/>
      <c r="S469" s="1139"/>
      <c r="T469" s="1139"/>
      <c r="U469" s="1139"/>
      <c r="V469" s="1076"/>
      <c r="W469" s="1076"/>
      <c r="X469" s="1080"/>
      <c r="Y469" s="1152"/>
      <c r="Z469" s="1082"/>
      <c r="AA469" s="1832"/>
      <c r="AB469" s="1827"/>
      <c r="AC469" s="1827"/>
      <c r="AD469" s="1827"/>
      <c r="AE469" s="1827"/>
      <c r="AF469" s="1828"/>
      <c r="AG469" s="1832"/>
      <c r="AH469" s="1828"/>
      <c r="AI469" s="1832"/>
      <c r="AJ469" s="346">
        <f>SUM(AN469:AP469)</f>
        <v>0</v>
      </c>
      <c r="AK469" s="1833" t="s">
        <v>97</v>
      </c>
      <c r="AL469" s="1834" t="s">
        <v>97</v>
      </c>
      <c r="AM469" s="1835" t="s">
        <v>97</v>
      </c>
      <c r="AN469" s="1832"/>
      <c r="AO469" s="1827"/>
      <c r="AP469" s="1836"/>
      <c r="AQ469" s="1837" t="s">
        <v>97</v>
      </c>
      <c r="AR469" s="1834" t="s">
        <v>97</v>
      </c>
      <c r="AS469" s="1834" t="s">
        <v>97</v>
      </c>
      <c r="AT469" s="1834" t="s">
        <v>97</v>
      </c>
      <c r="AU469" s="1838" t="s">
        <v>97</v>
      </c>
      <c r="AV469" s="218">
        <f t="shared" si="83"/>
        <v>0</v>
      </c>
      <c r="AW469" s="1093"/>
      <c r="AX469" s="1094"/>
      <c r="AY469" s="1094"/>
      <c r="AZ469" s="1094"/>
      <c r="BA469" s="1094"/>
      <c r="BB469" s="1094"/>
      <c r="BC469" s="1094"/>
      <c r="BD469" s="1094"/>
      <c r="BE469" s="1095"/>
    </row>
    <row r="470" spans="1:57" ht="47.25">
      <c r="A470" s="2466"/>
      <c r="B470" s="2455"/>
      <c r="C470" s="2458"/>
      <c r="D470" s="343" t="s">
        <v>75</v>
      </c>
      <c r="E470" s="2524"/>
      <c r="F470" s="2510"/>
      <c r="G470" s="1096">
        <f t="shared" si="82"/>
        <v>0</v>
      </c>
      <c r="H470" s="1097">
        <f t="shared" si="81"/>
        <v>0</v>
      </c>
      <c r="I470" s="1863"/>
      <c r="J470" s="1863"/>
      <c r="K470" s="1863"/>
      <c r="L470" s="1864"/>
      <c r="M470" s="1100">
        <f t="shared" si="78"/>
        <v>0</v>
      </c>
      <c r="N470" s="1101"/>
      <c r="O470" s="1101"/>
      <c r="P470" s="1101"/>
      <c r="Q470" s="1101"/>
      <c r="R470" s="1105"/>
      <c r="S470" s="1081"/>
      <c r="T470" s="1081"/>
      <c r="U470" s="1081"/>
      <c r="V470" s="1142"/>
      <c r="W470" s="1142"/>
      <c r="X470" s="1082"/>
      <c r="Y470" s="1152"/>
      <c r="Z470" s="1082"/>
      <c r="AA470" s="1829"/>
      <c r="AB470" s="1830"/>
      <c r="AC470" s="1830"/>
      <c r="AD470" s="1830"/>
      <c r="AE470" s="1830"/>
      <c r="AF470" s="1831"/>
      <c r="AG470" s="1841"/>
      <c r="AH470" s="1840"/>
      <c r="AI470" s="1841"/>
      <c r="AJ470" s="347">
        <f>SUM(AN470:AP470)</f>
        <v>0</v>
      </c>
      <c r="AK470" s="1842" t="s">
        <v>98</v>
      </c>
      <c r="AL470" s="1843" t="s">
        <v>98</v>
      </c>
      <c r="AM470" s="1844" t="s">
        <v>98</v>
      </c>
      <c r="AN470" s="1845"/>
      <c r="AO470" s="1843"/>
      <c r="AP470" s="1844"/>
      <c r="AQ470" s="1845" t="s">
        <v>97</v>
      </c>
      <c r="AR470" s="1843" t="s">
        <v>97</v>
      </c>
      <c r="AS470" s="1843" t="s">
        <v>97</v>
      </c>
      <c r="AT470" s="1843" t="s">
        <v>97</v>
      </c>
      <c r="AU470" s="1846" t="s">
        <v>97</v>
      </c>
      <c r="AV470" s="218">
        <f t="shared" si="83"/>
        <v>0</v>
      </c>
      <c r="AW470" s="1153"/>
      <c r="AX470" s="1154"/>
      <c r="AY470" s="1154"/>
      <c r="AZ470" s="1154"/>
      <c r="BA470" s="1154"/>
      <c r="BB470" s="1154"/>
      <c r="BC470" s="1154"/>
      <c r="BD470" s="1154"/>
      <c r="BE470" s="1155"/>
    </row>
    <row r="471" spans="1:57" ht="31.5">
      <c r="A471" s="2466"/>
      <c r="B471" s="2455"/>
      <c r="C471" s="2458"/>
      <c r="D471" s="343" t="s">
        <v>76</v>
      </c>
      <c r="E471" s="2524"/>
      <c r="F471" s="2510"/>
      <c r="G471" s="1096">
        <f t="shared" si="82"/>
        <v>0</v>
      </c>
      <c r="H471" s="1097">
        <f t="shared" si="81"/>
        <v>0</v>
      </c>
      <c r="I471" s="1863"/>
      <c r="J471" s="1863"/>
      <c r="K471" s="1863"/>
      <c r="L471" s="1864"/>
      <c r="M471" s="1100">
        <f t="shared" si="78"/>
        <v>0</v>
      </c>
      <c r="N471" s="1101"/>
      <c r="O471" s="1101"/>
      <c r="P471" s="1101"/>
      <c r="Q471" s="1101"/>
      <c r="R471" s="1105"/>
      <c r="S471" s="1081"/>
      <c r="T471" s="1081"/>
      <c r="U471" s="1081"/>
      <c r="V471" s="1142"/>
      <c r="W471" s="1142"/>
      <c r="X471" s="1082"/>
      <c r="Y471" s="1152"/>
      <c r="Z471" s="1082"/>
      <c r="AA471" s="1829"/>
      <c r="AB471" s="1830"/>
      <c r="AC471" s="1830"/>
      <c r="AD471" s="1830"/>
      <c r="AE471" s="1830"/>
      <c r="AF471" s="1831"/>
      <c r="AG471" s="1841"/>
      <c r="AH471" s="1840"/>
      <c r="AI471" s="1841"/>
      <c r="AJ471" s="347">
        <f>SUM(AK471:AM471)</f>
        <v>0</v>
      </c>
      <c r="AK471" s="1842"/>
      <c r="AL471" s="1843"/>
      <c r="AM471" s="1844"/>
      <c r="AN471" s="1845" t="s">
        <v>97</v>
      </c>
      <c r="AO471" s="1843" t="s">
        <v>97</v>
      </c>
      <c r="AP471" s="1844" t="s">
        <v>97</v>
      </c>
      <c r="AQ471" s="1845" t="s">
        <v>97</v>
      </c>
      <c r="AR471" s="1843" t="s">
        <v>97</v>
      </c>
      <c r="AS471" s="1843" t="s">
        <v>97</v>
      </c>
      <c r="AT471" s="1843" t="s">
        <v>97</v>
      </c>
      <c r="AU471" s="1846" t="s">
        <v>97</v>
      </c>
      <c r="AV471" s="218">
        <f t="shared" si="83"/>
        <v>0</v>
      </c>
      <c r="AW471" s="1153"/>
      <c r="AX471" s="1154"/>
      <c r="AY471" s="1154"/>
      <c r="AZ471" s="1154"/>
      <c r="BA471" s="1154"/>
      <c r="BB471" s="1154"/>
      <c r="BC471" s="1154"/>
      <c r="BD471" s="1154"/>
      <c r="BE471" s="1155"/>
    </row>
    <row r="472" spans="1:57">
      <c r="A472" s="2466"/>
      <c r="B472" s="2455"/>
      <c r="C472" s="2458"/>
      <c r="D472" s="343" t="s">
        <v>77</v>
      </c>
      <c r="E472" s="2524"/>
      <c r="F472" s="2510"/>
      <c r="G472" s="1096">
        <f t="shared" si="82"/>
        <v>62</v>
      </c>
      <c r="H472" s="1097">
        <f t="shared" si="81"/>
        <v>1</v>
      </c>
      <c r="I472" s="1863">
        <v>1</v>
      </c>
      <c r="J472" s="1863"/>
      <c r="K472" s="1863"/>
      <c r="L472" s="1864"/>
      <c r="M472" s="1100">
        <f t="shared" si="78"/>
        <v>61</v>
      </c>
      <c r="N472" s="1101"/>
      <c r="O472" s="1101"/>
      <c r="P472" s="1101"/>
      <c r="Q472" s="1101"/>
      <c r="R472" s="1105">
        <v>61</v>
      </c>
      <c r="S472" s="1081">
        <v>13</v>
      </c>
      <c r="T472" s="1081"/>
      <c r="U472" s="1081"/>
      <c r="V472" s="1142">
        <v>48</v>
      </c>
      <c r="W472" s="1142"/>
      <c r="X472" s="1082"/>
      <c r="Y472" s="1152">
        <v>53</v>
      </c>
      <c r="Z472" s="1082">
        <v>8</v>
      </c>
      <c r="AA472" s="1829"/>
      <c r="AB472" s="1830">
        <v>15</v>
      </c>
      <c r="AC472" s="1830">
        <v>11</v>
      </c>
      <c r="AD472" s="1830">
        <v>5</v>
      </c>
      <c r="AE472" s="1830">
        <v>9</v>
      </c>
      <c r="AF472" s="1831">
        <v>7</v>
      </c>
      <c r="AG472" s="1841">
        <v>36.799999999999997</v>
      </c>
      <c r="AH472" s="1840">
        <v>18.2</v>
      </c>
      <c r="AI472" s="1841">
        <v>114.2</v>
      </c>
      <c r="AJ472" s="347">
        <f>SUM(AQ472:AU472)</f>
        <v>61</v>
      </c>
      <c r="AK472" s="1842" t="s">
        <v>98</v>
      </c>
      <c r="AL472" s="1843" t="s">
        <v>98</v>
      </c>
      <c r="AM472" s="1844" t="s">
        <v>98</v>
      </c>
      <c r="AN472" s="1845" t="s">
        <v>97</v>
      </c>
      <c r="AO472" s="1843" t="s">
        <v>97</v>
      </c>
      <c r="AP472" s="1844" t="s">
        <v>97</v>
      </c>
      <c r="AQ472" s="1845"/>
      <c r="AR472" s="1843">
        <v>5</v>
      </c>
      <c r="AS472" s="1843">
        <v>20</v>
      </c>
      <c r="AT472" s="1843">
        <v>36</v>
      </c>
      <c r="AU472" s="1846"/>
      <c r="AV472" s="218">
        <f t="shared" si="83"/>
        <v>1</v>
      </c>
      <c r="AW472" s="1153"/>
      <c r="AX472" s="1154"/>
      <c r="AY472" s="1154"/>
      <c r="AZ472" s="1154"/>
      <c r="BA472" s="1154"/>
      <c r="BB472" s="1154"/>
      <c r="BC472" s="1154"/>
      <c r="BD472" s="1154">
        <v>1</v>
      </c>
      <c r="BE472" s="1155"/>
    </row>
    <row r="473" spans="1:57" ht="32.25" thickBot="1">
      <c r="A473" s="2466"/>
      <c r="B473" s="2456"/>
      <c r="C473" s="2459"/>
      <c r="D473" s="345" t="s">
        <v>78</v>
      </c>
      <c r="E473" s="2541"/>
      <c r="F473" s="2522"/>
      <c r="G473" s="1117">
        <f t="shared" si="82"/>
        <v>0</v>
      </c>
      <c r="H473" s="1118">
        <f t="shared" si="81"/>
        <v>0</v>
      </c>
      <c r="I473" s="1865"/>
      <c r="J473" s="1865"/>
      <c r="K473" s="1865"/>
      <c r="L473" s="1866"/>
      <c r="M473" s="1121">
        <f t="shared" si="78"/>
        <v>0</v>
      </c>
      <c r="N473" s="1125"/>
      <c r="O473" s="1125"/>
      <c r="P473" s="1125"/>
      <c r="Q473" s="1125"/>
      <c r="R473" s="1126"/>
      <c r="S473" s="1145"/>
      <c r="T473" s="1145"/>
      <c r="U473" s="1145"/>
      <c r="V473" s="1125"/>
      <c r="W473" s="1125"/>
      <c r="X473" s="1126"/>
      <c r="Y473" s="1124"/>
      <c r="Z473" s="1126"/>
      <c r="AA473" s="1852"/>
      <c r="AB473" s="1848"/>
      <c r="AC473" s="1848"/>
      <c r="AD473" s="1848"/>
      <c r="AE473" s="1848"/>
      <c r="AF473" s="1849"/>
      <c r="AG473" s="1852"/>
      <c r="AH473" s="1849"/>
      <c r="AI473" s="1852"/>
      <c r="AJ473" s="348">
        <f>SUM(AQ473:AU473)</f>
        <v>0</v>
      </c>
      <c r="AK473" s="1853" t="s">
        <v>97</v>
      </c>
      <c r="AL473" s="1854" t="s">
        <v>97</v>
      </c>
      <c r="AM473" s="1855" t="s">
        <v>97</v>
      </c>
      <c r="AN473" s="1856" t="s">
        <v>97</v>
      </c>
      <c r="AO473" s="1854" t="s">
        <v>98</v>
      </c>
      <c r="AP473" s="1855" t="s">
        <v>98</v>
      </c>
      <c r="AQ473" s="1852"/>
      <c r="AR473" s="1848"/>
      <c r="AS473" s="1848"/>
      <c r="AT473" s="1848"/>
      <c r="AU473" s="1849"/>
      <c r="AV473" s="218">
        <f t="shared" si="83"/>
        <v>0</v>
      </c>
      <c r="AW473" s="1136"/>
      <c r="AX473" s="1137"/>
      <c r="AY473" s="1137"/>
      <c r="AZ473" s="1137"/>
      <c r="BA473" s="1137"/>
      <c r="BB473" s="1137"/>
      <c r="BC473" s="1137"/>
      <c r="BD473" s="1137"/>
      <c r="BE473" s="1138"/>
    </row>
    <row r="474" spans="1:57" ht="33.950000000000003" customHeight="1">
      <c r="A474" s="2466"/>
      <c r="B474" s="2454" t="s">
        <v>387</v>
      </c>
      <c r="C474" s="2457" t="s">
        <v>388</v>
      </c>
      <c r="D474" s="342" t="s">
        <v>74</v>
      </c>
      <c r="E474" s="2540">
        <v>10</v>
      </c>
      <c r="F474" s="2509">
        <f>E474-SUM(M474:M478)</f>
        <v>-1</v>
      </c>
      <c r="G474" s="1071">
        <f t="shared" si="82"/>
        <v>11</v>
      </c>
      <c r="H474" s="1072">
        <f t="shared" si="81"/>
        <v>1</v>
      </c>
      <c r="I474" s="1861">
        <v>1</v>
      </c>
      <c r="J474" s="1861"/>
      <c r="K474" s="1861"/>
      <c r="L474" s="1862"/>
      <c r="M474" s="1075">
        <f t="shared" si="78"/>
        <v>11</v>
      </c>
      <c r="N474" s="1076"/>
      <c r="O474" s="1076"/>
      <c r="P474" s="1076"/>
      <c r="Q474" s="1076"/>
      <c r="R474" s="1080">
        <v>11</v>
      </c>
      <c r="S474" s="1139">
        <v>1</v>
      </c>
      <c r="T474" s="1139"/>
      <c r="U474" s="1139"/>
      <c r="V474" s="1076">
        <v>10</v>
      </c>
      <c r="W474" s="1076"/>
      <c r="X474" s="1080"/>
      <c r="Y474" s="1152">
        <v>9</v>
      </c>
      <c r="Z474" s="1082">
        <v>2</v>
      </c>
      <c r="AA474" s="1832">
        <v>0</v>
      </c>
      <c r="AB474" s="1827">
        <v>5</v>
      </c>
      <c r="AC474" s="1827">
        <v>3</v>
      </c>
      <c r="AD474" s="1827">
        <v>0</v>
      </c>
      <c r="AE474" s="1827">
        <v>7</v>
      </c>
      <c r="AF474" s="1828">
        <v>2</v>
      </c>
      <c r="AG474" s="1832">
        <v>41</v>
      </c>
      <c r="AH474" s="1828">
        <v>26</v>
      </c>
      <c r="AI474" s="1832">
        <v>15.2</v>
      </c>
      <c r="AJ474" s="346">
        <f>SUM(AN474:AP474)</f>
        <v>11</v>
      </c>
      <c r="AK474" s="1833" t="s">
        <v>97</v>
      </c>
      <c r="AL474" s="1834" t="s">
        <v>97</v>
      </c>
      <c r="AM474" s="1835" t="s">
        <v>97</v>
      </c>
      <c r="AN474" s="1832">
        <v>0</v>
      </c>
      <c r="AO474" s="1827">
        <v>11</v>
      </c>
      <c r="AP474" s="1836">
        <v>0</v>
      </c>
      <c r="AQ474" s="1837" t="s">
        <v>97</v>
      </c>
      <c r="AR474" s="1834" t="s">
        <v>97</v>
      </c>
      <c r="AS474" s="1834" t="s">
        <v>97</v>
      </c>
      <c r="AT474" s="1834" t="s">
        <v>97</v>
      </c>
      <c r="AU474" s="1838" t="s">
        <v>97</v>
      </c>
      <c r="AV474" s="218">
        <f t="shared" si="83"/>
        <v>0</v>
      </c>
      <c r="AW474" s="1093"/>
      <c r="AX474" s="1094"/>
      <c r="AY474" s="1094"/>
      <c r="AZ474" s="1094"/>
      <c r="BA474" s="1094"/>
      <c r="BB474" s="1094"/>
      <c r="BC474" s="1094"/>
      <c r="BD474" s="1094"/>
      <c r="BE474" s="1095"/>
    </row>
    <row r="475" spans="1:57" ht="47.25">
      <c r="A475" s="2466"/>
      <c r="B475" s="2455"/>
      <c r="C475" s="2458"/>
      <c r="D475" s="343" t="s">
        <v>75</v>
      </c>
      <c r="E475" s="2524"/>
      <c r="F475" s="2510"/>
      <c r="G475" s="1096">
        <f t="shared" si="82"/>
        <v>0</v>
      </c>
      <c r="H475" s="1097">
        <f t="shared" si="81"/>
        <v>0</v>
      </c>
      <c r="I475" s="1863"/>
      <c r="J475" s="1863"/>
      <c r="K475" s="1863"/>
      <c r="L475" s="1864"/>
      <c r="M475" s="1100">
        <f t="shared" si="78"/>
        <v>0</v>
      </c>
      <c r="N475" s="1101"/>
      <c r="O475" s="1101"/>
      <c r="P475" s="1101"/>
      <c r="Q475" s="1101"/>
      <c r="R475" s="1105"/>
      <c r="S475" s="1081"/>
      <c r="T475" s="1081"/>
      <c r="U475" s="1081"/>
      <c r="V475" s="1142"/>
      <c r="W475" s="1142"/>
      <c r="X475" s="1082"/>
      <c r="Y475" s="1152"/>
      <c r="Z475" s="1082"/>
      <c r="AA475" s="1829"/>
      <c r="AB475" s="1830"/>
      <c r="AC475" s="1830"/>
      <c r="AD475" s="1830"/>
      <c r="AE475" s="1830"/>
      <c r="AF475" s="1831"/>
      <c r="AG475" s="1841"/>
      <c r="AH475" s="1840"/>
      <c r="AI475" s="1841"/>
      <c r="AJ475" s="347">
        <f>SUM(AN475:AP475)</f>
        <v>0</v>
      </c>
      <c r="AK475" s="1842" t="s">
        <v>98</v>
      </c>
      <c r="AL475" s="1843" t="s">
        <v>98</v>
      </c>
      <c r="AM475" s="1844" t="s">
        <v>98</v>
      </c>
      <c r="AN475" s="1845"/>
      <c r="AO475" s="1843"/>
      <c r="AP475" s="1844"/>
      <c r="AQ475" s="1845" t="s">
        <v>97</v>
      </c>
      <c r="AR475" s="1843" t="s">
        <v>97</v>
      </c>
      <c r="AS475" s="1843" t="s">
        <v>97</v>
      </c>
      <c r="AT475" s="1843" t="s">
        <v>97</v>
      </c>
      <c r="AU475" s="1846" t="s">
        <v>97</v>
      </c>
      <c r="AV475" s="218">
        <f t="shared" si="83"/>
        <v>0</v>
      </c>
      <c r="AW475" s="1153"/>
      <c r="AX475" s="1154"/>
      <c r="AY475" s="1154"/>
      <c r="AZ475" s="1154"/>
      <c r="BA475" s="1154"/>
      <c r="BB475" s="1154"/>
      <c r="BC475" s="1154"/>
      <c r="BD475" s="1154"/>
      <c r="BE475" s="1155"/>
    </row>
    <row r="476" spans="1:57" ht="31.5">
      <c r="A476" s="2466"/>
      <c r="B476" s="2455"/>
      <c r="C476" s="2458"/>
      <c r="D476" s="343" t="s">
        <v>76</v>
      </c>
      <c r="E476" s="2524"/>
      <c r="F476" s="2510"/>
      <c r="G476" s="1096">
        <f t="shared" si="82"/>
        <v>0</v>
      </c>
      <c r="H476" s="1097">
        <f t="shared" si="81"/>
        <v>0</v>
      </c>
      <c r="I476" s="1863"/>
      <c r="J476" s="1863"/>
      <c r="K476" s="1863"/>
      <c r="L476" s="1864"/>
      <c r="M476" s="1100">
        <f t="shared" si="78"/>
        <v>0</v>
      </c>
      <c r="N476" s="1101"/>
      <c r="O476" s="1101"/>
      <c r="P476" s="1101"/>
      <c r="Q476" s="1101"/>
      <c r="R476" s="1105"/>
      <c r="S476" s="1081"/>
      <c r="T476" s="1081"/>
      <c r="U476" s="1081"/>
      <c r="V476" s="1142"/>
      <c r="W476" s="1142"/>
      <c r="X476" s="1082"/>
      <c r="Y476" s="1152"/>
      <c r="Z476" s="1082"/>
      <c r="AA476" s="1829"/>
      <c r="AB476" s="1830"/>
      <c r="AC476" s="1830"/>
      <c r="AD476" s="1830"/>
      <c r="AE476" s="1830"/>
      <c r="AF476" s="1831"/>
      <c r="AG476" s="1841"/>
      <c r="AH476" s="1840"/>
      <c r="AI476" s="1841"/>
      <c r="AJ476" s="347">
        <f>SUM(AK476:AM476)</f>
        <v>0</v>
      </c>
      <c r="AK476" s="1842"/>
      <c r="AL476" s="1843"/>
      <c r="AM476" s="1844"/>
      <c r="AN476" s="1845" t="s">
        <v>97</v>
      </c>
      <c r="AO476" s="1843" t="s">
        <v>97</v>
      </c>
      <c r="AP476" s="1844" t="s">
        <v>97</v>
      </c>
      <c r="AQ476" s="1845" t="s">
        <v>97</v>
      </c>
      <c r="AR476" s="1843" t="s">
        <v>97</v>
      </c>
      <c r="AS476" s="1843" t="s">
        <v>97</v>
      </c>
      <c r="AT476" s="1843" t="s">
        <v>97</v>
      </c>
      <c r="AU476" s="1846" t="s">
        <v>97</v>
      </c>
      <c r="AV476" s="218">
        <f t="shared" si="83"/>
        <v>0</v>
      </c>
      <c r="AW476" s="1153"/>
      <c r="AX476" s="1154"/>
      <c r="AY476" s="1154"/>
      <c r="AZ476" s="1154"/>
      <c r="BA476" s="1154"/>
      <c r="BB476" s="1154"/>
      <c r="BC476" s="1154"/>
      <c r="BD476" s="1154"/>
      <c r="BE476" s="1155"/>
    </row>
    <row r="477" spans="1:57">
      <c r="A477" s="2466"/>
      <c r="B477" s="2455"/>
      <c r="C477" s="2458"/>
      <c r="D477" s="343" t="s">
        <v>77</v>
      </c>
      <c r="E477" s="2524"/>
      <c r="F477" s="2510"/>
      <c r="G477" s="1096">
        <f t="shared" si="82"/>
        <v>0</v>
      </c>
      <c r="H477" s="1097">
        <f t="shared" si="81"/>
        <v>0</v>
      </c>
      <c r="I477" s="1863"/>
      <c r="J477" s="1863"/>
      <c r="K477" s="1863"/>
      <c r="L477" s="1864"/>
      <c r="M477" s="1100">
        <f t="shared" si="78"/>
        <v>0</v>
      </c>
      <c r="N477" s="1101"/>
      <c r="O477" s="1101"/>
      <c r="P477" s="1101"/>
      <c r="Q477" s="1101"/>
      <c r="R477" s="1105"/>
      <c r="S477" s="1081"/>
      <c r="T477" s="1081"/>
      <c r="U477" s="1081"/>
      <c r="V477" s="1142"/>
      <c r="W477" s="1142"/>
      <c r="X477" s="1082"/>
      <c r="Y477" s="1152"/>
      <c r="Z477" s="1082"/>
      <c r="AA477" s="1829"/>
      <c r="AB477" s="1830"/>
      <c r="AC477" s="1830"/>
      <c r="AD477" s="1830"/>
      <c r="AE477" s="1830"/>
      <c r="AF477" s="1831"/>
      <c r="AG477" s="1841"/>
      <c r="AH477" s="1840"/>
      <c r="AI477" s="1841"/>
      <c r="AJ477" s="347">
        <f>SUM(AQ477:AU477)</f>
        <v>0</v>
      </c>
      <c r="AK477" s="1842" t="s">
        <v>98</v>
      </c>
      <c r="AL477" s="1843" t="s">
        <v>98</v>
      </c>
      <c r="AM477" s="1844" t="s">
        <v>98</v>
      </c>
      <c r="AN477" s="1845" t="s">
        <v>97</v>
      </c>
      <c r="AO477" s="1843" t="s">
        <v>97</v>
      </c>
      <c r="AP477" s="1844" t="s">
        <v>97</v>
      </c>
      <c r="AQ477" s="1845"/>
      <c r="AR477" s="1843"/>
      <c r="AS477" s="1843"/>
      <c r="AT477" s="1843"/>
      <c r="AU477" s="1846"/>
      <c r="AV477" s="218">
        <f t="shared" si="83"/>
        <v>0</v>
      </c>
      <c r="AW477" s="1153"/>
      <c r="AX477" s="1154"/>
      <c r="AY477" s="1154"/>
      <c r="AZ477" s="1154"/>
      <c r="BA477" s="1154"/>
      <c r="BB477" s="1154"/>
      <c r="BC477" s="1154"/>
      <c r="BD477" s="1154"/>
      <c r="BE477" s="1155"/>
    </row>
    <row r="478" spans="1:57" ht="32.25" thickBot="1">
      <c r="A478" s="2466"/>
      <c r="B478" s="2456"/>
      <c r="C478" s="2459"/>
      <c r="D478" s="345" t="s">
        <v>78</v>
      </c>
      <c r="E478" s="2541"/>
      <c r="F478" s="2522"/>
      <c r="G478" s="1117">
        <f t="shared" si="82"/>
        <v>0</v>
      </c>
      <c r="H478" s="1118">
        <f t="shared" si="81"/>
        <v>0</v>
      </c>
      <c r="I478" s="1865"/>
      <c r="J478" s="1865"/>
      <c r="K478" s="1865"/>
      <c r="L478" s="1866"/>
      <c r="M478" s="1121">
        <f t="shared" si="78"/>
        <v>0</v>
      </c>
      <c r="N478" s="1125"/>
      <c r="O478" s="1125"/>
      <c r="P478" s="1125"/>
      <c r="Q478" s="1125"/>
      <c r="R478" s="1126"/>
      <c r="S478" s="1145"/>
      <c r="T478" s="1145"/>
      <c r="U478" s="1145"/>
      <c r="V478" s="1125"/>
      <c r="W478" s="1125"/>
      <c r="X478" s="1126"/>
      <c r="Y478" s="1124"/>
      <c r="Z478" s="1126"/>
      <c r="AA478" s="1852"/>
      <c r="AB478" s="1848"/>
      <c r="AC478" s="1848"/>
      <c r="AD478" s="1848"/>
      <c r="AE478" s="1848"/>
      <c r="AF478" s="1849"/>
      <c r="AG478" s="1852"/>
      <c r="AH478" s="1849"/>
      <c r="AI478" s="1852"/>
      <c r="AJ478" s="348">
        <f>SUM(AQ478:AU478)</f>
        <v>0</v>
      </c>
      <c r="AK478" s="1853" t="s">
        <v>97</v>
      </c>
      <c r="AL478" s="1854" t="s">
        <v>97</v>
      </c>
      <c r="AM478" s="1855" t="s">
        <v>97</v>
      </c>
      <c r="AN478" s="1856" t="s">
        <v>97</v>
      </c>
      <c r="AO478" s="1854" t="s">
        <v>98</v>
      </c>
      <c r="AP478" s="1855" t="s">
        <v>98</v>
      </c>
      <c r="AQ478" s="1852"/>
      <c r="AR478" s="1848"/>
      <c r="AS478" s="1848"/>
      <c r="AT478" s="1848"/>
      <c r="AU478" s="1849"/>
      <c r="AV478" s="218">
        <f t="shared" si="83"/>
        <v>0</v>
      </c>
      <c r="AW478" s="1136"/>
      <c r="AX478" s="1137"/>
      <c r="AY478" s="1137"/>
      <c r="AZ478" s="1137"/>
      <c r="BA478" s="1137"/>
      <c r="BB478" s="1137"/>
      <c r="BC478" s="1137"/>
      <c r="BD478" s="1137"/>
      <c r="BE478" s="1138"/>
    </row>
    <row r="479" spans="1:57" ht="33.950000000000003" customHeight="1">
      <c r="A479" s="2466"/>
      <c r="B479" s="2454" t="s">
        <v>389</v>
      </c>
      <c r="C479" s="2457" t="s">
        <v>390</v>
      </c>
      <c r="D479" s="342" t="s">
        <v>74</v>
      </c>
      <c r="E479" s="2540">
        <v>70</v>
      </c>
      <c r="F479" s="2509">
        <f>E479-SUM(M479:M483)</f>
        <v>2</v>
      </c>
      <c r="G479" s="1071">
        <f t="shared" si="82"/>
        <v>0</v>
      </c>
      <c r="H479" s="1072">
        <f t="shared" si="81"/>
        <v>0</v>
      </c>
      <c r="I479" s="1861"/>
      <c r="J479" s="1861"/>
      <c r="K479" s="1861"/>
      <c r="L479" s="1862"/>
      <c r="M479" s="1075">
        <f t="shared" si="78"/>
        <v>0</v>
      </c>
      <c r="N479" s="1076"/>
      <c r="O479" s="1076"/>
      <c r="P479" s="1076"/>
      <c r="Q479" s="1076"/>
      <c r="R479" s="1080"/>
      <c r="S479" s="1139"/>
      <c r="T479" s="1139"/>
      <c r="U479" s="1139"/>
      <c r="V479" s="1076"/>
      <c r="W479" s="1076"/>
      <c r="X479" s="1080"/>
      <c r="Y479" s="1078"/>
      <c r="Z479" s="1080"/>
      <c r="AA479" s="1832"/>
      <c r="AB479" s="1827"/>
      <c r="AC479" s="1827"/>
      <c r="AD479" s="1827"/>
      <c r="AE479" s="1827"/>
      <c r="AF479" s="1828"/>
      <c r="AG479" s="1832"/>
      <c r="AH479" s="1836"/>
      <c r="AI479" s="1858"/>
      <c r="AJ479" s="346">
        <f>SUM(AN479:AP479)</f>
        <v>0</v>
      </c>
      <c r="AK479" s="1833" t="s">
        <v>97</v>
      </c>
      <c r="AL479" s="1834" t="s">
        <v>97</v>
      </c>
      <c r="AM479" s="1835" t="s">
        <v>97</v>
      </c>
      <c r="AN479" s="1832"/>
      <c r="AO479" s="1827"/>
      <c r="AP479" s="1836"/>
      <c r="AQ479" s="1837" t="s">
        <v>97</v>
      </c>
      <c r="AR479" s="1834" t="s">
        <v>97</v>
      </c>
      <c r="AS479" s="1834" t="s">
        <v>97</v>
      </c>
      <c r="AT479" s="1834" t="s">
        <v>97</v>
      </c>
      <c r="AU479" s="1838" t="s">
        <v>97</v>
      </c>
      <c r="AV479" s="218">
        <f t="shared" si="83"/>
        <v>0</v>
      </c>
      <c r="AW479" s="1093"/>
      <c r="AX479" s="1094"/>
      <c r="AY479" s="1094"/>
      <c r="AZ479" s="1094"/>
      <c r="BA479" s="1094"/>
      <c r="BB479" s="1094"/>
      <c r="BC479" s="1094"/>
      <c r="BD479" s="1094"/>
      <c r="BE479" s="1095"/>
    </row>
    <row r="480" spans="1:57" ht="47.25">
      <c r="A480" s="2466"/>
      <c r="B480" s="2455"/>
      <c r="C480" s="2458"/>
      <c r="D480" s="343" t="s">
        <v>75</v>
      </c>
      <c r="E480" s="2524"/>
      <c r="F480" s="2510"/>
      <c r="G480" s="1096">
        <f t="shared" si="82"/>
        <v>0</v>
      </c>
      <c r="H480" s="1097">
        <f t="shared" si="81"/>
        <v>0</v>
      </c>
      <c r="I480" s="1863"/>
      <c r="J480" s="1863"/>
      <c r="K480" s="1863"/>
      <c r="L480" s="1864"/>
      <c r="M480" s="1100">
        <f t="shared" si="78"/>
        <v>0</v>
      </c>
      <c r="N480" s="1101"/>
      <c r="O480" s="1101"/>
      <c r="P480" s="1101"/>
      <c r="Q480" s="1101"/>
      <c r="R480" s="1105"/>
      <c r="S480" s="1081"/>
      <c r="T480" s="1081"/>
      <c r="U480" s="1081"/>
      <c r="V480" s="1142"/>
      <c r="W480" s="1142"/>
      <c r="X480" s="1082"/>
      <c r="Y480" s="1152"/>
      <c r="Z480" s="1082"/>
      <c r="AA480" s="1829"/>
      <c r="AB480" s="1830"/>
      <c r="AC480" s="1830"/>
      <c r="AD480" s="1830"/>
      <c r="AE480" s="1830"/>
      <c r="AF480" s="1831"/>
      <c r="AG480" s="1841"/>
      <c r="AH480" s="1857"/>
      <c r="AI480" s="1860"/>
      <c r="AJ480" s="347">
        <f>SUM(AN480:AP480)</f>
        <v>0</v>
      </c>
      <c r="AK480" s="1842" t="s">
        <v>98</v>
      </c>
      <c r="AL480" s="1843" t="s">
        <v>98</v>
      </c>
      <c r="AM480" s="1844" t="s">
        <v>98</v>
      </c>
      <c r="AN480" s="1845"/>
      <c r="AO480" s="1843"/>
      <c r="AP480" s="1844"/>
      <c r="AQ480" s="1845" t="s">
        <v>97</v>
      </c>
      <c r="AR480" s="1843" t="s">
        <v>97</v>
      </c>
      <c r="AS480" s="1843" t="s">
        <v>97</v>
      </c>
      <c r="AT480" s="1843" t="s">
        <v>97</v>
      </c>
      <c r="AU480" s="1846" t="s">
        <v>97</v>
      </c>
      <c r="AV480" s="218">
        <f t="shared" si="83"/>
        <v>0</v>
      </c>
      <c r="AW480" s="1153"/>
      <c r="AX480" s="1154"/>
      <c r="AY480" s="1154"/>
      <c r="AZ480" s="1154"/>
      <c r="BA480" s="1154"/>
      <c r="BB480" s="1154"/>
      <c r="BC480" s="1154"/>
      <c r="BD480" s="1154"/>
      <c r="BE480" s="1155"/>
    </row>
    <row r="481" spans="1:57" ht="31.5">
      <c r="A481" s="2466"/>
      <c r="B481" s="2455"/>
      <c r="C481" s="2458"/>
      <c r="D481" s="343" t="s">
        <v>76</v>
      </c>
      <c r="E481" s="2524"/>
      <c r="F481" s="2510"/>
      <c r="G481" s="1096">
        <f t="shared" si="82"/>
        <v>0</v>
      </c>
      <c r="H481" s="1097">
        <f t="shared" si="81"/>
        <v>0</v>
      </c>
      <c r="I481" s="1863"/>
      <c r="J481" s="1863"/>
      <c r="K481" s="1863"/>
      <c r="L481" s="1864"/>
      <c r="M481" s="1100">
        <f t="shared" si="78"/>
        <v>0</v>
      </c>
      <c r="N481" s="1101"/>
      <c r="O481" s="1101"/>
      <c r="P481" s="1101"/>
      <c r="Q481" s="1101"/>
      <c r="R481" s="1105"/>
      <c r="S481" s="1081"/>
      <c r="T481" s="1081"/>
      <c r="U481" s="1081"/>
      <c r="V481" s="1142"/>
      <c r="W481" s="1142"/>
      <c r="X481" s="1082"/>
      <c r="Y481" s="1152"/>
      <c r="Z481" s="1082"/>
      <c r="AA481" s="1829"/>
      <c r="AB481" s="1830"/>
      <c r="AC481" s="1830"/>
      <c r="AD481" s="1830"/>
      <c r="AE481" s="1830"/>
      <c r="AF481" s="1831"/>
      <c r="AG481" s="1841"/>
      <c r="AH481" s="1857"/>
      <c r="AI481" s="1860"/>
      <c r="AJ481" s="347">
        <f>SUM(AK481:AM481)</f>
        <v>0</v>
      </c>
      <c r="AK481" s="1842"/>
      <c r="AL481" s="1843"/>
      <c r="AM481" s="1844"/>
      <c r="AN481" s="1845" t="s">
        <v>97</v>
      </c>
      <c r="AO481" s="1843" t="s">
        <v>97</v>
      </c>
      <c r="AP481" s="1844" t="s">
        <v>97</v>
      </c>
      <c r="AQ481" s="1845" t="s">
        <v>97</v>
      </c>
      <c r="AR481" s="1843" t="s">
        <v>97</v>
      </c>
      <c r="AS481" s="1843" t="s">
        <v>97</v>
      </c>
      <c r="AT481" s="1843" t="s">
        <v>97</v>
      </c>
      <c r="AU481" s="1846" t="s">
        <v>97</v>
      </c>
      <c r="AV481" s="218">
        <f t="shared" si="83"/>
        <v>0</v>
      </c>
      <c r="AW481" s="1153"/>
      <c r="AX481" s="1154"/>
      <c r="AY481" s="1154"/>
      <c r="AZ481" s="1154"/>
      <c r="BA481" s="1154"/>
      <c r="BB481" s="1154"/>
      <c r="BC481" s="1154"/>
      <c r="BD481" s="1154"/>
      <c r="BE481" s="1155"/>
    </row>
    <row r="482" spans="1:57">
      <c r="A482" s="2466"/>
      <c r="B482" s="2455"/>
      <c r="C482" s="2458"/>
      <c r="D482" s="343" t="s">
        <v>77</v>
      </c>
      <c r="E482" s="2524"/>
      <c r="F482" s="2510"/>
      <c r="G482" s="1096">
        <f t="shared" si="82"/>
        <v>76</v>
      </c>
      <c r="H482" s="1097">
        <f t="shared" si="81"/>
        <v>4</v>
      </c>
      <c r="I482" s="1863">
        <v>3</v>
      </c>
      <c r="J482" s="1863"/>
      <c r="K482" s="1863"/>
      <c r="L482" s="1864">
        <v>1</v>
      </c>
      <c r="M482" s="1100">
        <f t="shared" si="78"/>
        <v>68</v>
      </c>
      <c r="N482" s="1101"/>
      <c r="O482" s="1101"/>
      <c r="P482" s="1101"/>
      <c r="Q482" s="1101"/>
      <c r="R482" s="1102">
        <v>68</v>
      </c>
      <c r="S482" s="1103">
        <v>22</v>
      </c>
      <c r="T482" s="1081"/>
      <c r="U482" s="1081"/>
      <c r="V482" s="1142">
        <v>42</v>
      </c>
      <c r="W482" s="1142">
        <v>4</v>
      </c>
      <c r="X482" s="1082"/>
      <c r="Y482" s="1081">
        <v>65</v>
      </c>
      <c r="Z482" s="1082">
        <v>3</v>
      </c>
      <c r="AA482" s="1829"/>
      <c r="AB482" s="1830">
        <v>16</v>
      </c>
      <c r="AC482" s="1830">
        <v>16</v>
      </c>
      <c r="AD482" s="1830">
        <v>2</v>
      </c>
      <c r="AE482" s="1830">
        <v>5</v>
      </c>
      <c r="AF482" s="1831"/>
      <c r="AG482" s="1841">
        <v>39</v>
      </c>
      <c r="AH482" s="1840">
        <v>19</v>
      </c>
      <c r="AI482" s="1841" t="s">
        <v>391</v>
      </c>
      <c r="AJ482" s="347">
        <f>SUM(AQ482:AU482)</f>
        <v>68</v>
      </c>
      <c r="AK482" s="1842" t="s">
        <v>98</v>
      </c>
      <c r="AL482" s="1843" t="s">
        <v>98</v>
      </c>
      <c r="AM482" s="1844" t="s">
        <v>98</v>
      </c>
      <c r="AN482" s="1845" t="s">
        <v>97</v>
      </c>
      <c r="AO482" s="1843" t="s">
        <v>97</v>
      </c>
      <c r="AP482" s="1844" t="s">
        <v>97</v>
      </c>
      <c r="AQ482" s="1845">
        <v>7</v>
      </c>
      <c r="AR482" s="1843">
        <v>42</v>
      </c>
      <c r="AS482" s="1843">
        <v>8</v>
      </c>
      <c r="AT482" s="1843">
        <v>11</v>
      </c>
      <c r="AU482" s="1846"/>
      <c r="AV482" s="218">
        <f t="shared" si="83"/>
        <v>8</v>
      </c>
      <c r="AW482" s="1112"/>
      <c r="AX482" s="1113"/>
      <c r="AY482" s="1113">
        <v>1</v>
      </c>
      <c r="AZ482" s="1113"/>
      <c r="BA482" s="1113"/>
      <c r="BB482" s="1113"/>
      <c r="BC482" s="1113">
        <v>1</v>
      </c>
      <c r="BD482" s="1113">
        <v>6</v>
      </c>
      <c r="BE482" s="1114"/>
    </row>
    <row r="483" spans="1:57" ht="32.25" thickBot="1">
      <c r="A483" s="2466"/>
      <c r="B483" s="2456"/>
      <c r="C483" s="2459"/>
      <c r="D483" s="345" t="s">
        <v>78</v>
      </c>
      <c r="E483" s="2541"/>
      <c r="F483" s="2522"/>
      <c r="G483" s="1117">
        <f t="shared" si="82"/>
        <v>0</v>
      </c>
      <c r="H483" s="1118">
        <f t="shared" si="81"/>
        <v>0</v>
      </c>
      <c r="I483" s="1865"/>
      <c r="J483" s="1865"/>
      <c r="K483" s="1865"/>
      <c r="L483" s="1866"/>
      <c r="M483" s="1121">
        <f t="shared" si="78"/>
        <v>0</v>
      </c>
      <c r="N483" s="1125"/>
      <c r="O483" s="1125"/>
      <c r="P483" s="1125"/>
      <c r="Q483" s="1125"/>
      <c r="R483" s="1126"/>
      <c r="S483" s="1145"/>
      <c r="T483" s="1145"/>
      <c r="U483" s="1145"/>
      <c r="V483" s="1125"/>
      <c r="W483" s="1125"/>
      <c r="X483" s="1126"/>
      <c r="Y483" s="1124"/>
      <c r="Z483" s="1126"/>
      <c r="AA483" s="1852"/>
      <c r="AB483" s="1848"/>
      <c r="AC483" s="1848"/>
      <c r="AD483" s="1848"/>
      <c r="AE483" s="1848"/>
      <c r="AF483" s="1849"/>
      <c r="AG483" s="1852"/>
      <c r="AH483" s="1869"/>
      <c r="AI483" s="1868"/>
      <c r="AJ483" s="348">
        <f>SUM(AQ483:AU483)</f>
        <v>0</v>
      </c>
      <c r="AK483" s="1853" t="s">
        <v>97</v>
      </c>
      <c r="AL483" s="1854" t="s">
        <v>97</v>
      </c>
      <c r="AM483" s="1855" t="s">
        <v>97</v>
      </c>
      <c r="AN483" s="1856" t="s">
        <v>97</v>
      </c>
      <c r="AO483" s="1854" t="s">
        <v>98</v>
      </c>
      <c r="AP483" s="1855" t="s">
        <v>98</v>
      </c>
      <c r="AQ483" s="1852"/>
      <c r="AR483" s="1848"/>
      <c r="AS483" s="1848"/>
      <c r="AT483" s="1848"/>
      <c r="AU483" s="1849"/>
      <c r="AV483" s="218">
        <f t="shared" si="83"/>
        <v>0</v>
      </c>
      <c r="AW483" s="1136"/>
      <c r="AX483" s="1137"/>
      <c r="AY483" s="1137"/>
      <c r="AZ483" s="1137"/>
      <c r="BA483" s="1137"/>
      <c r="BB483" s="1137"/>
      <c r="BC483" s="1137"/>
      <c r="BD483" s="1137"/>
      <c r="BE483" s="1138"/>
    </row>
    <row r="484" spans="1:57" ht="33.950000000000003" customHeight="1">
      <c r="A484" s="2466"/>
      <c r="B484" s="2454" t="s">
        <v>392</v>
      </c>
      <c r="C484" s="2457" t="s">
        <v>393</v>
      </c>
      <c r="D484" s="342" t="s">
        <v>74</v>
      </c>
      <c r="E484" s="2540">
        <v>10</v>
      </c>
      <c r="F484" s="2509">
        <f>E484-SUM(M484:M488)</f>
        <v>0</v>
      </c>
      <c r="G484" s="1071">
        <f t="shared" si="82"/>
        <v>5</v>
      </c>
      <c r="H484" s="1072">
        <f t="shared" si="81"/>
        <v>1</v>
      </c>
      <c r="I484" s="1827">
        <v>1</v>
      </c>
      <c r="J484" s="1861"/>
      <c r="K484" s="1861"/>
      <c r="L484" s="1862"/>
      <c r="M484" s="1075">
        <f t="shared" si="78"/>
        <v>5</v>
      </c>
      <c r="N484" s="1076"/>
      <c r="O484" s="1076"/>
      <c r="P484" s="1076"/>
      <c r="Q484" s="1076"/>
      <c r="R484" s="1077">
        <v>5</v>
      </c>
      <c r="S484" s="1078">
        <v>2</v>
      </c>
      <c r="T484" s="1076"/>
      <c r="U484" s="1076"/>
      <c r="V484" s="1079">
        <v>3</v>
      </c>
      <c r="W484" s="1076"/>
      <c r="X484" s="1080"/>
      <c r="Y484" s="1078">
        <v>5</v>
      </c>
      <c r="Z484" s="1080"/>
      <c r="AA484" s="1832"/>
      <c r="AB484" s="1827">
        <v>1</v>
      </c>
      <c r="AC484" s="1827">
        <v>1</v>
      </c>
      <c r="AD484" s="1827"/>
      <c r="AE484" s="1827">
        <v>5</v>
      </c>
      <c r="AF484" s="1836"/>
      <c r="AG484" s="1832">
        <v>40</v>
      </c>
      <c r="AH484" s="1836">
        <v>24</v>
      </c>
      <c r="AI484" s="1858">
        <v>12</v>
      </c>
      <c r="AJ484" s="346">
        <f>SUM(AN484:AP484)</f>
        <v>5</v>
      </c>
      <c r="AK484" s="1833" t="s">
        <v>97</v>
      </c>
      <c r="AL484" s="1834" t="s">
        <v>97</v>
      </c>
      <c r="AM484" s="1835" t="s">
        <v>97</v>
      </c>
      <c r="AN484" s="1832"/>
      <c r="AO484" s="1827">
        <v>5</v>
      </c>
      <c r="AP484" s="1836"/>
      <c r="AQ484" s="1837" t="s">
        <v>97</v>
      </c>
      <c r="AR484" s="1834" t="s">
        <v>97</v>
      </c>
      <c r="AS484" s="1834" t="s">
        <v>97</v>
      </c>
      <c r="AT484" s="1834" t="s">
        <v>97</v>
      </c>
      <c r="AU484" s="1838" t="s">
        <v>97</v>
      </c>
      <c r="AV484" s="218">
        <f t="shared" si="83"/>
        <v>0</v>
      </c>
      <c r="AW484" s="1093"/>
      <c r="AX484" s="1094"/>
      <c r="AY484" s="1094"/>
      <c r="AZ484" s="1094"/>
      <c r="BA484" s="1094"/>
      <c r="BB484" s="1094"/>
      <c r="BC484" s="1094"/>
      <c r="BD484" s="1094"/>
      <c r="BE484" s="1095"/>
    </row>
    <row r="485" spans="1:57" ht="47.25">
      <c r="A485" s="2466"/>
      <c r="B485" s="2455"/>
      <c r="C485" s="2458"/>
      <c r="D485" s="343" t="s">
        <v>75</v>
      </c>
      <c r="E485" s="2524"/>
      <c r="F485" s="2510"/>
      <c r="G485" s="1096">
        <f t="shared" si="82"/>
        <v>0</v>
      </c>
      <c r="H485" s="1097">
        <f t="shared" si="81"/>
        <v>0</v>
      </c>
      <c r="I485" s="1839"/>
      <c r="J485" s="1863"/>
      <c r="K485" s="1863"/>
      <c r="L485" s="1864"/>
      <c r="M485" s="1100">
        <f t="shared" si="78"/>
        <v>0</v>
      </c>
      <c r="N485" s="1101"/>
      <c r="O485" s="1101"/>
      <c r="P485" s="1101"/>
      <c r="Q485" s="1101"/>
      <c r="R485" s="1102"/>
      <c r="S485" s="1103"/>
      <c r="T485" s="1104"/>
      <c r="U485" s="1104"/>
      <c r="V485" s="1101"/>
      <c r="W485" s="1101"/>
      <c r="X485" s="1105"/>
      <c r="Y485" s="1152"/>
      <c r="Z485" s="1082"/>
      <c r="AA485" s="1829"/>
      <c r="AB485" s="1830"/>
      <c r="AC485" s="1830"/>
      <c r="AD485" s="1830"/>
      <c r="AE485" s="1830"/>
      <c r="AF485" s="1870"/>
      <c r="AG485" s="1841"/>
      <c r="AH485" s="1857"/>
      <c r="AI485" s="1860"/>
      <c r="AJ485" s="347">
        <f>SUM(AN485:AP485)</f>
        <v>0</v>
      </c>
      <c r="AK485" s="1842" t="s">
        <v>98</v>
      </c>
      <c r="AL485" s="1843" t="s">
        <v>98</v>
      </c>
      <c r="AM485" s="1844" t="s">
        <v>98</v>
      </c>
      <c r="AN485" s="1845"/>
      <c r="AO485" s="1843"/>
      <c r="AP485" s="1844"/>
      <c r="AQ485" s="1845" t="s">
        <v>97</v>
      </c>
      <c r="AR485" s="1843" t="s">
        <v>97</v>
      </c>
      <c r="AS485" s="1843" t="s">
        <v>97</v>
      </c>
      <c r="AT485" s="1843" t="s">
        <v>97</v>
      </c>
      <c r="AU485" s="1846" t="s">
        <v>97</v>
      </c>
      <c r="AV485" s="218">
        <f t="shared" si="83"/>
        <v>0</v>
      </c>
      <c r="AW485" s="1153"/>
      <c r="AX485" s="1154"/>
      <c r="AY485" s="1154"/>
      <c r="AZ485" s="1154"/>
      <c r="BA485" s="1154"/>
      <c r="BB485" s="1154"/>
      <c r="BC485" s="1154"/>
      <c r="BD485" s="1154"/>
      <c r="BE485" s="1155"/>
    </row>
    <row r="486" spans="1:57" ht="31.5">
      <c r="A486" s="2466"/>
      <c r="B486" s="2455"/>
      <c r="C486" s="2458"/>
      <c r="D486" s="343" t="s">
        <v>76</v>
      </c>
      <c r="E486" s="2524"/>
      <c r="F486" s="2510"/>
      <c r="G486" s="1096">
        <f t="shared" si="82"/>
        <v>0</v>
      </c>
      <c r="H486" s="1097">
        <f t="shared" si="81"/>
        <v>0</v>
      </c>
      <c r="I486" s="1839"/>
      <c r="J486" s="1863"/>
      <c r="K486" s="1863"/>
      <c r="L486" s="1864"/>
      <c r="M486" s="1100">
        <f t="shared" si="78"/>
        <v>0</v>
      </c>
      <c r="N486" s="1101"/>
      <c r="O486" s="1101"/>
      <c r="P486" s="1115"/>
      <c r="Q486" s="1847"/>
      <c r="R486" s="1102"/>
      <c r="S486" s="1103"/>
      <c r="T486" s="1101"/>
      <c r="U486" s="1101"/>
      <c r="V486" s="1101"/>
      <c r="W486" s="1101"/>
      <c r="X486" s="1105"/>
      <c r="Y486" s="1152"/>
      <c r="Z486" s="1082"/>
      <c r="AA486" s="1829"/>
      <c r="AB486" s="1830"/>
      <c r="AC486" s="1830"/>
      <c r="AD486" s="1830"/>
      <c r="AE486" s="1830"/>
      <c r="AF486" s="1870"/>
      <c r="AG486" s="1841"/>
      <c r="AH486" s="1857"/>
      <c r="AI486" s="1860"/>
      <c r="AJ486" s="347">
        <f>SUM(AK486:AM486)</f>
        <v>0</v>
      </c>
      <c r="AK486" s="1842"/>
      <c r="AL486" s="1843"/>
      <c r="AM486" s="1844"/>
      <c r="AN486" s="1845" t="s">
        <v>97</v>
      </c>
      <c r="AO486" s="1843" t="s">
        <v>97</v>
      </c>
      <c r="AP486" s="1844" t="s">
        <v>97</v>
      </c>
      <c r="AQ486" s="1845" t="s">
        <v>97</v>
      </c>
      <c r="AR486" s="1843" t="s">
        <v>97</v>
      </c>
      <c r="AS486" s="1843" t="s">
        <v>97</v>
      </c>
      <c r="AT486" s="1843" t="s">
        <v>97</v>
      </c>
      <c r="AU486" s="1846" t="s">
        <v>97</v>
      </c>
      <c r="AV486" s="218">
        <f t="shared" si="83"/>
        <v>0</v>
      </c>
      <c r="AW486" s="1153"/>
      <c r="AX486" s="1154"/>
      <c r="AY486" s="1154"/>
      <c r="AZ486" s="1154"/>
      <c r="BA486" s="1154"/>
      <c r="BB486" s="1154"/>
      <c r="BC486" s="1154"/>
      <c r="BD486" s="1154"/>
      <c r="BE486" s="1155"/>
    </row>
    <row r="487" spans="1:57">
      <c r="A487" s="2466"/>
      <c r="B487" s="2455"/>
      <c r="C487" s="2458"/>
      <c r="D487" s="343" t="s">
        <v>77</v>
      </c>
      <c r="E487" s="2524"/>
      <c r="F487" s="2510"/>
      <c r="G487" s="1096">
        <f t="shared" si="82"/>
        <v>5</v>
      </c>
      <c r="H487" s="1097">
        <f t="shared" si="81"/>
        <v>1</v>
      </c>
      <c r="I487" s="1839">
        <v>1</v>
      </c>
      <c r="J487" s="1863"/>
      <c r="K487" s="1863"/>
      <c r="L487" s="1864"/>
      <c r="M487" s="1100">
        <f t="shared" si="78"/>
        <v>5</v>
      </c>
      <c r="N487" s="1101"/>
      <c r="O487" s="1101"/>
      <c r="P487" s="1101"/>
      <c r="Q487" s="1101"/>
      <c r="R487" s="1102">
        <v>5</v>
      </c>
      <c r="S487" s="1103">
        <v>2</v>
      </c>
      <c r="T487" s="1101"/>
      <c r="U487" s="1101"/>
      <c r="V487" s="1101">
        <v>3</v>
      </c>
      <c r="W487" s="1101"/>
      <c r="X487" s="1105"/>
      <c r="Y487" s="1152">
        <v>5</v>
      </c>
      <c r="Z487" s="1082"/>
      <c r="AA487" s="1829"/>
      <c r="AB487" s="1830"/>
      <c r="AC487" s="1830"/>
      <c r="AD487" s="1830"/>
      <c r="AE487" s="1830"/>
      <c r="AF487" s="1870"/>
      <c r="AG487" s="1841">
        <v>40</v>
      </c>
      <c r="AH487" s="1857">
        <v>20</v>
      </c>
      <c r="AI487" s="1860">
        <v>128</v>
      </c>
      <c r="AJ487" s="347">
        <f>SUM(AQ487:AU487)</f>
        <v>5</v>
      </c>
      <c r="AK487" s="1842" t="s">
        <v>98</v>
      </c>
      <c r="AL487" s="1843" t="s">
        <v>98</v>
      </c>
      <c r="AM487" s="1844" t="s">
        <v>98</v>
      </c>
      <c r="AN487" s="1845" t="s">
        <v>97</v>
      </c>
      <c r="AO487" s="1843" t="s">
        <v>97</v>
      </c>
      <c r="AP487" s="1844" t="s">
        <v>97</v>
      </c>
      <c r="AQ487" s="1845">
        <v>1</v>
      </c>
      <c r="AR487" s="1843"/>
      <c r="AS487" s="1843">
        <v>1</v>
      </c>
      <c r="AT487" s="1843">
        <v>3</v>
      </c>
      <c r="AU487" s="1846"/>
      <c r="AV487" s="218">
        <f t="shared" si="83"/>
        <v>0</v>
      </c>
      <c r="AW487" s="1112"/>
      <c r="AX487" s="1113"/>
      <c r="AY487" s="1113"/>
      <c r="AZ487" s="1113"/>
      <c r="BA487" s="1113"/>
      <c r="BB487" s="1113"/>
      <c r="BC487" s="1113"/>
      <c r="BD487" s="1113"/>
      <c r="BE487" s="1114"/>
    </row>
    <row r="488" spans="1:57" ht="32.25" thickBot="1">
      <c r="A488" s="2466"/>
      <c r="B488" s="2456"/>
      <c r="C488" s="2459"/>
      <c r="D488" s="345" t="s">
        <v>78</v>
      </c>
      <c r="E488" s="2541"/>
      <c r="F488" s="2522"/>
      <c r="G488" s="1117">
        <f t="shared" si="82"/>
        <v>0</v>
      </c>
      <c r="H488" s="1118">
        <f t="shared" si="81"/>
        <v>0</v>
      </c>
      <c r="I488" s="1848"/>
      <c r="J488" s="1865"/>
      <c r="K488" s="1865"/>
      <c r="L488" s="1866"/>
      <c r="M488" s="1121">
        <f t="shared" si="78"/>
        <v>0</v>
      </c>
      <c r="N488" s="1122"/>
      <c r="O488" s="1122"/>
      <c r="P488" s="1122"/>
      <c r="Q488" s="1122"/>
      <c r="R488" s="1123"/>
      <c r="S488" s="1124"/>
      <c r="T488" s="1125"/>
      <c r="U488" s="1125"/>
      <c r="V488" s="1125"/>
      <c r="W488" s="1125"/>
      <c r="X488" s="1126"/>
      <c r="Y488" s="1124"/>
      <c r="Z488" s="1126"/>
      <c r="AA488" s="1852"/>
      <c r="AB488" s="1848"/>
      <c r="AC488" s="1848"/>
      <c r="AD488" s="1848"/>
      <c r="AE488" s="1848"/>
      <c r="AF488" s="1869"/>
      <c r="AG488" s="1852"/>
      <c r="AH488" s="1869"/>
      <c r="AI488" s="1868"/>
      <c r="AJ488" s="348">
        <f>SUM(AQ488:AU488)</f>
        <v>0</v>
      </c>
      <c r="AK488" s="1853" t="s">
        <v>97</v>
      </c>
      <c r="AL488" s="1854" t="s">
        <v>97</v>
      </c>
      <c r="AM488" s="1855" t="s">
        <v>97</v>
      </c>
      <c r="AN488" s="1856" t="s">
        <v>97</v>
      </c>
      <c r="AO488" s="1854" t="s">
        <v>98</v>
      </c>
      <c r="AP488" s="1855" t="s">
        <v>98</v>
      </c>
      <c r="AQ488" s="1852"/>
      <c r="AR488" s="1848"/>
      <c r="AS488" s="1848"/>
      <c r="AT488" s="1848"/>
      <c r="AU488" s="1849"/>
      <c r="AV488" s="218">
        <f t="shared" si="83"/>
        <v>0</v>
      </c>
      <c r="AW488" s="1136"/>
      <c r="AX488" s="1137"/>
      <c r="AY488" s="1137"/>
      <c r="AZ488" s="1137"/>
      <c r="BA488" s="1137"/>
      <c r="BB488" s="1137"/>
      <c r="BC488" s="1137"/>
      <c r="BD488" s="1137"/>
      <c r="BE488" s="1138"/>
    </row>
    <row r="489" spans="1:57" ht="33.950000000000003" customHeight="1">
      <c r="A489" s="2466"/>
      <c r="B489" s="2454" t="s">
        <v>394</v>
      </c>
      <c r="C489" s="2457" t="s">
        <v>395</v>
      </c>
      <c r="D489" s="342" t="s">
        <v>74</v>
      </c>
      <c r="E489" s="2540">
        <v>30</v>
      </c>
      <c r="F489" s="2509">
        <f>E489-SUM(M489:M493)</f>
        <v>0</v>
      </c>
      <c r="G489" s="1071">
        <f t="shared" si="82"/>
        <v>3</v>
      </c>
      <c r="H489" s="1072">
        <f t="shared" si="81"/>
        <v>0</v>
      </c>
      <c r="I489" s="1827"/>
      <c r="J489" s="1827"/>
      <c r="K489" s="1827"/>
      <c r="L489" s="1828"/>
      <c r="M489" s="1075">
        <f t="shared" ref="M489:M493" si="84">IF(AND(SUM(N489:R489)=SUM(Y489:Z489),SUM(S489:X489)=SUM(Y489:Z489)),SUM(N489:R489),"ПЕРЕВІРТЕ ПРАВИЛЬНІСТЬ ДАНИХ")</f>
        <v>2</v>
      </c>
      <c r="N489" s="1076"/>
      <c r="O489" s="1076"/>
      <c r="P489" s="1076"/>
      <c r="Q489" s="1076"/>
      <c r="R489" s="1077">
        <v>2</v>
      </c>
      <c r="S489" s="1078"/>
      <c r="T489" s="1076"/>
      <c r="U489" s="1076"/>
      <c r="V489" s="1079">
        <v>2</v>
      </c>
      <c r="W489" s="1076"/>
      <c r="X489" s="1080"/>
      <c r="Y489" s="1081">
        <v>2</v>
      </c>
      <c r="Z489" s="1082"/>
      <c r="AA489" s="1829"/>
      <c r="AB489" s="1830"/>
      <c r="AC489" s="1830"/>
      <c r="AD489" s="1830"/>
      <c r="AE489" s="1830"/>
      <c r="AF489" s="1831"/>
      <c r="AG489" s="1829">
        <v>43</v>
      </c>
      <c r="AH489" s="1831">
        <v>20</v>
      </c>
      <c r="AI489" s="1832">
        <v>11</v>
      </c>
      <c r="AJ489" s="346">
        <f>SUM(AN489:AP489)</f>
        <v>2</v>
      </c>
      <c r="AK489" s="1833" t="s">
        <v>97</v>
      </c>
      <c r="AL489" s="1834" t="s">
        <v>97</v>
      </c>
      <c r="AM489" s="1835" t="s">
        <v>97</v>
      </c>
      <c r="AN489" s="1832"/>
      <c r="AO489" s="1827">
        <v>2</v>
      </c>
      <c r="AP489" s="1836"/>
      <c r="AQ489" s="1837" t="s">
        <v>97</v>
      </c>
      <c r="AR489" s="1834" t="s">
        <v>97</v>
      </c>
      <c r="AS489" s="1834" t="s">
        <v>97</v>
      </c>
      <c r="AT489" s="1834" t="s">
        <v>97</v>
      </c>
      <c r="AU489" s="1838" t="s">
        <v>97</v>
      </c>
      <c r="AV489" s="218">
        <f t="shared" si="83"/>
        <v>1</v>
      </c>
      <c r="AW489" s="1093"/>
      <c r="AX489" s="1094"/>
      <c r="AY489" s="1094"/>
      <c r="AZ489" s="1094"/>
      <c r="BA489" s="1094"/>
      <c r="BB489" s="1094"/>
      <c r="BC489" s="1094">
        <v>1</v>
      </c>
      <c r="BD489" s="1094"/>
      <c r="BE489" s="1095"/>
    </row>
    <row r="490" spans="1:57" ht="47.25">
      <c r="A490" s="2466"/>
      <c r="B490" s="2455"/>
      <c r="C490" s="2458"/>
      <c r="D490" s="343" t="s">
        <v>75</v>
      </c>
      <c r="E490" s="2524"/>
      <c r="F490" s="2510"/>
      <c r="G490" s="1096">
        <f t="shared" si="82"/>
        <v>0</v>
      </c>
      <c r="H490" s="1097">
        <f t="shared" si="81"/>
        <v>0</v>
      </c>
      <c r="I490" s="1839"/>
      <c r="J490" s="1839"/>
      <c r="K490" s="1839"/>
      <c r="L490" s="1840"/>
      <c r="M490" s="1100">
        <f t="shared" si="84"/>
        <v>0</v>
      </c>
      <c r="N490" s="1101"/>
      <c r="O490" s="1101"/>
      <c r="P490" s="1101"/>
      <c r="Q490" s="1101"/>
      <c r="R490" s="1102"/>
      <c r="S490" s="1103"/>
      <c r="T490" s="1104"/>
      <c r="U490" s="1104"/>
      <c r="V490" s="1101"/>
      <c r="W490" s="1101"/>
      <c r="X490" s="1105"/>
      <c r="Y490" s="1081"/>
      <c r="Z490" s="1082"/>
      <c r="AA490" s="1829"/>
      <c r="AB490" s="1830"/>
      <c r="AC490" s="1830"/>
      <c r="AD490" s="1830"/>
      <c r="AE490" s="1830"/>
      <c r="AF490" s="1831"/>
      <c r="AG490" s="1841"/>
      <c r="AH490" s="1840"/>
      <c r="AI490" s="1841"/>
      <c r="AJ490" s="347">
        <f>SUM(AN490:AP490)</f>
        <v>0</v>
      </c>
      <c r="AK490" s="1842" t="s">
        <v>98</v>
      </c>
      <c r="AL490" s="1843" t="s">
        <v>98</v>
      </c>
      <c r="AM490" s="1844" t="s">
        <v>98</v>
      </c>
      <c r="AN490" s="1845"/>
      <c r="AO490" s="1843"/>
      <c r="AP490" s="1844"/>
      <c r="AQ490" s="1845" t="s">
        <v>97</v>
      </c>
      <c r="AR490" s="1843" t="s">
        <v>97</v>
      </c>
      <c r="AS490" s="1843" t="s">
        <v>97</v>
      </c>
      <c r="AT490" s="1843" t="s">
        <v>97</v>
      </c>
      <c r="AU490" s="1846" t="s">
        <v>97</v>
      </c>
      <c r="AV490" s="218">
        <f t="shared" si="83"/>
        <v>0</v>
      </c>
      <c r="AW490" s="1153"/>
      <c r="AX490" s="1154"/>
      <c r="AY490" s="1154"/>
      <c r="AZ490" s="1154"/>
      <c r="BA490" s="1154"/>
      <c r="BB490" s="1154"/>
      <c r="BC490" s="1154"/>
      <c r="BD490" s="1154"/>
      <c r="BE490" s="1155"/>
    </row>
    <row r="491" spans="1:57" ht="31.5">
      <c r="A491" s="2466"/>
      <c r="B491" s="2455"/>
      <c r="C491" s="2458"/>
      <c r="D491" s="343" t="s">
        <v>76</v>
      </c>
      <c r="E491" s="2524"/>
      <c r="F491" s="2510"/>
      <c r="G491" s="1096">
        <f t="shared" si="82"/>
        <v>0</v>
      </c>
      <c r="H491" s="1097">
        <f t="shared" si="81"/>
        <v>0</v>
      </c>
      <c r="I491" s="1839"/>
      <c r="J491" s="1839"/>
      <c r="K491" s="1839"/>
      <c r="L491" s="1840"/>
      <c r="M491" s="1100">
        <f t="shared" si="84"/>
        <v>0</v>
      </c>
      <c r="N491" s="1101"/>
      <c r="O491" s="1101"/>
      <c r="P491" s="1115"/>
      <c r="Q491" s="1847"/>
      <c r="R491" s="1102"/>
      <c r="S491" s="1103"/>
      <c r="T491" s="1101"/>
      <c r="U491" s="1101"/>
      <c r="V491" s="1101"/>
      <c r="W491" s="1101"/>
      <c r="X491" s="1105"/>
      <c r="Y491" s="1081"/>
      <c r="Z491" s="1082"/>
      <c r="AA491" s="1829"/>
      <c r="AB491" s="1830"/>
      <c r="AC491" s="1830"/>
      <c r="AD491" s="1830"/>
      <c r="AE491" s="1830"/>
      <c r="AF491" s="1831"/>
      <c r="AG491" s="1841"/>
      <c r="AH491" s="1840"/>
      <c r="AI491" s="1841"/>
      <c r="AJ491" s="347">
        <f>SUM(AK491:AM491)</f>
        <v>0</v>
      </c>
      <c r="AK491" s="1842"/>
      <c r="AL491" s="1843"/>
      <c r="AM491" s="1844"/>
      <c r="AN491" s="1845" t="s">
        <v>97</v>
      </c>
      <c r="AO491" s="1843" t="s">
        <v>97</v>
      </c>
      <c r="AP491" s="1844" t="s">
        <v>97</v>
      </c>
      <c r="AQ491" s="1845" t="s">
        <v>97</v>
      </c>
      <c r="AR491" s="1843" t="s">
        <v>97</v>
      </c>
      <c r="AS491" s="1843" t="s">
        <v>97</v>
      </c>
      <c r="AT491" s="1843" t="s">
        <v>97</v>
      </c>
      <c r="AU491" s="1846" t="s">
        <v>97</v>
      </c>
      <c r="AV491" s="218">
        <f t="shared" si="83"/>
        <v>0</v>
      </c>
      <c r="AW491" s="1153"/>
      <c r="AX491" s="1154"/>
      <c r="AY491" s="1154"/>
      <c r="AZ491" s="1154"/>
      <c r="BA491" s="1154"/>
      <c r="BB491" s="1154"/>
      <c r="BC491" s="1154"/>
      <c r="BD491" s="1154"/>
      <c r="BE491" s="1155"/>
    </row>
    <row r="492" spans="1:57">
      <c r="A492" s="2466"/>
      <c r="B492" s="2455"/>
      <c r="C492" s="2458"/>
      <c r="D492" s="343" t="s">
        <v>77</v>
      </c>
      <c r="E492" s="2524"/>
      <c r="F492" s="2510"/>
      <c r="G492" s="1096">
        <f t="shared" si="82"/>
        <v>28</v>
      </c>
      <c r="H492" s="1097">
        <f t="shared" si="81"/>
        <v>2</v>
      </c>
      <c r="I492" s="1839"/>
      <c r="J492" s="1839"/>
      <c r="K492" s="1839">
        <v>2</v>
      </c>
      <c r="L492" s="1840"/>
      <c r="M492" s="1100">
        <f t="shared" si="84"/>
        <v>28</v>
      </c>
      <c r="N492" s="1101"/>
      <c r="O492" s="1101"/>
      <c r="P492" s="1101"/>
      <c r="Q492" s="1101"/>
      <c r="R492" s="1102">
        <v>28</v>
      </c>
      <c r="S492" s="1103">
        <v>1</v>
      </c>
      <c r="T492" s="1101"/>
      <c r="U492" s="1101"/>
      <c r="V492" s="1101">
        <v>27</v>
      </c>
      <c r="W492" s="1101"/>
      <c r="X492" s="1105"/>
      <c r="Y492" s="1081">
        <v>28</v>
      </c>
      <c r="Z492" s="1082"/>
      <c r="AA492" s="1829"/>
      <c r="AB492" s="1830">
        <v>9</v>
      </c>
      <c r="AC492" s="1830">
        <v>7</v>
      </c>
      <c r="AD492" s="1830"/>
      <c r="AE492" s="1830">
        <v>23</v>
      </c>
      <c r="AF492" s="1831">
        <v>1</v>
      </c>
      <c r="AG492" s="1841">
        <v>44</v>
      </c>
      <c r="AH492" s="1840">
        <v>18</v>
      </c>
      <c r="AI492" s="1841">
        <v>100</v>
      </c>
      <c r="AJ492" s="347">
        <f>SUM(AQ492:AU492)</f>
        <v>28</v>
      </c>
      <c r="AK492" s="1842" t="s">
        <v>98</v>
      </c>
      <c r="AL492" s="1843" t="s">
        <v>98</v>
      </c>
      <c r="AM492" s="1844" t="s">
        <v>98</v>
      </c>
      <c r="AN492" s="1845" t="s">
        <v>97</v>
      </c>
      <c r="AO492" s="1843" t="s">
        <v>97</v>
      </c>
      <c r="AP492" s="1844" t="s">
        <v>97</v>
      </c>
      <c r="AQ492" s="1845"/>
      <c r="AR492" s="1843">
        <v>7</v>
      </c>
      <c r="AS492" s="1843">
        <v>19</v>
      </c>
      <c r="AT492" s="1843">
        <v>2</v>
      </c>
      <c r="AU492" s="1846"/>
      <c r="AV492" s="218">
        <f t="shared" si="83"/>
        <v>0</v>
      </c>
      <c r="AW492" s="1153"/>
      <c r="AX492" s="1154"/>
      <c r="AY492" s="1154"/>
      <c r="AZ492" s="1154"/>
      <c r="BA492" s="1154"/>
      <c r="BB492" s="1154"/>
      <c r="BC492" s="1154"/>
      <c r="BD492" s="1154"/>
      <c r="BE492" s="1155"/>
    </row>
    <row r="493" spans="1:57" ht="32.25" thickBot="1">
      <c r="A493" s="2466"/>
      <c r="B493" s="2456"/>
      <c r="C493" s="2459"/>
      <c r="D493" s="345" t="s">
        <v>78</v>
      </c>
      <c r="E493" s="2541"/>
      <c r="F493" s="2522"/>
      <c r="G493" s="1117">
        <f t="shared" si="82"/>
        <v>0</v>
      </c>
      <c r="H493" s="1118">
        <f t="shared" si="81"/>
        <v>0</v>
      </c>
      <c r="I493" s="1848"/>
      <c r="J493" s="1848"/>
      <c r="K493" s="1848"/>
      <c r="L493" s="1849"/>
      <c r="M493" s="1121">
        <f t="shared" si="84"/>
        <v>0</v>
      </c>
      <c r="N493" s="1122"/>
      <c r="O493" s="1122"/>
      <c r="P493" s="1122"/>
      <c r="Q493" s="1122"/>
      <c r="R493" s="1123"/>
      <c r="S493" s="1124"/>
      <c r="T493" s="1125"/>
      <c r="U493" s="1125"/>
      <c r="V493" s="1125"/>
      <c r="W493" s="1125"/>
      <c r="X493" s="1126"/>
      <c r="Y493" s="1127"/>
      <c r="Z493" s="1128"/>
      <c r="AA493" s="1850"/>
      <c r="AB493" s="1871"/>
      <c r="AC493" s="1871"/>
      <c r="AD493" s="1871"/>
      <c r="AE493" s="1871"/>
      <c r="AF493" s="1851"/>
      <c r="AG493" s="1850"/>
      <c r="AH493" s="1851"/>
      <c r="AI493" s="1852"/>
      <c r="AJ493" s="348">
        <f>SUM(AQ493:AU493)</f>
        <v>0</v>
      </c>
      <c r="AK493" s="1853" t="s">
        <v>97</v>
      </c>
      <c r="AL493" s="1854" t="s">
        <v>97</v>
      </c>
      <c r="AM493" s="1855" t="s">
        <v>97</v>
      </c>
      <c r="AN493" s="1856" t="s">
        <v>97</v>
      </c>
      <c r="AO493" s="1854" t="s">
        <v>98</v>
      </c>
      <c r="AP493" s="1855" t="s">
        <v>98</v>
      </c>
      <c r="AQ493" s="1852"/>
      <c r="AR493" s="1848"/>
      <c r="AS493" s="1848"/>
      <c r="AT493" s="1848"/>
      <c r="AU493" s="1849"/>
      <c r="AV493" s="218">
        <f t="shared" si="83"/>
        <v>0</v>
      </c>
      <c r="AW493" s="1136"/>
      <c r="AX493" s="1137"/>
      <c r="AY493" s="1137"/>
      <c r="AZ493" s="1137"/>
      <c r="BA493" s="1137"/>
      <c r="BB493" s="1137"/>
      <c r="BC493" s="1137"/>
      <c r="BD493" s="1137"/>
      <c r="BE493" s="1138"/>
    </row>
    <row r="494" spans="1:57" ht="31.5">
      <c r="A494" s="2466"/>
      <c r="B494" s="2454" t="s">
        <v>396</v>
      </c>
      <c r="C494" s="2457" t="s">
        <v>397</v>
      </c>
      <c r="D494" s="342" t="s">
        <v>74</v>
      </c>
      <c r="E494" s="2540">
        <v>30</v>
      </c>
      <c r="F494" s="2509">
        <f>E494-SUM(M494:M498)</f>
        <v>-3</v>
      </c>
      <c r="G494" s="1071">
        <f t="shared" si="82"/>
        <v>12</v>
      </c>
      <c r="H494" s="1072">
        <f t="shared" si="81"/>
        <v>0</v>
      </c>
      <c r="I494" s="1827"/>
      <c r="J494" s="1827"/>
      <c r="K494" s="1827"/>
      <c r="L494" s="1828"/>
      <c r="M494" s="1075">
        <f t="shared" ref="M494:M513" si="85">IF(AND(SUM(N494:R494)=SUM(Y494:Z494),SUM(S494:X494)=SUM(Y494:Z494)),SUM(N494:R494),"ПЕРЕВІРТЕ ПРАВИЛЬНІСТЬ ДАНИХ")</f>
        <v>11</v>
      </c>
      <c r="N494" s="1076"/>
      <c r="O494" s="1076"/>
      <c r="P494" s="1076"/>
      <c r="Q494" s="1076"/>
      <c r="R494" s="1077">
        <v>11</v>
      </c>
      <c r="S494" s="1078">
        <v>1</v>
      </c>
      <c r="T494" s="1076"/>
      <c r="U494" s="1076"/>
      <c r="V494" s="1079">
        <v>10</v>
      </c>
      <c r="W494" s="1076"/>
      <c r="X494" s="1080"/>
      <c r="Y494" s="1078">
        <v>11</v>
      </c>
      <c r="Z494" s="1080"/>
      <c r="AA494" s="1832"/>
      <c r="AB494" s="1827"/>
      <c r="AC494" s="1827"/>
      <c r="AD494" s="1827"/>
      <c r="AE494" s="1827">
        <v>10</v>
      </c>
      <c r="AF494" s="1828"/>
      <c r="AG494" s="1832">
        <v>37</v>
      </c>
      <c r="AH494" s="1836">
        <v>16</v>
      </c>
      <c r="AI494" s="1832">
        <v>10</v>
      </c>
      <c r="AJ494" s="346">
        <f>SUM(AN494:AP494)</f>
        <v>11</v>
      </c>
      <c r="AK494" s="1833" t="s">
        <v>97</v>
      </c>
      <c r="AL494" s="1834" t="s">
        <v>97</v>
      </c>
      <c r="AM494" s="1838" t="s">
        <v>97</v>
      </c>
      <c r="AN494" s="1832"/>
      <c r="AO494" s="1827">
        <v>11</v>
      </c>
      <c r="AP494" s="1836"/>
      <c r="AQ494" s="1833" t="s">
        <v>97</v>
      </c>
      <c r="AR494" s="1834" t="s">
        <v>97</v>
      </c>
      <c r="AS494" s="1834" t="s">
        <v>97</v>
      </c>
      <c r="AT494" s="1834" t="s">
        <v>97</v>
      </c>
      <c r="AU494" s="1838" t="s">
        <v>97</v>
      </c>
      <c r="AV494" s="218">
        <f t="shared" si="83"/>
        <v>1</v>
      </c>
      <c r="AW494" s="1093"/>
      <c r="AX494" s="1094"/>
      <c r="AY494" s="1094"/>
      <c r="AZ494" s="1094"/>
      <c r="BA494" s="1094">
        <v>1</v>
      </c>
      <c r="BB494" s="1094"/>
      <c r="BC494" s="1094"/>
      <c r="BD494" s="1094"/>
      <c r="BE494" s="1095"/>
    </row>
    <row r="495" spans="1:57" ht="47.25">
      <c r="A495" s="2466"/>
      <c r="B495" s="2455"/>
      <c r="C495" s="2458"/>
      <c r="D495" s="343" t="s">
        <v>75</v>
      </c>
      <c r="E495" s="2524"/>
      <c r="F495" s="2510"/>
      <c r="G495" s="1096">
        <f t="shared" si="82"/>
        <v>0</v>
      </c>
      <c r="H495" s="1097">
        <f t="shared" si="81"/>
        <v>0</v>
      </c>
      <c r="I495" s="1839"/>
      <c r="J495" s="1839"/>
      <c r="K495" s="1839"/>
      <c r="L495" s="1840"/>
      <c r="M495" s="1100">
        <f t="shared" si="85"/>
        <v>0</v>
      </c>
      <c r="N495" s="1101"/>
      <c r="O495" s="1101"/>
      <c r="P495" s="1101"/>
      <c r="Q495" s="1101"/>
      <c r="R495" s="1102"/>
      <c r="S495" s="1103"/>
      <c r="T495" s="1104"/>
      <c r="U495" s="1104"/>
      <c r="V495" s="1101"/>
      <c r="W495" s="1101"/>
      <c r="X495" s="1105"/>
      <c r="Y495" s="1152"/>
      <c r="Z495" s="1082"/>
      <c r="AA495" s="1829"/>
      <c r="AB495" s="1830"/>
      <c r="AC495" s="1830"/>
      <c r="AD495" s="1830"/>
      <c r="AE495" s="1830"/>
      <c r="AF495" s="1831"/>
      <c r="AG495" s="1841"/>
      <c r="AH495" s="1857"/>
      <c r="AI495" s="1841"/>
      <c r="AJ495" s="347">
        <f>SUM(AN495:AP495)</f>
        <v>0</v>
      </c>
      <c r="AK495" s="1842" t="s">
        <v>98</v>
      </c>
      <c r="AL495" s="1843" t="s">
        <v>98</v>
      </c>
      <c r="AM495" s="1846" t="s">
        <v>98</v>
      </c>
      <c r="AN495" s="1845"/>
      <c r="AO495" s="1843"/>
      <c r="AP495" s="1844"/>
      <c r="AQ495" s="1842" t="s">
        <v>97</v>
      </c>
      <c r="AR495" s="1843" t="s">
        <v>97</v>
      </c>
      <c r="AS495" s="1843" t="s">
        <v>97</v>
      </c>
      <c r="AT495" s="1843" t="s">
        <v>97</v>
      </c>
      <c r="AU495" s="1846" t="s">
        <v>97</v>
      </c>
      <c r="AV495" s="218">
        <f t="shared" si="83"/>
        <v>0</v>
      </c>
      <c r="AW495" s="1153"/>
      <c r="AX495" s="1154"/>
      <c r="AY495" s="1154"/>
      <c r="AZ495" s="1154"/>
      <c r="BA495" s="1154"/>
      <c r="BB495" s="1154"/>
      <c r="BC495" s="1154"/>
      <c r="BD495" s="1154"/>
      <c r="BE495" s="1155"/>
    </row>
    <row r="496" spans="1:57" ht="31.5">
      <c r="A496" s="2466"/>
      <c r="B496" s="2455"/>
      <c r="C496" s="2458"/>
      <c r="D496" s="343" t="s">
        <v>76</v>
      </c>
      <c r="E496" s="2524"/>
      <c r="F496" s="2510"/>
      <c r="G496" s="1096">
        <f t="shared" si="82"/>
        <v>0</v>
      </c>
      <c r="H496" s="1097">
        <f t="shared" si="81"/>
        <v>0</v>
      </c>
      <c r="I496" s="1839"/>
      <c r="J496" s="1839"/>
      <c r="K496" s="1839"/>
      <c r="L496" s="1840"/>
      <c r="M496" s="1100">
        <f t="shared" si="85"/>
        <v>0</v>
      </c>
      <c r="N496" s="1101"/>
      <c r="O496" s="1101"/>
      <c r="P496" s="1115"/>
      <c r="Q496" s="1847"/>
      <c r="R496" s="1102"/>
      <c r="S496" s="1103"/>
      <c r="T496" s="1101"/>
      <c r="U496" s="1101"/>
      <c r="V496" s="1101"/>
      <c r="W496" s="1101"/>
      <c r="X496" s="1105"/>
      <c r="Y496" s="1152"/>
      <c r="Z496" s="1082"/>
      <c r="AA496" s="1829"/>
      <c r="AB496" s="1830"/>
      <c r="AC496" s="1830"/>
      <c r="AD496" s="1830"/>
      <c r="AE496" s="1830"/>
      <c r="AF496" s="1831"/>
      <c r="AG496" s="1841"/>
      <c r="AH496" s="1857"/>
      <c r="AI496" s="1841"/>
      <c r="AJ496" s="347">
        <f>SUM(AK496:AM496)</f>
        <v>0</v>
      </c>
      <c r="AK496" s="1842"/>
      <c r="AL496" s="1843"/>
      <c r="AM496" s="1846"/>
      <c r="AN496" s="1845" t="s">
        <v>97</v>
      </c>
      <c r="AO496" s="1843" t="s">
        <v>97</v>
      </c>
      <c r="AP496" s="1844" t="s">
        <v>97</v>
      </c>
      <c r="AQ496" s="1842" t="s">
        <v>97</v>
      </c>
      <c r="AR496" s="1843" t="s">
        <v>97</v>
      </c>
      <c r="AS496" s="1843" t="s">
        <v>97</v>
      </c>
      <c r="AT496" s="1843" t="s">
        <v>97</v>
      </c>
      <c r="AU496" s="1846" t="s">
        <v>97</v>
      </c>
      <c r="AV496" s="218">
        <f t="shared" si="83"/>
        <v>0</v>
      </c>
      <c r="AW496" s="1153"/>
      <c r="AX496" s="1154"/>
      <c r="AY496" s="1154"/>
      <c r="AZ496" s="1154"/>
      <c r="BA496" s="1154"/>
      <c r="BB496" s="1154"/>
      <c r="BC496" s="1154"/>
      <c r="BD496" s="1154"/>
      <c r="BE496" s="1155"/>
    </row>
    <row r="497" spans="1:57">
      <c r="A497" s="2466"/>
      <c r="B497" s="2455"/>
      <c r="C497" s="2458"/>
      <c r="D497" s="343" t="s">
        <v>77</v>
      </c>
      <c r="E497" s="2524"/>
      <c r="F497" s="2510"/>
      <c r="G497" s="1096">
        <f t="shared" si="82"/>
        <v>22</v>
      </c>
      <c r="H497" s="1097">
        <f t="shared" si="81"/>
        <v>1</v>
      </c>
      <c r="I497" s="1839">
        <v>1</v>
      </c>
      <c r="J497" s="1839"/>
      <c r="K497" s="1839"/>
      <c r="L497" s="1840"/>
      <c r="M497" s="1100">
        <f t="shared" si="85"/>
        <v>22</v>
      </c>
      <c r="N497" s="1101"/>
      <c r="O497" s="1101"/>
      <c r="P497" s="1101"/>
      <c r="Q497" s="1101"/>
      <c r="R497" s="1102">
        <v>22</v>
      </c>
      <c r="S497" s="1103">
        <v>1</v>
      </c>
      <c r="T497" s="1101"/>
      <c r="U497" s="1101"/>
      <c r="V497" s="1101">
        <v>21</v>
      </c>
      <c r="W497" s="1101"/>
      <c r="X497" s="1105"/>
      <c r="Y497" s="1152">
        <v>17</v>
      </c>
      <c r="Z497" s="1082">
        <v>5</v>
      </c>
      <c r="AA497" s="1829"/>
      <c r="AB497" s="1830">
        <v>9</v>
      </c>
      <c r="AC497" s="1830">
        <v>6</v>
      </c>
      <c r="AD497" s="1830"/>
      <c r="AE497" s="1830">
        <v>16</v>
      </c>
      <c r="AF497" s="1831">
        <v>1</v>
      </c>
      <c r="AG497" s="1841">
        <v>38</v>
      </c>
      <c r="AH497" s="1857">
        <v>18</v>
      </c>
      <c r="AI497" s="1841">
        <v>100</v>
      </c>
      <c r="AJ497" s="347">
        <f>SUM(AQ497:AU497)</f>
        <v>22</v>
      </c>
      <c r="AK497" s="1842" t="s">
        <v>98</v>
      </c>
      <c r="AL497" s="1843" t="s">
        <v>98</v>
      </c>
      <c r="AM497" s="1846" t="s">
        <v>98</v>
      </c>
      <c r="AN497" s="1845" t="s">
        <v>97</v>
      </c>
      <c r="AO497" s="1843" t="s">
        <v>97</v>
      </c>
      <c r="AP497" s="1844" t="s">
        <v>97</v>
      </c>
      <c r="AQ497" s="1842"/>
      <c r="AR497" s="1843">
        <v>3</v>
      </c>
      <c r="AS497" s="1839">
        <v>13</v>
      </c>
      <c r="AT497" s="1843">
        <v>6</v>
      </c>
      <c r="AU497" s="1846"/>
      <c r="AV497" s="218">
        <f t="shared" si="83"/>
        <v>0</v>
      </c>
      <c r="AW497" s="1153"/>
      <c r="AX497" s="1154"/>
      <c r="AY497" s="1154"/>
      <c r="AZ497" s="1154"/>
      <c r="BA497" s="1154"/>
      <c r="BB497" s="1154"/>
      <c r="BC497" s="1154"/>
      <c r="BD497" s="1154"/>
      <c r="BE497" s="1155"/>
    </row>
    <row r="498" spans="1:57" ht="32.25" thickBot="1">
      <c r="A498" s="2466"/>
      <c r="B498" s="2456"/>
      <c r="C498" s="2459"/>
      <c r="D498" s="345" t="s">
        <v>78</v>
      </c>
      <c r="E498" s="2524"/>
      <c r="F498" s="2510"/>
      <c r="G498" s="1166">
        <f t="shared" si="82"/>
        <v>0</v>
      </c>
      <c r="H498" s="1167">
        <f t="shared" si="81"/>
        <v>0</v>
      </c>
      <c r="I498" s="1871"/>
      <c r="J498" s="1871"/>
      <c r="K498" s="1871"/>
      <c r="L498" s="1851"/>
      <c r="M498" s="1168">
        <f t="shared" si="85"/>
        <v>0</v>
      </c>
      <c r="N498" s="1122"/>
      <c r="O498" s="1122"/>
      <c r="P498" s="1122"/>
      <c r="Q498" s="1122"/>
      <c r="R498" s="1123"/>
      <c r="S498" s="1159"/>
      <c r="T498" s="1122"/>
      <c r="U498" s="1122"/>
      <c r="V498" s="1122"/>
      <c r="W498" s="1122"/>
      <c r="X498" s="1128"/>
      <c r="Y498" s="1159"/>
      <c r="Z498" s="1128"/>
      <c r="AA498" s="1850"/>
      <c r="AB498" s="1871"/>
      <c r="AC498" s="1871"/>
      <c r="AD498" s="1871"/>
      <c r="AE498" s="1871"/>
      <c r="AF498" s="1851"/>
      <c r="AG498" s="1850"/>
      <c r="AH498" s="1872"/>
      <c r="AI498" s="1850"/>
      <c r="AJ498" s="349">
        <f>SUM(AQ498:AU498)</f>
        <v>0</v>
      </c>
      <c r="AK498" s="1873" t="s">
        <v>97</v>
      </c>
      <c r="AL498" s="1874" t="s">
        <v>97</v>
      </c>
      <c r="AM498" s="1875" t="s">
        <v>97</v>
      </c>
      <c r="AN498" s="1876" t="s">
        <v>97</v>
      </c>
      <c r="AO498" s="1877" t="s">
        <v>98</v>
      </c>
      <c r="AP498" s="1878" t="s">
        <v>98</v>
      </c>
      <c r="AQ498" s="1879"/>
      <c r="AR498" s="1880"/>
      <c r="AS498" s="1874" t="s">
        <v>97</v>
      </c>
      <c r="AT498" s="1880"/>
      <c r="AU498" s="1881"/>
      <c r="AV498" s="218">
        <f t="shared" si="83"/>
        <v>0</v>
      </c>
      <c r="AW498" s="1179"/>
      <c r="AX498" s="1180"/>
      <c r="AY498" s="1180"/>
      <c r="AZ498" s="1180"/>
      <c r="BA498" s="1180"/>
      <c r="BB498" s="1180"/>
      <c r="BC498" s="1180"/>
      <c r="BD498" s="1180"/>
      <c r="BE498" s="1181"/>
    </row>
    <row r="499" spans="1:57" ht="31.5">
      <c r="A499" s="2466"/>
      <c r="B499" s="2566" t="s">
        <v>398</v>
      </c>
      <c r="C499" s="2568">
        <v>13821460</v>
      </c>
      <c r="D499" s="350" t="s">
        <v>74</v>
      </c>
      <c r="E499" s="2540">
        <v>5</v>
      </c>
      <c r="F499" s="2509">
        <f>E499-SUM(M499:M503)</f>
        <v>-1</v>
      </c>
      <c r="G499" s="1071">
        <f t="shared" si="82"/>
        <v>0</v>
      </c>
      <c r="H499" s="1072">
        <f t="shared" si="81"/>
        <v>0</v>
      </c>
      <c r="I499" s="1827"/>
      <c r="J499" s="1827"/>
      <c r="K499" s="1827"/>
      <c r="L499" s="1836"/>
      <c r="M499" s="1182">
        <f t="shared" si="85"/>
        <v>0</v>
      </c>
      <c r="N499" s="1183"/>
      <c r="O499" s="1184"/>
      <c r="P499" s="1184"/>
      <c r="Q499" s="1184"/>
      <c r="R499" s="1185"/>
      <c r="S499" s="1186"/>
      <c r="T499" s="1184"/>
      <c r="U499" s="1184"/>
      <c r="V499" s="1184"/>
      <c r="W499" s="1184"/>
      <c r="X499" s="1187"/>
      <c r="Y499" s="1186"/>
      <c r="Z499" s="1187"/>
      <c r="AA499" s="1858"/>
      <c r="AB499" s="1827"/>
      <c r="AC499" s="1827"/>
      <c r="AD499" s="1827"/>
      <c r="AE499" s="1827"/>
      <c r="AF499" s="1828"/>
      <c r="AG499" s="1832"/>
      <c r="AH499" s="1828"/>
      <c r="AI499" s="1832"/>
      <c r="AJ499" s="346">
        <f>SUM(AN499:AP499)</f>
        <v>0</v>
      </c>
      <c r="AK499" s="1833" t="s">
        <v>97</v>
      </c>
      <c r="AL499" s="1834" t="s">
        <v>97</v>
      </c>
      <c r="AM499" s="1835" t="s">
        <v>97</v>
      </c>
      <c r="AN499" s="1832"/>
      <c r="AO499" s="1827"/>
      <c r="AP499" s="1836"/>
      <c r="AQ499" s="1837" t="s">
        <v>97</v>
      </c>
      <c r="AR499" s="1834" t="s">
        <v>97</v>
      </c>
      <c r="AS499" s="1834" t="s">
        <v>97</v>
      </c>
      <c r="AT499" s="1834" t="s">
        <v>97</v>
      </c>
      <c r="AU499" s="1838" t="s">
        <v>97</v>
      </c>
      <c r="AV499" s="218">
        <f t="shared" si="83"/>
        <v>0</v>
      </c>
      <c r="AW499" s="1188"/>
      <c r="AX499" s="1189"/>
      <c r="AY499" s="1189"/>
      <c r="AZ499" s="1189"/>
      <c r="BA499" s="1189"/>
      <c r="BB499" s="1189"/>
      <c r="BC499" s="1189"/>
      <c r="BD499" s="1189"/>
      <c r="BE499" s="1190"/>
    </row>
    <row r="500" spans="1:57" ht="47.25">
      <c r="A500" s="2466"/>
      <c r="B500" s="2567"/>
      <c r="C500" s="2569"/>
      <c r="D500" s="351" t="s">
        <v>75</v>
      </c>
      <c r="E500" s="2524"/>
      <c r="F500" s="2510"/>
      <c r="G500" s="1096">
        <f t="shared" si="82"/>
        <v>0</v>
      </c>
      <c r="H500" s="1097">
        <f t="shared" si="81"/>
        <v>0</v>
      </c>
      <c r="I500" s="1839"/>
      <c r="J500" s="1839"/>
      <c r="K500" s="1839"/>
      <c r="L500" s="1857"/>
      <c r="M500" s="1191">
        <f t="shared" si="85"/>
        <v>0</v>
      </c>
      <c r="N500" s="1192"/>
      <c r="O500" s="1193"/>
      <c r="P500" s="1193"/>
      <c r="Q500" s="1193"/>
      <c r="R500" s="1194"/>
      <c r="S500" s="1195"/>
      <c r="T500" s="1193"/>
      <c r="U500" s="1193"/>
      <c r="V500" s="1193"/>
      <c r="W500" s="1193"/>
      <c r="X500" s="1196"/>
      <c r="Y500" s="1195"/>
      <c r="Z500" s="1196"/>
      <c r="AA500" s="1860"/>
      <c r="AB500" s="1839"/>
      <c r="AC500" s="1839"/>
      <c r="AD500" s="1839"/>
      <c r="AE500" s="1839"/>
      <c r="AF500" s="1840"/>
      <c r="AG500" s="1841"/>
      <c r="AH500" s="1840"/>
      <c r="AI500" s="1841"/>
      <c r="AJ500" s="347">
        <f>SUM(AN500:AP500)</f>
        <v>0</v>
      </c>
      <c r="AK500" s="1842" t="s">
        <v>98</v>
      </c>
      <c r="AL500" s="1843" t="s">
        <v>98</v>
      </c>
      <c r="AM500" s="1844" t="s">
        <v>98</v>
      </c>
      <c r="AN500" s="1845"/>
      <c r="AO500" s="1843"/>
      <c r="AP500" s="1844"/>
      <c r="AQ500" s="1845" t="s">
        <v>97</v>
      </c>
      <c r="AR500" s="1843" t="s">
        <v>97</v>
      </c>
      <c r="AS500" s="1843" t="s">
        <v>97</v>
      </c>
      <c r="AT500" s="1843" t="s">
        <v>97</v>
      </c>
      <c r="AU500" s="1846" t="s">
        <v>97</v>
      </c>
      <c r="AV500" s="218">
        <f t="shared" si="83"/>
        <v>0</v>
      </c>
      <c r="AW500" s="1197"/>
      <c r="AX500" s="1198"/>
      <c r="AY500" s="1198"/>
      <c r="AZ500" s="1198"/>
      <c r="BA500" s="1198"/>
      <c r="BB500" s="1198"/>
      <c r="BC500" s="1198"/>
      <c r="BD500" s="1198"/>
      <c r="BE500" s="1199"/>
    </row>
    <row r="501" spans="1:57" ht="31.5">
      <c r="A501" s="2466"/>
      <c r="B501" s="2567"/>
      <c r="C501" s="2569"/>
      <c r="D501" s="351" t="s">
        <v>76</v>
      </c>
      <c r="E501" s="2524"/>
      <c r="F501" s="2510"/>
      <c r="G501" s="1096">
        <f t="shared" si="82"/>
        <v>0</v>
      </c>
      <c r="H501" s="1097">
        <f t="shared" si="81"/>
        <v>0</v>
      </c>
      <c r="I501" s="1839"/>
      <c r="J501" s="1839"/>
      <c r="K501" s="1839"/>
      <c r="L501" s="1857"/>
      <c r="M501" s="1191">
        <f t="shared" si="85"/>
        <v>0</v>
      </c>
      <c r="N501" s="1192"/>
      <c r="O501" s="1193"/>
      <c r="P501" s="1193"/>
      <c r="Q501" s="1193"/>
      <c r="R501" s="1194"/>
      <c r="S501" s="1195"/>
      <c r="T501" s="1193"/>
      <c r="U501" s="1193"/>
      <c r="V501" s="1193"/>
      <c r="W501" s="1193"/>
      <c r="X501" s="1196"/>
      <c r="Y501" s="1195"/>
      <c r="Z501" s="1196"/>
      <c r="AA501" s="1860"/>
      <c r="AB501" s="1839"/>
      <c r="AC501" s="1839"/>
      <c r="AD501" s="1839"/>
      <c r="AE501" s="1839"/>
      <c r="AF501" s="1840"/>
      <c r="AG501" s="1841"/>
      <c r="AH501" s="1840"/>
      <c r="AI501" s="1841"/>
      <c r="AJ501" s="347">
        <f>SUM(AK501:AM501)</f>
        <v>0</v>
      </c>
      <c r="AK501" s="1842"/>
      <c r="AL501" s="1843"/>
      <c r="AM501" s="1844"/>
      <c r="AN501" s="1845" t="s">
        <v>97</v>
      </c>
      <c r="AO501" s="1843" t="s">
        <v>97</v>
      </c>
      <c r="AP501" s="1844" t="s">
        <v>97</v>
      </c>
      <c r="AQ501" s="1845" t="s">
        <v>97</v>
      </c>
      <c r="AR501" s="1843" t="s">
        <v>97</v>
      </c>
      <c r="AS501" s="1843" t="s">
        <v>97</v>
      </c>
      <c r="AT501" s="1843" t="s">
        <v>97</v>
      </c>
      <c r="AU501" s="1846" t="s">
        <v>97</v>
      </c>
      <c r="AV501" s="218">
        <f t="shared" si="83"/>
        <v>0</v>
      </c>
      <c r="AW501" s="1197"/>
      <c r="AX501" s="1198"/>
      <c r="AY501" s="1198"/>
      <c r="AZ501" s="1198"/>
      <c r="BA501" s="1198"/>
      <c r="BB501" s="1198"/>
      <c r="BC501" s="1198"/>
      <c r="BD501" s="1198"/>
      <c r="BE501" s="1199"/>
    </row>
    <row r="502" spans="1:57">
      <c r="A502" s="2466"/>
      <c r="B502" s="2567"/>
      <c r="C502" s="2569"/>
      <c r="D502" s="351" t="s">
        <v>77</v>
      </c>
      <c r="E502" s="2524"/>
      <c r="F502" s="2510"/>
      <c r="G502" s="1096">
        <f t="shared" si="82"/>
        <v>6</v>
      </c>
      <c r="H502" s="1097">
        <f t="shared" si="81"/>
        <v>6</v>
      </c>
      <c r="I502" s="1839"/>
      <c r="J502" s="1839"/>
      <c r="K502" s="1839">
        <v>6</v>
      </c>
      <c r="L502" s="1857"/>
      <c r="M502" s="1191">
        <f t="shared" si="85"/>
        <v>6</v>
      </c>
      <c r="N502" s="1193"/>
      <c r="O502" s="1193"/>
      <c r="P502" s="1193"/>
      <c r="Q502" s="1193"/>
      <c r="R502" s="1194">
        <v>6</v>
      </c>
      <c r="S502" s="1195"/>
      <c r="T502" s="1193"/>
      <c r="U502" s="1193"/>
      <c r="V502" s="1193">
        <v>6</v>
      </c>
      <c r="W502" s="1193"/>
      <c r="X502" s="1196"/>
      <c r="Y502" s="1195">
        <v>5</v>
      </c>
      <c r="Z502" s="1196">
        <v>1</v>
      </c>
      <c r="AA502" s="1860"/>
      <c r="AB502" s="1839">
        <v>3</v>
      </c>
      <c r="AC502" s="1839">
        <v>3</v>
      </c>
      <c r="AD502" s="1839"/>
      <c r="AE502" s="1839">
        <v>1</v>
      </c>
      <c r="AF502" s="1840"/>
      <c r="AG502" s="1841">
        <v>39</v>
      </c>
      <c r="AH502" s="1840">
        <v>20</v>
      </c>
      <c r="AI502" s="1841" t="s">
        <v>399</v>
      </c>
      <c r="AJ502" s="347">
        <f>SUM(AQ502:AU502)</f>
        <v>6</v>
      </c>
      <c r="AK502" s="1842" t="s">
        <v>98</v>
      </c>
      <c r="AL502" s="1843" t="s">
        <v>98</v>
      </c>
      <c r="AM502" s="1844" t="s">
        <v>98</v>
      </c>
      <c r="AN502" s="1845" t="s">
        <v>97</v>
      </c>
      <c r="AO502" s="1843" t="s">
        <v>97</v>
      </c>
      <c r="AP502" s="1844" t="s">
        <v>97</v>
      </c>
      <c r="AQ502" s="1845"/>
      <c r="AR502" s="1843">
        <v>3</v>
      </c>
      <c r="AS502" s="1843">
        <v>1</v>
      </c>
      <c r="AT502" s="1843">
        <v>1</v>
      </c>
      <c r="AU502" s="1846">
        <v>1</v>
      </c>
      <c r="AV502" s="218">
        <f t="shared" si="83"/>
        <v>0</v>
      </c>
      <c r="AW502" s="1197"/>
      <c r="AX502" s="1198"/>
      <c r="AY502" s="1198"/>
      <c r="AZ502" s="1198"/>
      <c r="BA502" s="1198"/>
      <c r="BB502" s="1198"/>
      <c r="BC502" s="1198"/>
      <c r="BD502" s="1198"/>
      <c r="BE502" s="1199"/>
    </row>
    <row r="503" spans="1:57" ht="32.25" thickBot="1">
      <c r="A503" s="2466"/>
      <c r="B503" s="2567"/>
      <c r="C503" s="2569"/>
      <c r="D503" s="352" t="s">
        <v>78</v>
      </c>
      <c r="E503" s="2524"/>
      <c r="F503" s="2510"/>
      <c r="G503" s="1166">
        <f t="shared" si="82"/>
        <v>0</v>
      </c>
      <c r="H503" s="1118">
        <f t="shared" si="81"/>
        <v>0</v>
      </c>
      <c r="I503" s="1848"/>
      <c r="J503" s="1848"/>
      <c r="K503" s="1848"/>
      <c r="L503" s="1869"/>
      <c r="M503" s="1200">
        <f t="shared" si="85"/>
        <v>0</v>
      </c>
      <c r="N503" s="1201"/>
      <c r="O503" s="1202"/>
      <c r="P503" s="1202"/>
      <c r="Q503" s="1202"/>
      <c r="R503" s="1203"/>
      <c r="S503" s="1204"/>
      <c r="T503" s="1205"/>
      <c r="U503" s="1205"/>
      <c r="V503" s="1205"/>
      <c r="W503" s="1205"/>
      <c r="X503" s="1206"/>
      <c r="Y503" s="1207"/>
      <c r="Z503" s="1208"/>
      <c r="AA503" s="1868"/>
      <c r="AB503" s="1848"/>
      <c r="AC503" s="1848"/>
      <c r="AD503" s="1848"/>
      <c r="AE503" s="1848"/>
      <c r="AF503" s="1849"/>
      <c r="AG503" s="1852"/>
      <c r="AH503" s="1849"/>
      <c r="AI503" s="1850"/>
      <c r="AJ503" s="349">
        <f>SUM(AQ503:AU503)</f>
        <v>0</v>
      </c>
      <c r="AK503" s="1853" t="s">
        <v>97</v>
      </c>
      <c r="AL503" s="1854" t="s">
        <v>97</v>
      </c>
      <c r="AM503" s="1855" t="s">
        <v>97</v>
      </c>
      <c r="AN503" s="1856" t="s">
        <v>97</v>
      </c>
      <c r="AO503" s="1854" t="s">
        <v>98</v>
      </c>
      <c r="AP503" s="1855" t="s">
        <v>98</v>
      </c>
      <c r="AQ503" s="1852"/>
      <c r="AR503" s="1848"/>
      <c r="AS503" s="1848"/>
      <c r="AT503" s="1848"/>
      <c r="AU503" s="1849"/>
      <c r="AV503" s="218">
        <f t="shared" si="83"/>
        <v>0</v>
      </c>
      <c r="AW503" s="1209"/>
      <c r="AX503" s="1210"/>
      <c r="AY503" s="1210"/>
      <c r="AZ503" s="1210"/>
      <c r="BA503" s="1210"/>
      <c r="BB503" s="1210"/>
      <c r="BC503" s="1210"/>
      <c r="BD503" s="1210"/>
      <c r="BE503" s="1211"/>
    </row>
    <row r="504" spans="1:57" ht="31.5">
      <c r="A504" s="2466"/>
      <c r="B504" s="2454" t="s">
        <v>400</v>
      </c>
      <c r="C504" s="2457" t="s">
        <v>401</v>
      </c>
      <c r="D504" s="350" t="s">
        <v>74</v>
      </c>
      <c r="E504" s="2540">
        <v>90</v>
      </c>
      <c r="F504" s="2509">
        <f>E504-SUM(M504:M508)</f>
        <v>11</v>
      </c>
      <c r="G504" s="1212">
        <f t="shared" si="82"/>
        <v>9</v>
      </c>
      <c r="H504" s="1213">
        <f t="shared" si="81"/>
        <v>1</v>
      </c>
      <c r="I504" s="1830">
        <v>1</v>
      </c>
      <c r="J504" s="1830"/>
      <c r="K504" s="1830"/>
      <c r="L504" s="1831"/>
      <c r="M504" s="1214">
        <f t="shared" si="85"/>
        <v>9</v>
      </c>
      <c r="N504" s="1215"/>
      <c r="O504" s="1215"/>
      <c r="P504" s="1215"/>
      <c r="Q504" s="1215"/>
      <c r="R504" s="1216">
        <v>9</v>
      </c>
      <c r="S504" s="1186">
        <v>5</v>
      </c>
      <c r="T504" s="1184"/>
      <c r="U504" s="1184"/>
      <c r="V504" s="1079">
        <v>4</v>
      </c>
      <c r="W504" s="1184"/>
      <c r="X504" s="1187"/>
      <c r="Y504" s="1217">
        <v>9</v>
      </c>
      <c r="Z504" s="1218"/>
      <c r="AA504" s="1829"/>
      <c r="AB504" s="1830">
        <v>2</v>
      </c>
      <c r="AC504" s="1830">
        <v>2</v>
      </c>
      <c r="AD504" s="1830"/>
      <c r="AE504" s="1830">
        <v>1</v>
      </c>
      <c r="AF504" s="1831"/>
      <c r="AG504" s="1829">
        <v>31</v>
      </c>
      <c r="AH504" s="1831">
        <v>15</v>
      </c>
      <c r="AI504" s="1832">
        <v>6</v>
      </c>
      <c r="AJ504" s="346">
        <f>SUM(AN504:AP504)</f>
        <v>9</v>
      </c>
      <c r="AK504" s="1882" t="s">
        <v>97</v>
      </c>
      <c r="AL504" s="1883" t="s">
        <v>97</v>
      </c>
      <c r="AM504" s="1884" t="s">
        <v>97</v>
      </c>
      <c r="AN504" s="1829">
        <v>6</v>
      </c>
      <c r="AO504" s="1830">
        <v>3</v>
      </c>
      <c r="AP504" s="1870"/>
      <c r="AQ504" s="1885" t="s">
        <v>97</v>
      </c>
      <c r="AR504" s="1883" t="s">
        <v>97</v>
      </c>
      <c r="AS504" s="1883" t="s">
        <v>97</v>
      </c>
      <c r="AT504" s="1883" t="s">
        <v>97</v>
      </c>
      <c r="AU504" s="1886" t="s">
        <v>97</v>
      </c>
      <c r="AV504" s="218">
        <f t="shared" si="83"/>
        <v>0</v>
      </c>
      <c r="AW504" s="1188"/>
      <c r="AX504" s="1189"/>
      <c r="AY504" s="1189"/>
      <c r="AZ504" s="1189"/>
      <c r="BA504" s="1189"/>
      <c r="BB504" s="1189"/>
      <c r="BC504" s="1189"/>
      <c r="BD504" s="1189"/>
      <c r="BE504" s="1190"/>
    </row>
    <row r="505" spans="1:57" ht="47.25">
      <c r="A505" s="2466"/>
      <c r="B505" s="2455"/>
      <c r="C505" s="2458"/>
      <c r="D505" s="351" t="s">
        <v>75</v>
      </c>
      <c r="E505" s="2524"/>
      <c r="F505" s="2510"/>
      <c r="G505" s="1224">
        <f t="shared" si="82"/>
        <v>0</v>
      </c>
      <c r="H505" s="1097">
        <f t="shared" si="81"/>
        <v>0</v>
      </c>
      <c r="I505" s="1839"/>
      <c r="J505" s="1839"/>
      <c r="K505" s="1839"/>
      <c r="L505" s="1840"/>
      <c r="M505" s="1225">
        <f t="shared" si="85"/>
        <v>0</v>
      </c>
      <c r="N505" s="1193"/>
      <c r="O505" s="1193"/>
      <c r="P505" s="1193"/>
      <c r="Q505" s="1193"/>
      <c r="R505" s="1194"/>
      <c r="S505" s="1195"/>
      <c r="T505" s="1104"/>
      <c r="U505" s="1104" t="s">
        <v>402</v>
      </c>
      <c r="V505" s="1193"/>
      <c r="W505" s="1193"/>
      <c r="X505" s="1196"/>
      <c r="Y505" s="1192"/>
      <c r="Z505" s="1196"/>
      <c r="AA505" s="1841"/>
      <c r="AB505" s="1839"/>
      <c r="AC505" s="1839"/>
      <c r="AD505" s="1839"/>
      <c r="AE505" s="1839"/>
      <c r="AF505" s="1840"/>
      <c r="AG505" s="1841"/>
      <c r="AH505" s="1840"/>
      <c r="AI505" s="1841"/>
      <c r="AJ505" s="347">
        <f>SUM(AN505:AP505)</f>
        <v>0</v>
      </c>
      <c r="AK505" s="1842" t="s">
        <v>98</v>
      </c>
      <c r="AL505" s="1843" t="s">
        <v>98</v>
      </c>
      <c r="AM505" s="1844" t="s">
        <v>98</v>
      </c>
      <c r="AN505" s="1845"/>
      <c r="AO505" s="1843"/>
      <c r="AP505" s="1844"/>
      <c r="AQ505" s="1845" t="s">
        <v>97</v>
      </c>
      <c r="AR505" s="1843" t="s">
        <v>97</v>
      </c>
      <c r="AS505" s="1843" t="s">
        <v>97</v>
      </c>
      <c r="AT505" s="1843" t="s">
        <v>97</v>
      </c>
      <c r="AU505" s="1846" t="s">
        <v>97</v>
      </c>
      <c r="AV505" s="218">
        <f t="shared" si="83"/>
        <v>0</v>
      </c>
      <c r="AW505" s="1197"/>
      <c r="AX505" s="1198"/>
      <c r="AY505" s="1198"/>
      <c r="AZ505" s="1198"/>
      <c r="BA505" s="1198"/>
      <c r="BB505" s="1198"/>
      <c r="BC505" s="1198"/>
      <c r="BD505" s="1198"/>
      <c r="BE505" s="1199"/>
    </row>
    <row r="506" spans="1:57" ht="31.5">
      <c r="A506" s="2466"/>
      <c r="B506" s="2455"/>
      <c r="C506" s="2458"/>
      <c r="D506" s="351" t="s">
        <v>76</v>
      </c>
      <c r="E506" s="2524"/>
      <c r="F506" s="2510"/>
      <c r="G506" s="1224">
        <f t="shared" si="82"/>
        <v>0</v>
      </c>
      <c r="H506" s="1097">
        <f t="shared" si="81"/>
        <v>0</v>
      </c>
      <c r="I506" s="1839"/>
      <c r="J506" s="1839"/>
      <c r="K506" s="1839"/>
      <c r="L506" s="1840"/>
      <c r="M506" s="1225">
        <f t="shared" si="85"/>
        <v>0</v>
      </c>
      <c r="N506" s="1193"/>
      <c r="O506" s="1193"/>
      <c r="P506" s="1226"/>
      <c r="Q506" s="1847"/>
      <c r="R506" s="1194"/>
      <c r="S506" s="1195"/>
      <c r="T506" s="1193"/>
      <c r="U506" s="1193"/>
      <c r="V506" s="1193"/>
      <c r="W506" s="1193"/>
      <c r="X506" s="1196"/>
      <c r="Y506" s="1192"/>
      <c r="Z506" s="1196"/>
      <c r="AA506" s="1841"/>
      <c r="AB506" s="1839"/>
      <c r="AC506" s="1839"/>
      <c r="AD506" s="1839"/>
      <c r="AE506" s="1839"/>
      <c r="AF506" s="1840"/>
      <c r="AG506" s="1841"/>
      <c r="AH506" s="1840"/>
      <c r="AI506" s="1841"/>
      <c r="AJ506" s="347">
        <f>SUM(AK506:AM506)</f>
        <v>0</v>
      </c>
      <c r="AK506" s="1842"/>
      <c r="AL506" s="1843"/>
      <c r="AM506" s="1844"/>
      <c r="AN506" s="1845" t="s">
        <v>97</v>
      </c>
      <c r="AO506" s="1843" t="s">
        <v>97</v>
      </c>
      <c r="AP506" s="1844" t="s">
        <v>97</v>
      </c>
      <c r="AQ506" s="1845" t="s">
        <v>97</v>
      </c>
      <c r="AR506" s="1843" t="s">
        <v>97</v>
      </c>
      <c r="AS506" s="1843" t="s">
        <v>97</v>
      </c>
      <c r="AT506" s="1843" t="s">
        <v>97</v>
      </c>
      <c r="AU506" s="1846" t="s">
        <v>97</v>
      </c>
      <c r="AV506" s="218">
        <f t="shared" si="83"/>
        <v>0</v>
      </c>
      <c r="AW506" s="1197"/>
      <c r="AX506" s="1198"/>
      <c r="AY506" s="1198"/>
      <c r="AZ506" s="1198"/>
      <c r="BA506" s="1198"/>
      <c r="BB506" s="1198"/>
      <c r="BC506" s="1198"/>
      <c r="BD506" s="1198"/>
      <c r="BE506" s="1199"/>
    </row>
    <row r="507" spans="1:57">
      <c r="A507" s="2466"/>
      <c r="B507" s="2455"/>
      <c r="C507" s="2458"/>
      <c r="D507" s="351" t="s">
        <v>77</v>
      </c>
      <c r="E507" s="2524"/>
      <c r="F507" s="2510"/>
      <c r="G507" s="1224">
        <f t="shared" si="82"/>
        <v>71</v>
      </c>
      <c r="H507" s="1097">
        <f t="shared" si="81"/>
        <v>2</v>
      </c>
      <c r="I507" s="1839">
        <v>2</v>
      </c>
      <c r="J507" s="1839"/>
      <c r="K507" s="1839"/>
      <c r="L507" s="1840"/>
      <c r="M507" s="1225">
        <f t="shared" si="85"/>
        <v>70</v>
      </c>
      <c r="N507" s="1193"/>
      <c r="O507" s="1193"/>
      <c r="P507" s="1193"/>
      <c r="Q507" s="1193"/>
      <c r="R507" s="1194">
        <v>70</v>
      </c>
      <c r="S507" s="1195">
        <v>26</v>
      </c>
      <c r="T507" s="1193"/>
      <c r="U507" s="1193"/>
      <c r="V507" s="1193">
        <v>44</v>
      </c>
      <c r="W507" s="1193"/>
      <c r="X507" s="1196"/>
      <c r="Y507" s="1192">
        <v>63</v>
      </c>
      <c r="Z507" s="1196">
        <v>7</v>
      </c>
      <c r="AA507" s="1841"/>
      <c r="AB507" s="1839">
        <v>31</v>
      </c>
      <c r="AC507" s="1839">
        <v>31</v>
      </c>
      <c r="AD507" s="1839">
        <v>6</v>
      </c>
      <c r="AE507" s="1839">
        <v>31</v>
      </c>
      <c r="AF507" s="1840">
        <v>11</v>
      </c>
      <c r="AG507" s="1841">
        <v>38</v>
      </c>
      <c r="AH507" s="1840">
        <v>13</v>
      </c>
      <c r="AI507" s="1841">
        <v>115</v>
      </c>
      <c r="AJ507" s="347">
        <f>SUM(AQ507:AU507)</f>
        <v>70</v>
      </c>
      <c r="AK507" s="1842" t="s">
        <v>98</v>
      </c>
      <c r="AL507" s="1843" t="s">
        <v>98</v>
      </c>
      <c r="AM507" s="1844" t="s">
        <v>98</v>
      </c>
      <c r="AN507" s="1845" t="s">
        <v>97</v>
      </c>
      <c r="AO507" s="1843" t="s">
        <v>97</v>
      </c>
      <c r="AP507" s="1844" t="s">
        <v>97</v>
      </c>
      <c r="AQ507" s="1845">
        <v>21</v>
      </c>
      <c r="AR507" s="1843">
        <v>11</v>
      </c>
      <c r="AS507" s="1843">
        <v>13</v>
      </c>
      <c r="AT507" s="1843">
        <v>17</v>
      </c>
      <c r="AU507" s="1846">
        <v>8</v>
      </c>
      <c r="AV507" s="218">
        <f t="shared" si="83"/>
        <v>1</v>
      </c>
      <c r="AW507" s="1197"/>
      <c r="AX507" s="1198"/>
      <c r="AY507" s="1198">
        <v>1</v>
      </c>
      <c r="AZ507" s="1198"/>
      <c r="BA507" s="1198"/>
      <c r="BB507" s="1198"/>
      <c r="BC507" s="1198"/>
      <c r="BD507" s="1198"/>
      <c r="BE507" s="1199"/>
    </row>
    <row r="508" spans="1:57" ht="32.25" thickBot="1">
      <c r="A508" s="2466"/>
      <c r="B508" s="2456"/>
      <c r="C508" s="2459"/>
      <c r="D508" s="355" t="s">
        <v>78</v>
      </c>
      <c r="E508" s="2541"/>
      <c r="F508" s="2522"/>
      <c r="G508" s="1227">
        <f t="shared" si="82"/>
        <v>0</v>
      </c>
      <c r="H508" s="1118">
        <f t="shared" si="81"/>
        <v>0</v>
      </c>
      <c r="I508" s="1848"/>
      <c r="J508" s="1848"/>
      <c r="K508" s="1848"/>
      <c r="L508" s="1849"/>
      <c r="M508" s="1228">
        <f t="shared" si="85"/>
        <v>0</v>
      </c>
      <c r="N508" s="1202"/>
      <c r="O508" s="1202"/>
      <c r="P508" s="1202"/>
      <c r="Q508" s="1202"/>
      <c r="R508" s="1203"/>
      <c r="S508" s="1204"/>
      <c r="T508" s="1205"/>
      <c r="U508" s="1205"/>
      <c r="V508" s="1229" t="s">
        <v>403</v>
      </c>
      <c r="W508" s="1229"/>
      <c r="X508" s="1229"/>
      <c r="Y508" s="1229"/>
      <c r="Z508" s="1229"/>
      <c r="AA508" s="1887"/>
      <c r="AB508" s="1887"/>
      <c r="AC508" s="1871"/>
      <c r="AD508" s="1871"/>
      <c r="AE508" s="1871"/>
      <c r="AF508" s="1851"/>
      <c r="AG508" s="1852"/>
      <c r="AH508" s="1849"/>
      <c r="AI508" s="1852"/>
      <c r="AJ508" s="348">
        <f>SUM(AQ508:AU508)</f>
        <v>0</v>
      </c>
      <c r="AK508" s="1853" t="s">
        <v>97</v>
      </c>
      <c r="AL508" s="1854" t="s">
        <v>97</v>
      </c>
      <c r="AM508" s="1855" t="s">
        <v>97</v>
      </c>
      <c r="AN508" s="1856" t="s">
        <v>97</v>
      </c>
      <c r="AO508" s="1854" t="s">
        <v>98</v>
      </c>
      <c r="AP508" s="1855" t="s">
        <v>98</v>
      </c>
      <c r="AQ508" s="1852"/>
      <c r="AR508" s="1848"/>
      <c r="AS508" s="1848"/>
      <c r="AT508" s="1848"/>
      <c r="AU508" s="1849"/>
      <c r="AV508" s="218">
        <f t="shared" si="83"/>
        <v>0</v>
      </c>
      <c r="AW508" s="1231"/>
      <c r="AX508" s="1232"/>
      <c r="AY508" s="1232"/>
      <c r="AZ508" s="1232"/>
      <c r="BA508" s="1232"/>
      <c r="BB508" s="1232"/>
      <c r="BC508" s="1232"/>
      <c r="BD508" s="1232"/>
      <c r="BE508" s="1233"/>
    </row>
    <row r="509" spans="1:57" ht="31.5">
      <c r="A509" s="2466"/>
      <c r="B509" s="2454" t="s">
        <v>404</v>
      </c>
      <c r="C509" s="2457" t="s">
        <v>405</v>
      </c>
      <c r="D509" s="350" t="s">
        <v>74</v>
      </c>
      <c r="E509" s="2540">
        <v>135</v>
      </c>
      <c r="F509" s="2509">
        <f>E509-SUM(M509:M513)</f>
        <v>-4</v>
      </c>
      <c r="G509" s="1071">
        <f t="shared" si="82"/>
        <v>0</v>
      </c>
      <c r="H509" s="1072">
        <f t="shared" si="81"/>
        <v>0</v>
      </c>
      <c r="I509" s="1861"/>
      <c r="J509" s="1861"/>
      <c r="K509" s="1861"/>
      <c r="L509" s="1862"/>
      <c r="M509" s="1214">
        <f t="shared" si="85"/>
        <v>0</v>
      </c>
      <c r="N509" s="1215"/>
      <c r="O509" s="1215"/>
      <c r="P509" s="1215"/>
      <c r="Q509" s="1215"/>
      <c r="R509" s="1218"/>
      <c r="S509" s="1186"/>
      <c r="T509" s="1183"/>
      <c r="U509" s="1183"/>
      <c r="V509" s="1184"/>
      <c r="W509" s="1184"/>
      <c r="X509" s="1187"/>
      <c r="Y509" s="1186"/>
      <c r="Z509" s="1187"/>
      <c r="AA509" s="1832"/>
      <c r="AB509" s="1827"/>
      <c r="AC509" s="1827"/>
      <c r="AD509" s="1827"/>
      <c r="AE509" s="1827"/>
      <c r="AF509" s="1836"/>
      <c r="AG509" s="1829"/>
      <c r="AH509" s="1870"/>
      <c r="AI509" s="1829"/>
      <c r="AJ509" s="356">
        <f>SUM(AN509:AP509)</f>
        <v>0</v>
      </c>
      <c r="AK509" s="1833" t="s">
        <v>97</v>
      </c>
      <c r="AL509" s="1834" t="s">
        <v>97</v>
      </c>
      <c r="AM509" s="1835" t="s">
        <v>97</v>
      </c>
      <c r="AN509" s="1832"/>
      <c r="AO509" s="1827"/>
      <c r="AP509" s="1836"/>
      <c r="AQ509" s="1837" t="s">
        <v>97</v>
      </c>
      <c r="AR509" s="1834" t="s">
        <v>97</v>
      </c>
      <c r="AS509" s="1834" t="s">
        <v>97</v>
      </c>
      <c r="AT509" s="1834" t="s">
        <v>97</v>
      </c>
      <c r="AU509" s="1838" t="s">
        <v>97</v>
      </c>
      <c r="AV509" s="218">
        <f t="shared" si="83"/>
        <v>0</v>
      </c>
      <c r="AW509" s="1234"/>
      <c r="AX509" s="1235"/>
      <c r="AY509" s="1235"/>
      <c r="AZ509" s="1235"/>
      <c r="BA509" s="1235"/>
      <c r="BB509" s="1235"/>
      <c r="BC509" s="1235"/>
      <c r="BD509" s="1235"/>
      <c r="BE509" s="1236"/>
    </row>
    <row r="510" spans="1:57" ht="47.25">
      <c r="A510" s="2466"/>
      <c r="B510" s="2455"/>
      <c r="C510" s="2458"/>
      <c r="D510" s="351" t="s">
        <v>75</v>
      </c>
      <c r="E510" s="2524"/>
      <c r="F510" s="2510"/>
      <c r="G510" s="1096">
        <f t="shared" si="82"/>
        <v>0</v>
      </c>
      <c r="H510" s="1097">
        <f t="shared" si="81"/>
        <v>0</v>
      </c>
      <c r="I510" s="1863"/>
      <c r="J510" s="1863"/>
      <c r="K510" s="1863"/>
      <c r="L510" s="1864"/>
      <c r="M510" s="1225">
        <f t="shared" si="85"/>
        <v>0</v>
      </c>
      <c r="N510" s="1193"/>
      <c r="O510" s="1193"/>
      <c r="P510" s="1193"/>
      <c r="Q510" s="1193"/>
      <c r="R510" s="1196"/>
      <c r="S510" s="1237"/>
      <c r="T510" s="1217"/>
      <c r="U510" s="1217"/>
      <c r="V510" s="1193"/>
      <c r="W510" s="1193"/>
      <c r="X510" s="1196"/>
      <c r="Y510" s="1195"/>
      <c r="Z510" s="1196"/>
      <c r="AA510" s="1829"/>
      <c r="AB510" s="1830"/>
      <c r="AC510" s="1830"/>
      <c r="AD510" s="1830"/>
      <c r="AE510" s="1830"/>
      <c r="AF510" s="1870"/>
      <c r="AG510" s="1841"/>
      <c r="AH510" s="1857"/>
      <c r="AI510" s="1841"/>
      <c r="AJ510" s="347">
        <f>SUM(AN510:AP510)</f>
        <v>0</v>
      </c>
      <c r="AK510" s="1842" t="s">
        <v>98</v>
      </c>
      <c r="AL510" s="1843" t="s">
        <v>98</v>
      </c>
      <c r="AM510" s="1844" t="s">
        <v>98</v>
      </c>
      <c r="AN510" s="1845"/>
      <c r="AO510" s="1843"/>
      <c r="AP510" s="1844"/>
      <c r="AQ510" s="1845" t="s">
        <v>97</v>
      </c>
      <c r="AR510" s="1843" t="s">
        <v>97</v>
      </c>
      <c r="AS510" s="1843" t="s">
        <v>97</v>
      </c>
      <c r="AT510" s="1843" t="s">
        <v>97</v>
      </c>
      <c r="AU510" s="1846" t="s">
        <v>97</v>
      </c>
      <c r="AV510" s="218">
        <f t="shared" si="83"/>
        <v>0</v>
      </c>
      <c r="AW510" s="1234"/>
      <c r="AX510" s="1235"/>
      <c r="AY510" s="1235"/>
      <c r="AZ510" s="1235"/>
      <c r="BA510" s="1235"/>
      <c r="BB510" s="1235"/>
      <c r="BC510" s="1235"/>
      <c r="BD510" s="1235"/>
      <c r="BE510" s="1236"/>
    </row>
    <row r="511" spans="1:57" ht="31.5">
      <c r="A511" s="2466"/>
      <c r="B511" s="2455"/>
      <c r="C511" s="2458"/>
      <c r="D511" s="351" t="s">
        <v>76</v>
      </c>
      <c r="E511" s="2524"/>
      <c r="F511" s="2510"/>
      <c r="G511" s="1096">
        <f t="shared" si="82"/>
        <v>0</v>
      </c>
      <c r="H511" s="1097">
        <f t="shared" si="81"/>
        <v>0</v>
      </c>
      <c r="I511" s="1863"/>
      <c r="J511" s="1863"/>
      <c r="K511" s="1863"/>
      <c r="L511" s="1864"/>
      <c r="M511" s="1225">
        <f t="shared" si="85"/>
        <v>0</v>
      </c>
      <c r="N511" s="1193"/>
      <c r="O511" s="1193"/>
      <c r="P511" s="1193"/>
      <c r="Q511" s="1193"/>
      <c r="R511" s="1196"/>
      <c r="S511" s="1237"/>
      <c r="T511" s="1217"/>
      <c r="U511" s="1217"/>
      <c r="V511" s="1193"/>
      <c r="W511" s="1193"/>
      <c r="X511" s="1196"/>
      <c r="Y511" s="1195"/>
      <c r="Z511" s="1196"/>
      <c r="AA511" s="1829"/>
      <c r="AB511" s="1830"/>
      <c r="AC511" s="1830"/>
      <c r="AD511" s="1830"/>
      <c r="AE511" s="1830"/>
      <c r="AF511" s="1870"/>
      <c r="AG511" s="1841"/>
      <c r="AH511" s="1857"/>
      <c r="AI511" s="1841"/>
      <c r="AJ511" s="347">
        <f>SUM(AK511:AM511)</f>
        <v>0</v>
      </c>
      <c r="AK511" s="1842"/>
      <c r="AL511" s="1843"/>
      <c r="AM511" s="1844"/>
      <c r="AN511" s="1845" t="s">
        <v>97</v>
      </c>
      <c r="AO511" s="1843" t="s">
        <v>97</v>
      </c>
      <c r="AP511" s="1844" t="s">
        <v>97</v>
      </c>
      <c r="AQ511" s="1845" t="s">
        <v>97</v>
      </c>
      <c r="AR511" s="1843" t="s">
        <v>97</v>
      </c>
      <c r="AS511" s="1843" t="s">
        <v>97</v>
      </c>
      <c r="AT511" s="1843" t="s">
        <v>97</v>
      </c>
      <c r="AU511" s="1846" t="s">
        <v>97</v>
      </c>
      <c r="AV511" s="218">
        <f t="shared" si="83"/>
        <v>0</v>
      </c>
      <c r="AW511" s="1234"/>
      <c r="AX511" s="1235"/>
      <c r="AY511" s="1235"/>
      <c r="AZ511" s="1235"/>
      <c r="BA511" s="1235"/>
      <c r="BB511" s="1235"/>
      <c r="BC511" s="1235"/>
      <c r="BD511" s="1235"/>
      <c r="BE511" s="1236"/>
    </row>
    <row r="512" spans="1:57">
      <c r="A512" s="2466"/>
      <c r="B512" s="2455"/>
      <c r="C512" s="2458"/>
      <c r="D512" s="351" t="s">
        <v>77</v>
      </c>
      <c r="E512" s="2524"/>
      <c r="F512" s="2510"/>
      <c r="G512" s="1096">
        <f t="shared" si="82"/>
        <v>142</v>
      </c>
      <c r="H512" s="1097">
        <f t="shared" si="81"/>
        <v>5</v>
      </c>
      <c r="I512" s="1863">
        <v>5</v>
      </c>
      <c r="J512" s="1863"/>
      <c r="K512" s="1863"/>
      <c r="L512" s="1864"/>
      <c r="M512" s="1225">
        <f t="shared" si="85"/>
        <v>139</v>
      </c>
      <c r="N512" s="1193"/>
      <c r="O512" s="1193"/>
      <c r="P512" s="1193"/>
      <c r="Q512" s="1193"/>
      <c r="R512" s="1196">
        <v>139</v>
      </c>
      <c r="S512" s="1237"/>
      <c r="T512" s="1217"/>
      <c r="U512" s="1217"/>
      <c r="V512" s="1215">
        <v>139</v>
      </c>
      <c r="W512" s="1215"/>
      <c r="X512" s="1218"/>
      <c r="Y512" s="1195">
        <v>119</v>
      </c>
      <c r="Z512" s="1196">
        <v>20</v>
      </c>
      <c r="AA512" s="1841"/>
      <c r="AB512" s="1839">
        <v>55</v>
      </c>
      <c r="AC512" s="1839">
        <v>44</v>
      </c>
      <c r="AD512" s="1839">
        <v>25</v>
      </c>
      <c r="AE512" s="1839">
        <v>40</v>
      </c>
      <c r="AF512" s="1857">
        <v>8</v>
      </c>
      <c r="AG512" s="1841" t="s">
        <v>406</v>
      </c>
      <c r="AH512" s="1857">
        <v>14.8</v>
      </c>
      <c r="AI512" s="1841">
        <v>89.6</v>
      </c>
      <c r="AJ512" s="347">
        <f>SUM(AQ512:AU512)</f>
        <v>139</v>
      </c>
      <c r="AK512" s="1842" t="s">
        <v>98</v>
      </c>
      <c r="AL512" s="1843" t="s">
        <v>98</v>
      </c>
      <c r="AM512" s="1844" t="s">
        <v>98</v>
      </c>
      <c r="AN512" s="1845" t="s">
        <v>97</v>
      </c>
      <c r="AO512" s="1843" t="s">
        <v>97</v>
      </c>
      <c r="AP512" s="1844" t="s">
        <v>97</v>
      </c>
      <c r="AQ512" s="1888">
        <v>23</v>
      </c>
      <c r="AR512" s="1840">
        <v>49</v>
      </c>
      <c r="AS512" s="1840">
        <v>46</v>
      </c>
      <c r="AT512" s="1840">
        <v>17</v>
      </c>
      <c r="AU512" s="1840">
        <v>4</v>
      </c>
      <c r="AV512" s="218">
        <f t="shared" si="83"/>
        <v>3</v>
      </c>
      <c r="AW512" s="1197"/>
      <c r="AX512" s="1198"/>
      <c r="AY512" s="1198">
        <v>1</v>
      </c>
      <c r="AZ512" s="1198"/>
      <c r="BA512" s="1198"/>
      <c r="BB512" s="1198"/>
      <c r="BC512" s="1198"/>
      <c r="BD512" s="1198"/>
      <c r="BE512" s="1199">
        <v>2</v>
      </c>
    </row>
    <row r="513" spans="1:57" ht="32.25" thickBot="1">
      <c r="A513" s="2467"/>
      <c r="B513" s="2456"/>
      <c r="C513" s="2459"/>
      <c r="D513" s="355" t="s">
        <v>78</v>
      </c>
      <c r="E513" s="2524"/>
      <c r="F513" s="2510"/>
      <c r="G513" s="1166">
        <f t="shared" si="82"/>
        <v>0</v>
      </c>
      <c r="H513" s="1167">
        <f t="shared" si="81"/>
        <v>0</v>
      </c>
      <c r="I513" s="1887"/>
      <c r="J513" s="1887"/>
      <c r="K513" s="1887"/>
      <c r="L513" s="1889"/>
      <c r="M513" s="1240">
        <f t="shared" si="85"/>
        <v>0</v>
      </c>
      <c r="N513" s="1205"/>
      <c r="O513" s="1205"/>
      <c r="P513" s="1205"/>
      <c r="Q513" s="1205"/>
      <c r="R513" s="1206"/>
      <c r="S513" s="1204"/>
      <c r="T513" s="1241"/>
      <c r="U513" s="1241"/>
      <c r="V513" s="1205"/>
      <c r="W513" s="1205"/>
      <c r="X513" s="1206"/>
      <c r="Y513" s="1204"/>
      <c r="Z513" s="1206"/>
      <c r="AA513" s="1850"/>
      <c r="AB513" s="1871"/>
      <c r="AC513" s="1871"/>
      <c r="AD513" s="1871"/>
      <c r="AE513" s="1871"/>
      <c r="AF513" s="1872"/>
      <c r="AG513" s="1850"/>
      <c r="AH513" s="1872"/>
      <c r="AI513" s="1850"/>
      <c r="AJ513" s="349">
        <f>SUM(AQ513:AU513)</f>
        <v>0</v>
      </c>
      <c r="AK513" s="1873" t="s">
        <v>97</v>
      </c>
      <c r="AL513" s="1890" t="s">
        <v>97</v>
      </c>
      <c r="AM513" s="1891" t="s">
        <v>97</v>
      </c>
      <c r="AN513" s="1892" t="s">
        <v>97</v>
      </c>
      <c r="AO513" s="1890" t="s">
        <v>98</v>
      </c>
      <c r="AP513" s="1891" t="s">
        <v>98</v>
      </c>
      <c r="AQ513" s="1850"/>
      <c r="AR513" s="1871"/>
      <c r="AS513" s="1871"/>
      <c r="AT513" s="1871"/>
      <c r="AU513" s="1851"/>
      <c r="AV513" s="218">
        <f t="shared" si="83"/>
        <v>0</v>
      </c>
      <c r="AW513" s="1209"/>
      <c r="AX513" s="1210"/>
      <c r="AY513" s="1210"/>
      <c r="AZ513" s="1210"/>
      <c r="BA513" s="1210"/>
      <c r="BB513" s="1210"/>
      <c r="BC513" s="1210"/>
      <c r="BD513" s="1210"/>
      <c r="BE513" s="1211"/>
    </row>
    <row r="514" spans="1:57" ht="33.950000000000003" customHeight="1">
      <c r="A514" s="2556" t="s">
        <v>217</v>
      </c>
      <c r="B514" s="2454" t="s">
        <v>407</v>
      </c>
      <c r="C514" s="2457">
        <v>43443757</v>
      </c>
      <c r="D514" s="357" t="s">
        <v>74</v>
      </c>
      <c r="E514" s="2558">
        <v>553</v>
      </c>
      <c r="F514" s="2560">
        <f>E514-SUM(M514:M518)</f>
        <v>121</v>
      </c>
      <c r="G514" s="1893">
        <f t="shared" si="82"/>
        <v>48</v>
      </c>
      <c r="H514" s="1072">
        <f>SUM(I514:L514)</f>
        <v>0</v>
      </c>
      <c r="I514" s="1827"/>
      <c r="J514" s="1827"/>
      <c r="K514" s="1827"/>
      <c r="L514" s="1828"/>
      <c r="M514" s="1075">
        <f>IF(AND(SUM(N514:R514)=SUM(Y514:Z514),SUM(S514:X514)=SUM(Y514:Z514)),SUM(N514:R514),"ПЕРЕВІРТЕ ПРАВИЛЬНІСТЬ ДАНИХ")</f>
        <v>48</v>
      </c>
      <c r="N514" s="1076"/>
      <c r="O514" s="1076"/>
      <c r="P514" s="1076">
        <v>1</v>
      </c>
      <c r="Q514" s="1076"/>
      <c r="R514" s="1077">
        <v>47</v>
      </c>
      <c r="S514" s="1078"/>
      <c r="T514" s="1076"/>
      <c r="U514" s="1076"/>
      <c r="V514" s="1079">
        <v>47</v>
      </c>
      <c r="W514" s="1076"/>
      <c r="X514" s="1077">
        <v>1</v>
      </c>
      <c r="Y514" s="1078">
        <v>38</v>
      </c>
      <c r="Z514" s="1077">
        <v>10</v>
      </c>
      <c r="AA514" s="1832"/>
      <c r="AB514" s="1827">
        <v>24</v>
      </c>
      <c r="AC514" s="1827">
        <v>23</v>
      </c>
      <c r="AD514" s="1827"/>
      <c r="AE514" s="1827">
        <v>2</v>
      </c>
      <c r="AF514" s="1828"/>
      <c r="AG514" s="1832">
        <v>51</v>
      </c>
      <c r="AH514" s="1828">
        <v>20</v>
      </c>
      <c r="AI514" s="1832">
        <v>10</v>
      </c>
      <c r="AJ514" s="346">
        <f>SUM(AN514:AP514)</f>
        <v>48</v>
      </c>
      <c r="AK514" s="1837" t="s">
        <v>97</v>
      </c>
      <c r="AL514" s="1834" t="s">
        <v>97</v>
      </c>
      <c r="AM514" s="1835" t="s">
        <v>97</v>
      </c>
      <c r="AN514" s="1832">
        <v>10</v>
      </c>
      <c r="AO514" s="1827">
        <v>37</v>
      </c>
      <c r="AP514" s="1836">
        <v>1</v>
      </c>
      <c r="AQ514" s="1837" t="s">
        <v>97</v>
      </c>
      <c r="AR514" s="1834" t="s">
        <v>97</v>
      </c>
      <c r="AS514" s="1834" t="s">
        <v>97</v>
      </c>
      <c r="AT514" s="1834" t="s">
        <v>97</v>
      </c>
      <c r="AU514" s="1838" t="s">
        <v>97</v>
      </c>
      <c r="AV514" s="218">
        <f t="shared" si="83"/>
        <v>0</v>
      </c>
      <c r="AW514" s="1093"/>
      <c r="AX514" s="1094"/>
      <c r="AY514" s="1094"/>
      <c r="AZ514" s="1094"/>
      <c r="BA514" s="1094"/>
      <c r="BB514" s="1094"/>
      <c r="BC514" s="1094"/>
      <c r="BD514" s="1094"/>
      <c r="BE514" s="1095"/>
    </row>
    <row r="515" spans="1:57" ht="47.25">
      <c r="A515" s="2557"/>
      <c r="B515" s="2455"/>
      <c r="C515" s="2458"/>
      <c r="D515" s="358" t="s">
        <v>75</v>
      </c>
      <c r="E515" s="2559"/>
      <c r="F515" s="2561"/>
      <c r="G515" s="1894">
        <f t="shared" si="82"/>
        <v>0</v>
      </c>
      <c r="H515" s="1247"/>
      <c r="I515" s="1226"/>
      <c r="J515" s="1226"/>
      <c r="K515" s="1226"/>
      <c r="L515" s="1248"/>
      <c r="M515" s="1247"/>
      <c r="N515" s="1226"/>
      <c r="O515" s="1226"/>
      <c r="P515" s="1226"/>
      <c r="Q515" s="1226"/>
      <c r="R515" s="1248"/>
      <c r="S515" s="1249"/>
      <c r="T515" s="1226"/>
      <c r="U515" s="1226"/>
      <c r="V515" s="1226"/>
      <c r="W515" s="1226"/>
      <c r="X515" s="1248"/>
      <c r="Y515" s="1249"/>
      <c r="Z515" s="1248"/>
      <c r="AA515" s="1249"/>
      <c r="AB515" s="1226"/>
      <c r="AC515" s="1226"/>
      <c r="AD515" s="1226"/>
      <c r="AE515" s="1226"/>
      <c r="AF515" s="1248"/>
      <c r="AG515" s="1249"/>
      <c r="AH515" s="1248"/>
      <c r="AI515" s="1249"/>
      <c r="AJ515" s="1250"/>
      <c r="AK515" s="1249"/>
      <c r="AL515" s="1226"/>
      <c r="AM515" s="1251"/>
      <c r="AN515" s="1249"/>
      <c r="AO515" s="1226"/>
      <c r="AP515" s="1251"/>
      <c r="AQ515" s="1249"/>
      <c r="AR515" s="1226"/>
      <c r="AS515" s="1226"/>
      <c r="AT515" s="1226"/>
      <c r="AU515" s="1248"/>
      <c r="AV515" s="1252">
        <f t="shared" si="83"/>
        <v>0</v>
      </c>
      <c r="AW515" s="1253"/>
      <c r="AX515" s="1226"/>
      <c r="AY515" s="1226"/>
      <c r="AZ515" s="1226"/>
      <c r="BA515" s="1226"/>
      <c r="BB515" s="1226"/>
      <c r="BC515" s="1226"/>
      <c r="BD515" s="1226"/>
      <c r="BE515" s="1251"/>
    </row>
    <row r="516" spans="1:57" ht="31.5">
      <c r="A516" s="2557"/>
      <c r="B516" s="2455"/>
      <c r="C516" s="2458"/>
      <c r="D516" s="358" t="s">
        <v>76</v>
      </c>
      <c r="E516" s="2559"/>
      <c r="F516" s="2561"/>
      <c r="G516" s="1894">
        <f t="shared" si="82"/>
        <v>0</v>
      </c>
      <c r="H516" s="1247"/>
      <c r="I516" s="1226"/>
      <c r="J516" s="1226"/>
      <c r="K516" s="1226"/>
      <c r="L516" s="1248"/>
      <c r="M516" s="1247"/>
      <c r="N516" s="1226"/>
      <c r="O516" s="1226"/>
      <c r="P516" s="1226"/>
      <c r="Q516" s="1226"/>
      <c r="R516" s="1248"/>
      <c r="S516" s="1249"/>
      <c r="T516" s="1226"/>
      <c r="U516" s="1226"/>
      <c r="V516" s="1226"/>
      <c r="W516" s="1226"/>
      <c r="X516" s="1248"/>
      <c r="Y516" s="1249"/>
      <c r="Z516" s="1248"/>
      <c r="AA516" s="1249"/>
      <c r="AB516" s="1226"/>
      <c r="AC516" s="1226"/>
      <c r="AD516" s="1226"/>
      <c r="AE516" s="1226"/>
      <c r="AF516" s="1248"/>
      <c r="AG516" s="1249"/>
      <c r="AH516" s="1248"/>
      <c r="AI516" s="1249"/>
      <c r="AJ516" s="1250"/>
      <c r="AK516" s="1249"/>
      <c r="AL516" s="1226"/>
      <c r="AM516" s="1251"/>
      <c r="AN516" s="1249"/>
      <c r="AO516" s="1226"/>
      <c r="AP516" s="1251"/>
      <c r="AQ516" s="1249"/>
      <c r="AR516" s="1226"/>
      <c r="AS516" s="1226"/>
      <c r="AT516" s="1226"/>
      <c r="AU516" s="1248"/>
      <c r="AV516" s="1252">
        <f t="shared" si="83"/>
        <v>0</v>
      </c>
      <c r="AW516" s="1253"/>
      <c r="AX516" s="1226"/>
      <c r="AY516" s="1226"/>
      <c r="AZ516" s="1226"/>
      <c r="BA516" s="1226"/>
      <c r="BB516" s="1226"/>
      <c r="BC516" s="1226"/>
      <c r="BD516" s="1226"/>
      <c r="BE516" s="1251"/>
    </row>
    <row r="517" spans="1:57" ht="18.75">
      <c r="A517" s="2557"/>
      <c r="B517" s="2455"/>
      <c r="C517" s="2458"/>
      <c r="D517" s="358" t="s">
        <v>77</v>
      </c>
      <c r="E517" s="2559"/>
      <c r="F517" s="2561"/>
      <c r="G517" s="1895">
        <f t="shared" si="82"/>
        <v>392</v>
      </c>
      <c r="H517" s="1097">
        <f t="shared" ref="H517" si="86">SUM(I517:L517)</f>
        <v>8</v>
      </c>
      <c r="I517" s="1839">
        <v>2</v>
      </c>
      <c r="J517" s="1839">
        <v>5</v>
      </c>
      <c r="K517" s="1839">
        <v>1</v>
      </c>
      <c r="L517" s="1840"/>
      <c r="M517" s="1100">
        <f t="shared" ref="M517" si="87">IF(AND(SUM(N517:R517)=SUM(Y517:Z517),SUM(S517:X517)=SUM(Y517:Z517)),SUM(N517:R517),"ПЕРЕВІРТЕ ПРАВИЛЬНІСТЬ ДАНИХ")</f>
        <v>384</v>
      </c>
      <c r="N517" s="1101">
        <v>370</v>
      </c>
      <c r="O517" s="1101"/>
      <c r="P517" s="1101">
        <v>14</v>
      </c>
      <c r="Q517" s="1101"/>
      <c r="R517" s="1102"/>
      <c r="S517" s="1103">
        <v>18</v>
      </c>
      <c r="T517" s="1101"/>
      <c r="U517" s="1101"/>
      <c r="V517" s="1101">
        <v>352</v>
      </c>
      <c r="W517" s="1101"/>
      <c r="X517" s="1102">
        <v>14</v>
      </c>
      <c r="Y517" s="1103">
        <v>338</v>
      </c>
      <c r="Z517" s="1102">
        <v>46</v>
      </c>
      <c r="AA517" s="1841"/>
      <c r="AB517" s="1839">
        <v>88</v>
      </c>
      <c r="AC517" s="1839">
        <v>86</v>
      </c>
      <c r="AD517" s="1839"/>
      <c r="AE517" s="1839">
        <v>40</v>
      </c>
      <c r="AF517" s="1840">
        <v>1</v>
      </c>
      <c r="AG517" s="1841">
        <v>43</v>
      </c>
      <c r="AH517" s="1840">
        <v>17</v>
      </c>
      <c r="AI517" s="1841">
        <v>110</v>
      </c>
      <c r="AJ517" s="347">
        <f>SUM(AQ517:AU517)</f>
        <v>384</v>
      </c>
      <c r="AK517" s="1845" t="s">
        <v>98</v>
      </c>
      <c r="AL517" s="1843" t="s">
        <v>98</v>
      </c>
      <c r="AM517" s="1844" t="s">
        <v>98</v>
      </c>
      <c r="AN517" s="1845" t="s">
        <v>97</v>
      </c>
      <c r="AO517" s="1843" t="s">
        <v>97</v>
      </c>
      <c r="AP517" s="1844" t="s">
        <v>97</v>
      </c>
      <c r="AQ517" s="1845">
        <v>36</v>
      </c>
      <c r="AR517" s="1843">
        <v>56</v>
      </c>
      <c r="AS517" s="1843">
        <v>141</v>
      </c>
      <c r="AT517" s="1843">
        <v>114</v>
      </c>
      <c r="AU517" s="1846">
        <v>37</v>
      </c>
      <c r="AV517" s="218">
        <f t="shared" si="83"/>
        <v>8</v>
      </c>
      <c r="AW517" s="1112"/>
      <c r="AX517" s="1113"/>
      <c r="AY517" s="1113"/>
      <c r="AZ517" s="1113"/>
      <c r="BA517" s="1113">
        <v>2</v>
      </c>
      <c r="BB517" s="1113"/>
      <c r="BC517" s="1113">
        <v>1</v>
      </c>
      <c r="BD517" s="1113">
        <v>5</v>
      </c>
      <c r="BE517" s="1114"/>
    </row>
    <row r="518" spans="1:57" ht="32.25" thickBot="1">
      <c r="A518" s="2557"/>
      <c r="B518" s="2456"/>
      <c r="C518" s="2459"/>
      <c r="D518" s="359" t="s">
        <v>78</v>
      </c>
      <c r="E518" s="2559"/>
      <c r="F518" s="2562"/>
      <c r="G518" s="1896">
        <f t="shared" si="82"/>
        <v>0</v>
      </c>
      <c r="H518" s="1256"/>
      <c r="I518" s="1257"/>
      <c r="J518" s="1257"/>
      <c r="K518" s="1257"/>
      <c r="L518" s="1258"/>
      <c r="M518" s="1256"/>
      <c r="N518" s="1257"/>
      <c r="O518" s="1257"/>
      <c r="P518" s="1257"/>
      <c r="Q518" s="1257"/>
      <c r="R518" s="1258"/>
      <c r="S518" s="1259"/>
      <c r="T518" s="1257"/>
      <c r="U518" s="1257"/>
      <c r="V518" s="1257"/>
      <c r="W518" s="1257"/>
      <c r="X518" s="1258"/>
      <c r="Y518" s="1259"/>
      <c r="Z518" s="1258"/>
      <c r="AA518" s="1259"/>
      <c r="AB518" s="1257"/>
      <c r="AC518" s="1257"/>
      <c r="AD518" s="1257"/>
      <c r="AE518" s="1257"/>
      <c r="AF518" s="1258"/>
      <c r="AG518" s="1259"/>
      <c r="AH518" s="1258"/>
      <c r="AI518" s="1259"/>
      <c r="AJ518" s="1260"/>
      <c r="AK518" s="1259"/>
      <c r="AL518" s="1257"/>
      <c r="AM518" s="1261"/>
      <c r="AN518" s="1259"/>
      <c r="AO518" s="1257"/>
      <c r="AP518" s="1261"/>
      <c r="AQ518" s="1259"/>
      <c r="AR518" s="1257"/>
      <c r="AS518" s="1257"/>
      <c r="AT518" s="1257"/>
      <c r="AU518" s="1258"/>
      <c r="AV518" s="1252">
        <f t="shared" si="83"/>
        <v>0</v>
      </c>
      <c r="AW518" s="1262"/>
      <c r="AX518" s="1257"/>
      <c r="AY518" s="1257"/>
      <c r="AZ518" s="1257"/>
      <c r="BA518" s="1257"/>
      <c r="BB518" s="1257"/>
      <c r="BC518" s="1257"/>
      <c r="BD518" s="1257"/>
      <c r="BE518" s="1261"/>
    </row>
    <row r="519" spans="1:57" ht="33.950000000000003" customHeight="1">
      <c r="A519" s="2557"/>
      <c r="B519" s="2454" t="s">
        <v>408</v>
      </c>
      <c r="C519" s="2457">
        <v>5483227</v>
      </c>
      <c r="D519" s="342" t="s">
        <v>74</v>
      </c>
      <c r="E519" s="2506">
        <v>150</v>
      </c>
      <c r="F519" s="2563">
        <f>E519-SUM(M519:M523)</f>
        <v>-8</v>
      </c>
      <c r="G519" s="1212">
        <f t="shared" si="82"/>
        <v>8</v>
      </c>
      <c r="H519" s="1263">
        <f t="shared" ref="H519" si="88">SUM(I519:L519)</f>
        <v>2</v>
      </c>
      <c r="I519" s="1827">
        <v>2</v>
      </c>
      <c r="J519" s="1827"/>
      <c r="K519" s="1827"/>
      <c r="L519" s="1828"/>
      <c r="M519" s="1075">
        <f t="shared" ref="M519" si="89">IF(AND(SUM(N519:R519)=SUM(Y519:Z519),SUM(S519:X519)=SUM(Y519:Z519)),SUM(N519:R519),"ПЕРЕВІРТЕ ПРАВИЛЬНІСТЬ ДАНИХ")</f>
        <v>8</v>
      </c>
      <c r="N519" s="1076"/>
      <c r="O519" s="1076"/>
      <c r="P519" s="1076"/>
      <c r="Q519" s="1076"/>
      <c r="R519" s="1080">
        <v>8</v>
      </c>
      <c r="S519" s="1139"/>
      <c r="T519" s="1139"/>
      <c r="U519" s="1139"/>
      <c r="V519" s="1076">
        <v>8</v>
      </c>
      <c r="W519" s="1076"/>
      <c r="X519" s="1080"/>
      <c r="Y519" s="1078">
        <v>7</v>
      </c>
      <c r="Z519" s="1080">
        <v>1</v>
      </c>
      <c r="AA519" s="1832"/>
      <c r="AB519" s="1827">
        <v>2</v>
      </c>
      <c r="AC519" s="1827">
        <v>2</v>
      </c>
      <c r="AD519" s="1827">
        <v>1</v>
      </c>
      <c r="AE519" s="1827">
        <v>3</v>
      </c>
      <c r="AF519" s="1828">
        <v>1</v>
      </c>
      <c r="AG519" s="1832">
        <v>35</v>
      </c>
      <c r="AH519" s="1836">
        <v>11</v>
      </c>
      <c r="AI519" s="1858">
        <v>12</v>
      </c>
      <c r="AJ519" s="346">
        <f>SUM(AN519:AP519)</f>
        <v>8</v>
      </c>
      <c r="AK519" s="1833" t="s">
        <v>97</v>
      </c>
      <c r="AL519" s="1834" t="s">
        <v>97</v>
      </c>
      <c r="AM519" s="1835" t="s">
        <v>97</v>
      </c>
      <c r="AN519" s="1832">
        <v>4</v>
      </c>
      <c r="AO519" s="1827">
        <v>3</v>
      </c>
      <c r="AP519" s="1836">
        <v>1</v>
      </c>
      <c r="AQ519" s="1837" t="s">
        <v>97</v>
      </c>
      <c r="AR519" s="1834" t="s">
        <v>97</v>
      </c>
      <c r="AS519" s="1834" t="s">
        <v>97</v>
      </c>
      <c r="AT519" s="1834" t="s">
        <v>97</v>
      </c>
      <c r="AU519" s="1838" t="s">
        <v>97</v>
      </c>
      <c r="AV519" s="218">
        <f t="shared" si="83"/>
        <v>0</v>
      </c>
      <c r="AW519" s="1093"/>
      <c r="AX519" s="1094"/>
      <c r="AY519" s="1094"/>
      <c r="AZ519" s="1094"/>
      <c r="BA519" s="1094"/>
      <c r="BB519" s="1094"/>
      <c r="BC519" s="1094"/>
      <c r="BD519" s="1094"/>
      <c r="BE519" s="1095"/>
    </row>
    <row r="520" spans="1:57" ht="47.25">
      <c r="A520" s="2557"/>
      <c r="B520" s="2455"/>
      <c r="C520" s="2458"/>
      <c r="D520" s="343" t="s">
        <v>75</v>
      </c>
      <c r="E520" s="2507"/>
      <c r="F520" s="2564"/>
      <c r="G520" s="1224">
        <f t="shared" si="82"/>
        <v>0</v>
      </c>
      <c r="H520" s="1264">
        <f t="shared" ref="H520:H523" si="90">SUM(I520:L520)</f>
        <v>0</v>
      </c>
      <c r="I520" s="1839"/>
      <c r="J520" s="1839"/>
      <c r="K520" s="1839"/>
      <c r="L520" s="1840"/>
      <c r="M520" s="1100">
        <f t="shared" ref="M520:M553" si="91">IF(AND(SUM(N520:R520)=SUM(Y520:Z520),SUM(S520:X520)=SUM(Y520:Z520)),SUM(N520:R520),"ПЕРЕВІРТЕ ПРАВИЛЬНІСТЬ ДАНИХ")</f>
        <v>0</v>
      </c>
      <c r="N520" s="1101"/>
      <c r="O520" s="1101"/>
      <c r="P520" s="1101"/>
      <c r="Q520" s="1101"/>
      <c r="R520" s="1105"/>
      <c r="S520" s="1081"/>
      <c r="T520" s="1081"/>
      <c r="U520" s="1081"/>
      <c r="V520" s="1142"/>
      <c r="W520" s="1142"/>
      <c r="X520" s="1082"/>
      <c r="Y520" s="1152"/>
      <c r="Z520" s="1082"/>
      <c r="AA520" s="1829"/>
      <c r="AB520" s="1830"/>
      <c r="AC520" s="1830"/>
      <c r="AD520" s="1830"/>
      <c r="AE520" s="1830"/>
      <c r="AF520" s="1831"/>
      <c r="AG520" s="1841"/>
      <c r="AH520" s="1857"/>
      <c r="AI520" s="1860"/>
      <c r="AJ520" s="347">
        <f>SUM(AN520:AP520)</f>
        <v>0</v>
      </c>
      <c r="AK520" s="1842" t="s">
        <v>98</v>
      </c>
      <c r="AL520" s="1843" t="s">
        <v>98</v>
      </c>
      <c r="AM520" s="1844" t="s">
        <v>98</v>
      </c>
      <c r="AN520" s="1845"/>
      <c r="AO520" s="1843"/>
      <c r="AP520" s="1844"/>
      <c r="AQ520" s="1845" t="s">
        <v>97</v>
      </c>
      <c r="AR520" s="1843" t="s">
        <v>97</v>
      </c>
      <c r="AS520" s="1843" t="s">
        <v>97</v>
      </c>
      <c r="AT520" s="1843" t="s">
        <v>97</v>
      </c>
      <c r="AU520" s="1846" t="s">
        <v>97</v>
      </c>
      <c r="AV520" s="218">
        <f t="shared" si="83"/>
        <v>0</v>
      </c>
      <c r="AW520" s="1153"/>
      <c r="AX520" s="1154"/>
      <c r="AY520" s="1154"/>
      <c r="AZ520" s="1154"/>
      <c r="BA520" s="1154"/>
      <c r="BB520" s="1154"/>
      <c r="BC520" s="1154"/>
      <c r="BD520" s="1154"/>
      <c r="BE520" s="1155"/>
    </row>
    <row r="521" spans="1:57" ht="31.5">
      <c r="A521" s="2557"/>
      <c r="B521" s="2455"/>
      <c r="C521" s="2458"/>
      <c r="D521" s="343" t="s">
        <v>76</v>
      </c>
      <c r="E521" s="2507"/>
      <c r="F521" s="2564"/>
      <c r="G521" s="1224">
        <f t="shared" si="82"/>
        <v>0</v>
      </c>
      <c r="H521" s="1264">
        <f t="shared" si="90"/>
        <v>0</v>
      </c>
      <c r="I521" s="1839"/>
      <c r="J521" s="1839"/>
      <c r="K521" s="1839"/>
      <c r="L521" s="1840"/>
      <c r="M521" s="1100">
        <f t="shared" si="91"/>
        <v>0</v>
      </c>
      <c r="N521" s="1101"/>
      <c r="O521" s="1101"/>
      <c r="P521" s="1101"/>
      <c r="Q521" s="1101"/>
      <c r="R521" s="1105"/>
      <c r="S521" s="1081"/>
      <c r="T521" s="1081"/>
      <c r="U521" s="1081"/>
      <c r="V521" s="1142"/>
      <c r="W521" s="1142"/>
      <c r="X521" s="1082"/>
      <c r="Y521" s="1152"/>
      <c r="Z521" s="1082"/>
      <c r="AA521" s="1829"/>
      <c r="AB521" s="1830"/>
      <c r="AC521" s="1830"/>
      <c r="AD521" s="1830"/>
      <c r="AE521" s="1830"/>
      <c r="AF521" s="1831"/>
      <c r="AG521" s="1841"/>
      <c r="AH521" s="1857"/>
      <c r="AI521" s="1860"/>
      <c r="AJ521" s="347">
        <f>SUM(AK521:AM521)</f>
        <v>0</v>
      </c>
      <c r="AK521" s="1842"/>
      <c r="AL521" s="1843"/>
      <c r="AM521" s="1844"/>
      <c r="AN521" s="1845" t="s">
        <v>97</v>
      </c>
      <c r="AO521" s="1843" t="s">
        <v>97</v>
      </c>
      <c r="AP521" s="1844" t="s">
        <v>97</v>
      </c>
      <c r="AQ521" s="1845" t="s">
        <v>97</v>
      </c>
      <c r="AR521" s="1843" t="s">
        <v>97</v>
      </c>
      <c r="AS521" s="1843" t="s">
        <v>97</v>
      </c>
      <c r="AT521" s="1843" t="s">
        <v>97</v>
      </c>
      <c r="AU521" s="1846" t="s">
        <v>97</v>
      </c>
      <c r="AV521" s="218">
        <f t="shared" si="83"/>
        <v>0</v>
      </c>
      <c r="AW521" s="1153"/>
      <c r="AX521" s="1154"/>
      <c r="AY521" s="1154"/>
      <c r="AZ521" s="1154"/>
      <c r="BA521" s="1154"/>
      <c r="BB521" s="1154"/>
      <c r="BC521" s="1154"/>
      <c r="BD521" s="1154"/>
      <c r="BE521" s="1155"/>
    </row>
    <row r="522" spans="1:57">
      <c r="A522" s="2557"/>
      <c r="B522" s="2455"/>
      <c r="C522" s="2458"/>
      <c r="D522" s="343" t="s">
        <v>77</v>
      </c>
      <c r="E522" s="2507"/>
      <c r="F522" s="2564"/>
      <c r="G522" s="1224">
        <f t="shared" ref="G522:G585" si="92">SUM(M522,AV522)</f>
        <v>150</v>
      </c>
      <c r="H522" s="1264">
        <f t="shared" si="90"/>
        <v>0</v>
      </c>
      <c r="I522" s="1839"/>
      <c r="J522" s="1839"/>
      <c r="K522" s="1839"/>
      <c r="L522" s="1840"/>
      <c r="M522" s="1100">
        <f t="shared" si="91"/>
        <v>150</v>
      </c>
      <c r="N522" s="1101"/>
      <c r="O522" s="1101"/>
      <c r="P522" s="1101"/>
      <c r="Q522" s="1101"/>
      <c r="R522" s="1105">
        <v>150</v>
      </c>
      <c r="S522" s="1081">
        <v>2</v>
      </c>
      <c r="T522" s="1081"/>
      <c r="U522" s="1081"/>
      <c r="V522" s="1142">
        <v>148</v>
      </c>
      <c r="W522" s="1142"/>
      <c r="X522" s="1082"/>
      <c r="Y522" s="1152">
        <v>114</v>
      </c>
      <c r="Z522" s="1082">
        <v>36</v>
      </c>
      <c r="AA522" s="1829"/>
      <c r="AB522" s="1830">
        <v>42</v>
      </c>
      <c r="AC522" s="1830">
        <v>41</v>
      </c>
      <c r="AD522" s="1830">
        <v>4</v>
      </c>
      <c r="AE522" s="1830">
        <v>90</v>
      </c>
      <c r="AF522" s="1831">
        <v>15</v>
      </c>
      <c r="AG522" s="1841">
        <v>36</v>
      </c>
      <c r="AH522" s="1857">
        <v>20</v>
      </c>
      <c r="AI522" s="1860">
        <v>165</v>
      </c>
      <c r="AJ522" s="347">
        <f>SUM(AQ522:AU522)</f>
        <v>150</v>
      </c>
      <c r="AK522" s="1842" t="s">
        <v>98</v>
      </c>
      <c r="AL522" s="1843" t="s">
        <v>98</v>
      </c>
      <c r="AM522" s="1844" t="s">
        <v>98</v>
      </c>
      <c r="AN522" s="1845" t="s">
        <v>97</v>
      </c>
      <c r="AO522" s="1843" t="s">
        <v>97</v>
      </c>
      <c r="AP522" s="1844" t="s">
        <v>97</v>
      </c>
      <c r="AQ522" s="1845">
        <v>4</v>
      </c>
      <c r="AR522" s="1843">
        <v>4</v>
      </c>
      <c r="AS522" s="1843">
        <v>61</v>
      </c>
      <c r="AT522" s="1843">
        <v>27</v>
      </c>
      <c r="AU522" s="1846">
        <v>54</v>
      </c>
      <c r="AV522" s="218">
        <f t="shared" ref="AV522:AV585" si="93">SUM(AW522:BE522)</f>
        <v>0</v>
      </c>
      <c r="AW522" s="1153"/>
      <c r="AX522" s="1154"/>
      <c r="AY522" s="1154"/>
      <c r="AZ522" s="1154"/>
      <c r="BA522" s="1154"/>
      <c r="BB522" s="1154"/>
      <c r="BC522" s="1154"/>
      <c r="BD522" s="1154"/>
      <c r="BE522" s="1155"/>
    </row>
    <row r="523" spans="1:57" ht="32.25" thickBot="1">
      <c r="A523" s="2557"/>
      <c r="B523" s="2456"/>
      <c r="C523" s="2459"/>
      <c r="D523" s="345" t="s">
        <v>78</v>
      </c>
      <c r="E523" s="2521"/>
      <c r="F523" s="2565"/>
      <c r="G523" s="1227">
        <f t="shared" si="92"/>
        <v>0</v>
      </c>
      <c r="H523" s="1265">
        <f t="shared" si="90"/>
        <v>0</v>
      </c>
      <c r="I523" s="1848"/>
      <c r="J523" s="1848"/>
      <c r="K523" s="1848"/>
      <c r="L523" s="1849"/>
      <c r="M523" s="1121">
        <f t="shared" si="91"/>
        <v>0</v>
      </c>
      <c r="N523" s="1125"/>
      <c r="O523" s="1125"/>
      <c r="P523" s="1125"/>
      <c r="Q523" s="1125"/>
      <c r="R523" s="1126"/>
      <c r="S523" s="1145"/>
      <c r="T523" s="1145"/>
      <c r="U523" s="1145"/>
      <c r="V523" s="1125"/>
      <c r="W523" s="1125"/>
      <c r="X523" s="1126"/>
      <c r="Y523" s="1124"/>
      <c r="Z523" s="1126"/>
      <c r="AA523" s="1852"/>
      <c r="AB523" s="1848"/>
      <c r="AC523" s="1848"/>
      <c r="AD523" s="1848"/>
      <c r="AE523" s="1848"/>
      <c r="AF523" s="1849"/>
      <c r="AG523" s="1852"/>
      <c r="AH523" s="1869"/>
      <c r="AI523" s="1868"/>
      <c r="AJ523" s="348">
        <f>SUM(AQ523:AU523)</f>
        <v>0</v>
      </c>
      <c r="AK523" s="1853" t="s">
        <v>97</v>
      </c>
      <c r="AL523" s="1854" t="s">
        <v>97</v>
      </c>
      <c r="AM523" s="1855" t="s">
        <v>97</v>
      </c>
      <c r="AN523" s="1856" t="s">
        <v>97</v>
      </c>
      <c r="AO523" s="1854" t="s">
        <v>98</v>
      </c>
      <c r="AP523" s="1855" t="s">
        <v>98</v>
      </c>
      <c r="AQ523" s="1852"/>
      <c r="AR523" s="1848"/>
      <c r="AS523" s="1848"/>
      <c r="AT523" s="1848"/>
      <c r="AU523" s="1849"/>
      <c r="AV523" s="218">
        <f t="shared" si="93"/>
        <v>0</v>
      </c>
      <c r="AW523" s="1136"/>
      <c r="AX523" s="1137"/>
      <c r="AY523" s="1137"/>
      <c r="AZ523" s="1137"/>
      <c r="BA523" s="1137"/>
      <c r="BB523" s="1137"/>
      <c r="BC523" s="1137"/>
      <c r="BD523" s="1137"/>
      <c r="BE523" s="1138"/>
    </row>
    <row r="524" spans="1:57" ht="33.950000000000003" customHeight="1">
      <c r="A524" s="2557"/>
      <c r="B524" s="2454" t="s">
        <v>409</v>
      </c>
      <c r="C524" s="2457">
        <v>32884704</v>
      </c>
      <c r="D524" s="289" t="s">
        <v>74</v>
      </c>
      <c r="E524" s="2524">
        <v>67</v>
      </c>
      <c r="F524" s="2510">
        <f>E524-SUM(M524:M528)</f>
        <v>14</v>
      </c>
      <c r="G524" s="1266">
        <f t="shared" si="92"/>
        <v>0</v>
      </c>
      <c r="H524" s="1072">
        <f t="shared" ref="H524:H587" si="94">SUM(I524:L524)</f>
        <v>0</v>
      </c>
      <c r="I524" s="1827"/>
      <c r="J524" s="1827"/>
      <c r="K524" s="1827"/>
      <c r="L524" s="1828"/>
      <c r="M524" s="1160">
        <f t="shared" si="91"/>
        <v>0</v>
      </c>
      <c r="N524" s="1142"/>
      <c r="O524" s="1142"/>
      <c r="P524" s="1142"/>
      <c r="Q524" s="1142"/>
      <c r="R524" s="1082"/>
      <c r="S524" s="1139"/>
      <c r="T524" s="1139"/>
      <c r="U524" s="1139"/>
      <c r="V524" s="1076"/>
      <c r="W524" s="1076"/>
      <c r="X524" s="1080"/>
      <c r="Y524" s="1078"/>
      <c r="Z524" s="1080"/>
      <c r="AA524" s="1832"/>
      <c r="AB524" s="1827"/>
      <c r="AC524" s="1827"/>
      <c r="AD524" s="1827"/>
      <c r="AE524" s="1827"/>
      <c r="AF524" s="1828"/>
      <c r="AG524" s="1832"/>
      <c r="AH524" s="1836"/>
      <c r="AI524" s="1858"/>
      <c r="AJ524" s="346">
        <f>SUM(AN524:AP524)</f>
        <v>0</v>
      </c>
      <c r="AK524" s="1833" t="s">
        <v>97</v>
      </c>
      <c r="AL524" s="1834" t="s">
        <v>97</v>
      </c>
      <c r="AM524" s="1835" t="s">
        <v>97</v>
      </c>
      <c r="AN524" s="1832"/>
      <c r="AO524" s="1827"/>
      <c r="AP524" s="1836"/>
      <c r="AQ524" s="1837" t="s">
        <v>97</v>
      </c>
      <c r="AR524" s="1834" t="s">
        <v>97</v>
      </c>
      <c r="AS524" s="1834" t="s">
        <v>97</v>
      </c>
      <c r="AT524" s="1834" t="s">
        <v>97</v>
      </c>
      <c r="AU524" s="1838" t="s">
        <v>97</v>
      </c>
      <c r="AV524" s="218">
        <f t="shared" si="93"/>
        <v>0</v>
      </c>
      <c r="AW524" s="1093"/>
      <c r="AX524" s="1094"/>
      <c r="AY524" s="1094"/>
      <c r="AZ524" s="1094"/>
      <c r="BA524" s="1094"/>
      <c r="BB524" s="1094"/>
      <c r="BC524" s="1094"/>
      <c r="BD524" s="1094"/>
      <c r="BE524" s="1095"/>
    </row>
    <row r="525" spans="1:57" ht="47.25">
      <c r="A525" s="2557"/>
      <c r="B525" s="2455"/>
      <c r="C525" s="2458"/>
      <c r="D525" s="290" t="s">
        <v>75</v>
      </c>
      <c r="E525" s="2524"/>
      <c r="F525" s="2510"/>
      <c r="G525" s="1096">
        <f t="shared" si="92"/>
        <v>0</v>
      </c>
      <c r="H525" s="1097">
        <f t="shared" si="94"/>
        <v>0</v>
      </c>
      <c r="I525" s="1839"/>
      <c r="J525" s="1839"/>
      <c r="K525" s="1839"/>
      <c r="L525" s="1840"/>
      <c r="M525" s="1100">
        <f t="shared" si="91"/>
        <v>0</v>
      </c>
      <c r="N525" s="1101"/>
      <c r="O525" s="1101"/>
      <c r="P525" s="1101"/>
      <c r="Q525" s="1101"/>
      <c r="R525" s="1105"/>
      <c r="S525" s="1081"/>
      <c r="T525" s="1081"/>
      <c r="U525" s="1081"/>
      <c r="V525" s="1142"/>
      <c r="W525" s="1142"/>
      <c r="X525" s="1082"/>
      <c r="Y525" s="1152"/>
      <c r="Z525" s="1082"/>
      <c r="AA525" s="1829"/>
      <c r="AB525" s="1830"/>
      <c r="AC525" s="1830"/>
      <c r="AD525" s="1830"/>
      <c r="AE525" s="1830"/>
      <c r="AF525" s="1831"/>
      <c r="AG525" s="1841"/>
      <c r="AH525" s="1857"/>
      <c r="AI525" s="1860"/>
      <c r="AJ525" s="347">
        <f>SUM(AN525:AP525)</f>
        <v>0</v>
      </c>
      <c r="AK525" s="1842" t="s">
        <v>98</v>
      </c>
      <c r="AL525" s="1843" t="s">
        <v>98</v>
      </c>
      <c r="AM525" s="1844" t="s">
        <v>98</v>
      </c>
      <c r="AN525" s="1845"/>
      <c r="AO525" s="1843"/>
      <c r="AP525" s="1844"/>
      <c r="AQ525" s="1845" t="s">
        <v>97</v>
      </c>
      <c r="AR525" s="1843" t="s">
        <v>97</v>
      </c>
      <c r="AS525" s="1843" t="s">
        <v>97</v>
      </c>
      <c r="AT525" s="1843" t="s">
        <v>97</v>
      </c>
      <c r="AU525" s="1846" t="s">
        <v>97</v>
      </c>
      <c r="AV525" s="218">
        <f t="shared" si="93"/>
        <v>0</v>
      </c>
      <c r="AW525" s="1153"/>
      <c r="AX525" s="1154"/>
      <c r="AY525" s="1154"/>
      <c r="AZ525" s="1154"/>
      <c r="BA525" s="1154"/>
      <c r="BB525" s="1154"/>
      <c r="BC525" s="1154"/>
      <c r="BD525" s="1154"/>
      <c r="BE525" s="1155"/>
    </row>
    <row r="526" spans="1:57" ht="31.5">
      <c r="A526" s="2557"/>
      <c r="B526" s="2455"/>
      <c r="C526" s="2458"/>
      <c r="D526" s="290" t="s">
        <v>76</v>
      </c>
      <c r="E526" s="2524"/>
      <c r="F526" s="2510"/>
      <c r="G526" s="1096">
        <f t="shared" si="92"/>
        <v>0</v>
      </c>
      <c r="H526" s="1097">
        <f t="shared" si="94"/>
        <v>0</v>
      </c>
      <c r="I526" s="1839"/>
      <c r="J526" s="1839"/>
      <c r="K526" s="1839"/>
      <c r="L526" s="1840"/>
      <c r="M526" s="1100">
        <f t="shared" si="91"/>
        <v>0</v>
      </c>
      <c r="N526" s="1101"/>
      <c r="O526" s="1101"/>
      <c r="P526" s="1101"/>
      <c r="Q526" s="1101"/>
      <c r="R526" s="1105"/>
      <c r="S526" s="1081"/>
      <c r="T526" s="1081"/>
      <c r="U526" s="1081"/>
      <c r="V526" s="1142"/>
      <c r="W526" s="1142"/>
      <c r="X526" s="1082"/>
      <c r="Y526" s="1152"/>
      <c r="Z526" s="1082"/>
      <c r="AA526" s="1829"/>
      <c r="AB526" s="1830"/>
      <c r="AC526" s="1830"/>
      <c r="AD526" s="1830"/>
      <c r="AE526" s="1830"/>
      <c r="AF526" s="1831"/>
      <c r="AG526" s="1841"/>
      <c r="AH526" s="1857"/>
      <c r="AI526" s="1860"/>
      <c r="AJ526" s="347">
        <f>SUM(AK526:AM526)</f>
        <v>0</v>
      </c>
      <c r="AK526" s="1842"/>
      <c r="AL526" s="1843"/>
      <c r="AM526" s="1844"/>
      <c r="AN526" s="1845" t="s">
        <v>97</v>
      </c>
      <c r="AO526" s="1843" t="s">
        <v>97</v>
      </c>
      <c r="AP526" s="1844" t="s">
        <v>97</v>
      </c>
      <c r="AQ526" s="1845" t="s">
        <v>97</v>
      </c>
      <c r="AR526" s="1843" t="s">
        <v>97</v>
      </c>
      <c r="AS526" s="1843" t="s">
        <v>97</v>
      </c>
      <c r="AT526" s="1843" t="s">
        <v>97</v>
      </c>
      <c r="AU526" s="1846" t="s">
        <v>97</v>
      </c>
      <c r="AV526" s="218">
        <f t="shared" si="93"/>
        <v>0</v>
      </c>
      <c r="AW526" s="1153"/>
      <c r="AX526" s="1154"/>
      <c r="AY526" s="1154"/>
      <c r="AZ526" s="1154"/>
      <c r="BA526" s="1154"/>
      <c r="BB526" s="1154"/>
      <c r="BC526" s="1154"/>
      <c r="BD526" s="1154"/>
      <c r="BE526" s="1155"/>
    </row>
    <row r="527" spans="1:57">
      <c r="A527" s="2557"/>
      <c r="B527" s="2455"/>
      <c r="C527" s="2458"/>
      <c r="D527" s="290" t="s">
        <v>77</v>
      </c>
      <c r="E527" s="2524"/>
      <c r="F527" s="2510"/>
      <c r="G527" s="1267">
        <f t="shared" si="92"/>
        <v>53</v>
      </c>
      <c r="H527" s="1097">
        <f t="shared" si="94"/>
        <v>2</v>
      </c>
      <c r="I527" s="1839"/>
      <c r="J527" s="1839"/>
      <c r="K527" s="1839">
        <v>2</v>
      </c>
      <c r="L527" s="1840"/>
      <c r="M527" s="1100">
        <f t="shared" si="91"/>
        <v>53</v>
      </c>
      <c r="N527" s="1101"/>
      <c r="O527" s="1101"/>
      <c r="P527" s="1101"/>
      <c r="Q527" s="1101"/>
      <c r="R527" s="1105">
        <v>53</v>
      </c>
      <c r="S527" s="1081"/>
      <c r="T527" s="1081"/>
      <c r="U527" s="1081"/>
      <c r="V527" s="1142">
        <v>53</v>
      </c>
      <c r="W527" s="1142"/>
      <c r="X527" s="1082"/>
      <c r="Y527" s="1152">
        <v>41</v>
      </c>
      <c r="Z527" s="1082">
        <v>12</v>
      </c>
      <c r="AA527" s="1829"/>
      <c r="AB527" s="1830">
        <v>45</v>
      </c>
      <c r="AC527" s="1830">
        <v>45</v>
      </c>
      <c r="AD527" s="1830">
        <v>29</v>
      </c>
      <c r="AE527" s="1830">
        <v>42</v>
      </c>
      <c r="AF527" s="1831">
        <v>18</v>
      </c>
      <c r="AG527" s="1841">
        <v>47</v>
      </c>
      <c r="AH527" s="1857">
        <v>24</v>
      </c>
      <c r="AI527" s="1860">
        <v>125</v>
      </c>
      <c r="AJ527" s="347">
        <f>SUM(AQ527:AU527)</f>
        <v>53</v>
      </c>
      <c r="AK527" s="1842" t="s">
        <v>98</v>
      </c>
      <c r="AL527" s="1843" t="s">
        <v>98</v>
      </c>
      <c r="AM527" s="1844" t="s">
        <v>98</v>
      </c>
      <c r="AN527" s="1845" t="s">
        <v>97</v>
      </c>
      <c r="AO527" s="1843" t="s">
        <v>97</v>
      </c>
      <c r="AP527" s="1844" t="s">
        <v>97</v>
      </c>
      <c r="AQ527" s="1845">
        <v>3</v>
      </c>
      <c r="AR527" s="1843">
        <v>8</v>
      </c>
      <c r="AS527" s="1843">
        <v>12</v>
      </c>
      <c r="AT527" s="1843">
        <v>21</v>
      </c>
      <c r="AU527" s="1846">
        <v>9</v>
      </c>
      <c r="AV527" s="218">
        <f t="shared" si="93"/>
        <v>0</v>
      </c>
      <c r="AW527" s="1153"/>
      <c r="AX527" s="1154"/>
      <c r="AY527" s="1154"/>
      <c r="AZ527" s="1154"/>
      <c r="BA527" s="1154"/>
      <c r="BB527" s="1154"/>
      <c r="BC527" s="1154"/>
      <c r="BD527" s="1154"/>
      <c r="BE527" s="1155"/>
    </row>
    <row r="528" spans="1:57" ht="32.25" thickBot="1">
      <c r="A528" s="2557"/>
      <c r="B528" s="2456"/>
      <c r="C528" s="2459"/>
      <c r="D528" s="291" t="s">
        <v>78</v>
      </c>
      <c r="E528" s="2541"/>
      <c r="F528" s="2522"/>
      <c r="G528" s="1117">
        <f t="shared" si="92"/>
        <v>0</v>
      </c>
      <c r="H528" s="1118">
        <f t="shared" si="94"/>
        <v>0</v>
      </c>
      <c r="I528" s="1848"/>
      <c r="J528" s="1848"/>
      <c r="K528" s="1848"/>
      <c r="L528" s="1849"/>
      <c r="M528" s="1121">
        <f t="shared" si="91"/>
        <v>0</v>
      </c>
      <c r="N528" s="1125"/>
      <c r="O528" s="1125"/>
      <c r="P528" s="1125"/>
      <c r="Q528" s="1125"/>
      <c r="R528" s="1126"/>
      <c r="S528" s="1145"/>
      <c r="T528" s="1145"/>
      <c r="U528" s="1145"/>
      <c r="V528" s="1125"/>
      <c r="W528" s="1125"/>
      <c r="X528" s="1126"/>
      <c r="Y528" s="1124"/>
      <c r="Z528" s="1126"/>
      <c r="AA528" s="1852"/>
      <c r="AB528" s="1848"/>
      <c r="AC528" s="1848"/>
      <c r="AD528" s="1848"/>
      <c r="AE528" s="1848"/>
      <c r="AF528" s="1849"/>
      <c r="AG528" s="1852"/>
      <c r="AH528" s="1869"/>
      <c r="AI528" s="1868"/>
      <c r="AJ528" s="348">
        <f>SUM(AQ528:AU528)</f>
        <v>0</v>
      </c>
      <c r="AK528" s="1853" t="s">
        <v>97</v>
      </c>
      <c r="AL528" s="1854" t="s">
        <v>97</v>
      </c>
      <c r="AM528" s="1855" t="s">
        <v>97</v>
      </c>
      <c r="AN528" s="1856" t="s">
        <v>97</v>
      </c>
      <c r="AO528" s="1854" t="s">
        <v>98</v>
      </c>
      <c r="AP528" s="1855" t="s">
        <v>98</v>
      </c>
      <c r="AQ528" s="1852"/>
      <c r="AR528" s="1848"/>
      <c r="AS528" s="1848"/>
      <c r="AT528" s="1848"/>
      <c r="AU528" s="1849"/>
      <c r="AV528" s="218">
        <f t="shared" si="93"/>
        <v>0</v>
      </c>
      <c r="AW528" s="1136"/>
      <c r="AX528" s="1137"/>
      <c r="AY528" s="1137"/>
      <c r="AZ528" s="1137"/>
      <c r="BA528" s="1137"/>
      <c r="BB528" s="1137"/>
      <c r="BC528" s="1137"/>
      <c r="BD528" s="1137"/>
      <c r="BE528" s="1138"/>
    </row>
    <row r="529" spans="1:57" ht="33.950000000000003" customHeight="1">
      <c r="A529" s="2557"/>
      <c r="B529" s="2451" t="s">
        <v>410</v>
      </c>
      <c r="C529" s="2549">
        <v>1998390</v>
      </c>
      <c r="D529" s="289" t="s">
        <v>74</v>
      </c>
      <c r="E529" s="2540">
        <v>7</v>
      </c>
      <c r="F529" s="2509">
        <f>E529-SUM(M529:M533)</f>
        <v>7</v>
      </c>
      <c r="G529" s="1071">
        <f t="shared" si="92"/>
        <v>0</v>
      </c>
      <c r="H529" s="1072">
        <f t="shared" si="94"/>
        <v>0</v>
      </c>
      <c r="I529" s="1827"/>
      <c r="J529" s="1827"/>
      <c r="K529" s="1827"/>
      <c r="L529" s="1828"/>
      <c r="M529" s="1075">
        <f t="shared" si="91"/>
        <v>0</v>
      </c>
      <c r="N529" s="1076"/>
      <c r="O529" s="1076"/>
      <c r="P529" s="1076"/>
      <c r="Q529" s="1076"/>
      <c r="R529" s="1080"/>
      <c r="S529" s="1139"/>
      <c r="T529" s="1139"/>
      <c r="U529" s="1139"/>
      <c r="V529" s="1076"/>
      <c r="W529" s="1076"/>
      <c r="X529" s="1080"/>
      <c r="Y529" s="1078"/>
      <c r="Z529" s="1080"/>
      <c r="AA529" s="1832"/>
      <c r="AB529" s="1827"/>
      <c r="AC529" s="1827"/>
      <c r="AD529" s="1827"/>
      <c r="AE529" s="1827"/>
      <c r="AF529" s="1828"/>
      <c r="AG529" s="1832"/>
      <c r="AH529" s="1836"/>
      <c r="AI529" s="1858"/>
      <c r="AJ529" s="346">
        <f>SUM(AN529:AP529)</f>
        <v>0</v>
      </c>
      <c r="AK529" s="1833" t="s">
        <v>97</v>
      </c>
      <c r="AL529" s="1834" t="s">
        <v>97</v>
      </c>
      <c r="AM529" s="1835" t="s">
        <v>97</v>
      </c>
      <c r="AN529" s="1832"/>
      <c r="AO529" s="1827"/>
      <c r="AP529" s="1836"/>
      <c r="AQ529" s="1837" t="s">
        <v>97</v>
      </c>
      <c r="AR529" s="1834" t="s">
        <v>97</v>
      </c>
      <c r="AS529" s="1834" t="s">
        <v>97</v>
      </c>
      <c r="AT529" s="1834" t="s">
        <v>97</v>
      </c>
      <c r="AU529" s="1838" t="s">
        <v>97</v>
      </c>
      <c r="AV529" s="218">
        <f t="shared" si="93"/>
        <v>0</v>
      </c>
      <c r="AW529" s="1093"/>
      <c r="AX529" s="1094"/>
      <c r="AY529" s="1094"/>
      <c r="AZ529" s="1094"/>
      <c r="BA529" s="1094"/>
      <c r="BB529" s="1094"/>
      <c r="BC529" s="1094"/>
      <c r="BD529" s="1094"/>
      <c r="BE529" s="1095"/>
    </row>
    <row r="530" spans="1:57" ht="47.25">
      <c r="A530" s="2557"/>
      <c r="B530" s="2452"/>
      <c r="C530" s="2550"/>
      <c r="D530" s="290" t="s">
        <v>75</v>
      </c>
      <c r="E530" s="2524"/>
      <c r="F530" s="2510"/>
      <c r="G530" s="1096">
        <f t="shared" si="92"/>
        <v>0</v>
      </c>
      <c r="H530" s="1097">
        <f t="shared" si="94"/>
        <v>0</v>
      </c>
      <c r="I530" s="1839"/>
      <c r="J530" s="1839"/>
      <c r="K530" s="1839"/>
      <c r="L530" s="1840"/>
      <c r="M530" s="1100">
        <f t="shared" si="91"/>
        <v>0</v>
      </c>
      <c r="N530" s="1101"/>
      <c r="O530" s="1101"/>
      <c r="P530" s="1101"/>
      <c r="Q530" s="1101"/>
      <c r="R530" s="1105"/>
      <c r="S530" s="1081"/>
      <c r="T530" s="1081"/>
      <c r="U530" s="1081"/>
      <c r="V530" s="1142"/>
      <c r="W530" s="1142"/>
      <c r="X530" s="1082"/>
      <c r="Y530" s="1152"/>
      <c r="Z530" s="1082"/>
      <c r="AA530" s="1829"/>
      <c r="AB530" s="1830"/>
      <c r="AC530" s="1830"/>
      <c r="AD530" s="1830"/>
      <c r="AE530" s="1830"/>
      <c r="AF530" s="1831"/>
      <c r="AG530" s="1841"/>
      <c r="AH530" s="1857"/>
      <c r="AI530" s="1860"/>
      <c r="AJ530" s="347">
        <f>SUM(AN530:AP530)</f>
        <v>0</v>
      </c>
      <c r="AK530" s="1842" t="s">
        <v>98</v>
      </c>
      <c r="AL530" s="1843" t="s">
        <v>98</v>
      </c>
      <c r="AM530" s="1844" t="s">
        <v>98</v>
      </c>
      <c r="AN530" s="1845"/>
      <c r="AO530" s="1843"/>
      <c r="AP530" s="1844"/>
      <c r="AQ530" s="1845" t="s">
        <v>97</v>
      </c>
      <c r="AR530" s="1843" t="s">
        <v>97</v>
      </c>
      <c r="AS530" s="1843" t="s">
        <v>97</v>
      </c>
      <c r="AT530" s="1843" t="s">
        <v>97</v>
      </c>
      <c r="AU530" s="1846" t="s">
        <v>97</v>
      </c>
      <c r="AV530" s="218">
        <f t="shared" si="93"/>
        <v>0</v>
      </c>
      <c r="AW530" s="1153"/>
      <c r="AX530" s="1154"/>
      <c r="AY530" s="1154"/>
      <c r="AZ530" s="1154"/>
      <c r="BA530" s="1154"/>
      <c r="BB530" s="1154"/>
      <c r="BC530" s="1154"/>
      <c r="BD530" s="1154"/>
      <c r="BE530" s="1155"/>
    </row>
    <row r="531" spans="1:57" ht="31.5">
      <c r="A531" s="2557"/>
      <c r="B531" s="2452"/>
      <c r="C531" s="2550"/>
      <c r="D531" s="290" t="s">
        <v>76</v>
      </c>
      <c r="E531" s="2524"/>
      <c r="F531" s="2510"/>
      <c r="G531" s="1096">
        <f t="shared" si="92"/>
        <v>0</v>
      </c>
      <c r="H531" s="1097">
        <f t="shared" si="94"/>
        <v>0</v>
      </c>
      <c r="I531" s="1839"/>
      <c r="J531" s="1839"/>
      <c r="K531" s="1839"/>
      <c r="L531" s="1840"/>
      <c r="M531" s="1100">
        <f t="shared" si="91"/>
        <v>0</v>
      </c>
      <c r="N531" s="1101"/>
      <c r="O531" s="1101"/>
      <c r="P531" s="1101"/>
      <c r="Q531" s="1101"/>
      <c r="R531" s="1105"/>
      <c r="S531" s="1081"/>
      <c r="T531" s="1081"/>
      <c r="U531" s="1081"/>
      <c r="V531" s="1142"/>
      <c r="W531" s="1142"/>
      <c r="X531" s="1082"/>
      <c r="Y531" s="1152"/>
      <c r="Z531" s="1082"/>
      <c r="AA531" s="1829"/>
      <c r="AB531" s="1830"/>
      <c r="AC531" s="1830"/>
      <c r="AD531" s="1830"/>
      <c r="AE531" s="1830"/>
      <c r="AF531" s="1831"/>
      <c r="AG531" s="1841"/>
      <c r="AH531" s="1857"/>
      <c r="AI531" s="1860"/>
      <c r="AJ531" s="347">
        <f>SUM(AK531:AM531)</f>
        <v>0</v>
      </c>
      <c r="AK531" s="1842"/>
      <c r="AL531" s="1843"/>
      <c r="AM531" s="1844"/>
      <c r="AN531" s="1845" t="s">
        <v>97</v>
      </c>
      <c r="AO531" s="1843" t="s">
        <v>97</v>
      </c>
      <c r="AP531" s="1844" t="s">
        <v>97</v>
      </c>
      <c r="AQ531" s="1845" t="s">
        <v>97</v>
      </c>
      <c r="AR531" s="1843" t="s">
        <v>97</v>
      </c>
      <c r="AS531" s="1843" t="s">
        <v>97</v>
      </c>
      <c r="AT531" s="1843" t="s">
        <v>97</v>
      </c>
      <c r="AU531" s="1846" t="s">
        <v>97</v>
      </c>
      <c r="AV531" s="218">
        <f t="shared" si="93"/>
        <v>0</v>
      </c>
      <c r="AW531" s="1153"/>
      <c r="AX531" s="1154"/>
      <c r="AY531" s="1154"/>
      <c r="AZ531" s="1154"/>
      <c r="BA531" s="1154"/>
      <c r="BB531" s="1154"/>
      <c r="BC531" s="1154"/>
      <c r="BD531" s="1154"/>
      <c r="BE531" s="1155"/>
    </row>
    <row r="532" spans="1:57">
      <c r="A532" s="2557"/>
      <c r="B532" s="2452"/>
      <c r="C532" s="2550"/>
      <c r="D532" s="290" t="s">
        <v>77</v>
      </c>
      <c r="E532" s="2524"/>
      <c r="F532" s="2510"/>
      <c r="G532" s="1096">
        <f t="shared" si="92"/>
        <v>0</v>
      </c>
      <c r="H532" s="1097">
        <f t="shared" si="94"/>
        <v>0</v>
      </c>
      <c r="I532" s="1839"/>
      <c r="J532" s="1839"/>
      <c r="K532" s="1839"/>
      <c r="L532" s="1840"/>
      <c r="M532" s="1100">
        <f t="shared" si="91"/>
        <v>0</v>
      </c>
      <c r="N532" s="1101"/>
      <c r="O532" s="1101"/>
      <c r="P532" s="1101"/>
      <c r="Q532" s="1101"/>
      <c r="R532" s="1105"/>
      <c r="S532" s="1081"/>
      <c r="T532" s="1081"/>
      <c r="U532" s="1081"/>
      <c r="V532" s="1142"/>
      <c r="W532" s="1142"/>
      <c r="X532" s="1082"/>
      <c r="Y532" s="1152"/>
      <c r="Z532" s="1082"/>
      <c r="AA532" s="1829"/>
      <c r="AB532" s="1830"/>
      <c r="AC532" s="1830"/>
      <c r="AD532" s="1830"/>
      <c r="AE532" s="1830"/>
      <c r="AF532" s="1831"/>
      <c r="AG532" s="1841"/>
      <c r="AH532" s="1857"/>
      <c r="AI532" s="1860"/>
      <c r="AJ532" s="347">
        <f>SUM(AQ532:AU532)</f>
        <v>0</v>
      </c>
      <c r="AK532" s="1842" t="s">
        <v>98</v>
      </c>
      <c r="AL532" s="1843" t="s">
        <v>98</v>
      </c>
      <c r="AM532" s="1844" t="s">
        <v>98</v>
      </c>
      <c r="AN532" s="1845" t="s">
        <v>97</v>
      </c>
      <c r="AO532" s="1843" t="s">
        <v>97</v>
      </c>
      <c r="AP532" s="1844" t="s">
        <v>97</v>
      </c>
      <c r="AQ532" s="1845"/>
      <c r="AR532" s="1843"/>
      <c r="AS532" s="1843"/>
      <c r="AT532" s="1843"/>
      <c r="AU532" s="1846"/>
      <c r="AV532" s="218">
        <f t="shared" si="93"/>
        <v>0</v>
      </c>
      <c r="AW532" s="1153"/>
      <c r="AX532" s="1154"/>
      <c r="AY532" s="1154"/>
      <c r="AZ532" s="1154"/>
      <c r="BA532" s="1154"/>
      <c r="BB532" s="1154"/>
      <c r="BC532" s="1154"/>
      <c r="BD532" s="1154"/>
      <c r="BE532" s="1155"/>
    </row>
    <row r="533" spans="1:57" ht="32.25" thickBot="1">
      <c r="A533" s="2557"/>
      <c r="B533" s="2453"/>
      <c r="C533" s="2551"/>
      <c r="D533" s="291" t="s">
        <v>78</v>
      </c>
      <c r="E533" s="2541"/>
      <c r="F533" s="2522"/>
      <c r="G533" s="1117">
        <f t="shared" si="92"/>
        <v>0</v>
      </c>
      <c r="H533" s="1118">
        <f t="shared" si="94"/>
        <v>0</v>
      </c>
      <c r="I533" s="1848"/>
      <c r="J533" s="1848"/>
      <c r="K533" s="1848"/>
      <c r="L533" s="1849"/>
      <c r="M533" s="1121">
        <f t="shared" si="91"/>
        <v>0</v>
      </c>
      <c r="N533" s="1125"/>
      <c r="O533" s="1125"/>
      <c r="P533" s="1125"/>
      <c r="Q533" s="1125"/>
      <c r="R533" s="1126"/>
      <c r="S533" s="1145"/>
      <c r="T533" s="1145"/>
      <c r="U533" s="1145"/>
      <c r="V533" s="1125"/>
      <c r="W533" s="1125"/>
      <c r="X533" s="1126"/>
      <c r="Y533" s="1124"/>
      <c r="Z533" s="1126"/>
      <c r="AA533" s="1852"/>
      <c r="AB533" s="1848"/>
      <c r="AC533" s="1848"/>
      <c r="AD533" s="1848"/>
      <c r="AE533" s="1848"/>
      <c r="AF533" s="1849"/>
      <c r="AG533" s="1852"/>
      <c r="AH533" s="1869"/>
      <c r="AI533" s="1868"/>
      <c r="AJ533" s="348">
        <f>SUM(AQ533:AU533)</f>
        <v>0</v>
      </c>
      <c r="AK533" s="1853" t="s">
        <v>97</v>
      </c>
      <c r="AL533" s="1854" t="s">
        <v>97</v>
      </c>
      <c r="AM533" s="1855" t="s">
        <v>97</v>
      </c>
      <c r="AN533" s="1856" t="s">
        <v>97</v>
      </c>
      <c r="AO533" s="1854" t="s">
        <v>98</v>
      </c>
      <c r="AP533" s="1855" t="s">
        <v>98</v>
      </c>
      <c r="AQ533" s="1852"/>
      <c r="AR533" s="1848"/>
      <c r="AS533" s="1848"/>
      <c r="AT533" s="1848"/>
      <c r="AU533" s="1849"/>
      <c r="AV533" s="218">
        <f t="shared" si="93"/>
        <v>0</v>
      </c>
      <c r="AW533" s="1136"/>
      <c r="AX533" s="1137"/>
      <c r="AY533" s="1137"/>
      <c r="AZ533" s="1137"/>
      <c r="BA533" s="1137"/>
      <c r="BB533" s="1137"/>
      <c r="BC533" s="1137"/>
      <c r="BD533" s="1137"/>
      <c r="BE533" s="1138"/>
    </row>
    <row r="534" spans="1:57" ht="33.950000000000003" customHeight="1">
      <c r="A534" s="2557"/>
      <c r="B534" s="2451" t="s">
        <v>411</v>
      </c>
      <c r="C534" s="2549">
        <v>1998383</v>
      </c>
      <c r="D534" s="289" t="s">
        <v>74</v>
      </c>
      <c r="E534" s="2540">
        <v>34</v>
      </c>
      <c r="F534" s="2509">
        <f>E534-SUM(M534:M538)</f>
        <v>1</v>
      </c>
      <c r="G534" s="1071">
        <f t="shared" si="92"/>
        <v>0</v>
      </c>
      <c r="H534" s="1072">
        <f t="shared" si="94"/>
        <v>0</v>
      </c>
      <c r="I534" s="1827"/>
      <c r="J534" s="1827"/>
      <c r="K534" s="1827"/>
      <c r="L534" s="1828"/>
      <c r="M534" s="1075">
        <f t="shared" si="91"/>
        <v>0</v>
      </c>
      <c r="N534" s="1076"/>
      <c r="O534" s="1076"/>
      <c r="P534" s="1076"/>
      <c r="Q534" s="1076"/>
      <c r="R534" s="1080"/>
      <c r="S534" s="1139"/>
      <c r="T534" s="1139"/>
      <c r="U534" s="1139"/>
      <c r="V534" s="1076"/>
      <c r="W534" s="1076"/>
      <c r="X534" s="1080"/>
      <c r="Y534" s="1078"/>
      <c r="Z534" s="1080"/>
      <c r="AA534" s="1832"/>
      <c r="AB534" s="1827"/>
      <c r="AC534" s="1827"/>
      <c r="AD534" s="1827"/>
      <c r="AE534" s="1827"/>
      <c r="AF534" s="1828"/>
      <c r="AG534" s="1832"/>
      <c r="AH534" s="1836"/>
      <c r="AI534" s="1858"/>
      <c r="AJ534" s="346">
        <f>SUM(AN534:AP534)</f>
        <v>0</v>
      </c>
      <c r="AK534" s="1833" t="s">
        <v>97</v>
      </c>
      <c r="AL534" s="1834" t="s">
        <v>97</v>
      </c>
      <c r="AM534" s="1835" t="s">
        <v>97</v>
      </c>
      <c r="AN534" s="1832"/>
      <c r="AO534" s="1827"/>
      <c r="AP534" s="1836"/>
      <c r="AQ534" s="1837" t="s">
        <v>97</v>
      </c>
      <c r="AR534" s="1834" t="s">
        <v>97</v>
      </c>
      <c r="AS534" s="1834" t="s">
        <v>97</v>
      </c>
      <c r="AT534" s="1834" t="s">
        <v>97</v>
      </c>
      <c r="AU534" s="1838" t="s">
        <v>97</v>
      </c>
      <c r="AV534" s="218">
        <f t="shared" si="93"/>
        <v>0</v>
      </c>
      <c r="AW534" s="1093"/>
      <c r="AX534" s="1094"/>
      <c r="AY534" s="1094"/>
      <c r="AZ534" s="1094"/>
      <c r="BA534" s="1094"/>
      <c r="BB534" s="1094"/>
      <c r="BC534" s="1094"/>
      <c r="BD534" s="1094"/>
      <c r="BE534" s="1095"/>
    </row>
    <row r="535" spans="1:57" ht="47.25">
      <c r="A535" s="2557"/>
      <c r="B535" s="2452"/>
      <c r="C535" s="2550"/>
      <c r="D535" s="290" t="s">
        <v>75</v>
      </c>
      <c r="E535" s="2524"/>
      <c r="F535" s="2510"/>
      <c r="G535" s="1096">
        <f t="shared" si="92"/>
        <v>0</v>
      </c>
      <c r="H535" s="1097">
        <f t="shared" si="94"/>
        <v>0</v>
      </c>
      <c r="I535" s="1839"/>
      <c r="J535" s="1839"/>
      <c r="K535" s="1839"/>
      <c r="L535" s="1840"/>
      <c r="M535" s="1100">
        <f t="shared" si="91"/>
        <v>0</v>
      </c>
      <c r="N535" s="1101"/>
      <c r="O535" s="1101"/>
      <c r="P535" s="1101"/>
      <c r="Q535" s="1101"/>
      <c r="R535" s="1105"/>
      <c r="S535" s="1081"/>
      <c r="T535" s="1081"/>
      <c r="U535" s="1081"/>
      <c r="V535" s="1142"/>
      <c r="W535" s="1142"/>
      <c r="X535" s="1082"/>
      <c r="Y535" s="1152"/>
      <c r="Z535" s="1082"/>
      <c r="AA535" s="1829"/>
      <c r="AB535" s="1830"/>
      <c r="AC535" s="1830"/>
      <c r="AD535" s="1830"/>
      <c r="AE535" s="1830"/>
      <c r="AF535" s="1831"/>
      <c r="AG535" s="1841"/>
      <c r="AH535" s="1857"/>
      <c r="AI535" s="1860"/>
      <c r="AJ535" s="347">
        <f>SUM(AN535:AP535)</f>
        <v>0</v>
      </c>
      <c r="AK535" s="1842" t="s">
        <v>98</v>
      </c>
      <c r="AL535" s="1843" t="s">
        <v>98</v>
      </c>
      <c r="AM535" s="1844" t="s">
        <v>98</v>
      </c>
      <c r="AN535" s="1845"/>
      <c r="AO535" s="1843"/>
      <c r="AP535" s="1844"/>
      <c r="AQ535" s="1845" t="s">
        <v>97</v>
      </c>
      <c r="AR535" s="1843" t="s">
        <v>97</v>
      </c>
      <c r="AS535" s="1843" t="s">
        <v>97</v>
      </c>
      <c r="AT535" s="1843" t="s">
        <v>97</v>
      </c>
      <c r="AU535" s="1846" t="s">
        <v>97</v>
      </c>
      <c r="AV535" s="218">
        <f t="shared" si="93"/>
        <v>0</v>
      </c>
      <c r="AW535" s="1153"/>
      <c r="AX535" s="1154"/>
      <c r="AY535" s="1154"/>
      <c r="AZ535" s="1154"/>
      <c r="BA535" s="1154"/>
      <c r="BB535" s="1154"/>
      <c r="BC535" s="1154"/>
      <c r="BD535" s="1154"/>
      <c r="BE535" s="1155"/>
    </row>
    <row r="536" spans="1:57" ht="31.5">
      <c r="A536" s="2557"/>
      <c r="B536" s="2452"/>
      <c r="C536" s="2550"/>
      <c r="D536" s="290" t="s">
        <v>76</v>
      </c>
      <c r="E536" s="2524"/>
      <c r="F536" s="2510"/>
      <c r="G536" s="1096">
        <f t="shared" si="92"/>
        <v>0</v>
      </c>
      <c r="H536" s="1097">
        <f t="shared" si="94"/>
        <v>0</v>
      </c>
      <c r="I536" s="1839"/>
      <c r="J536" s="1839"/>
      <c r="K536" s="1839"/>
      <c r="L536" s="1840"/>
      <c r="M536" s="1100">
        <f t="shared" si="91"/>
        <v>0</v>
      </c>
      <c r="N536" s="1101"/>
      <c r="O536" s="1101"/>
      <c r="P536" s="1101"/>
      <c r="Q536" s="1101"/>
      <c r="R536" s="1105"/>
      <c r="S536" s="1081"/>
      <c r="T536" s="1081"/>
      <c r="U536" s="1081"/>
      <c r="V536" s="1142"/>
      <c r="W536" s="1142"/>
      <c r="X536" s="1082"/>
      <c r="Y536" s="1152"/>
      <c r="Z536" s="1082"/>
      <c r="AA536" s="1829"/>
      <c r="AB536" s="1830"/>
      <c r="AC536" s="1830"/>
      <c r="AD536" s="1830"/>
      <c r="AE536" s="1830"/>
      <c r="AF536" s="1831"/>
      <c r="AG536" s="1841"/>
      <c r="AH536" s="1857"/>
      <c r="AI536" s="1860"/>
      <c r="AJ536" s="347">
        <f>SUM(AK536:AM536)</f>
        <v>0</v>
      </c>
      <c r="AK536" s="1842"/>
      <c r="AL536" s="1843"/>
      <c r="AM536" s="1844"/>
      <c r="AN536" s="1845" t="s">
        <v>97</v>
      </c>
      <c r="AO536" s="1843" t="s">
        <v>97</v>
      </c>
      <c r="AP536" s="1844" t="s">
        <v>97</v>
      </c>
      <c r="AQ536" s="1845" t="s">
        <v>97</v>
      </c>
      <c r="AR536" s="1843" t="s">
        <v>97</v>
      </c>
      <c r="AS536" s="1843" t="s">
        <v>97</v>
      </c>
      <c r="AT536" s="1843" t="s">
        <v>97</v>
      </c>
      <c r="AU536" s="1846" t="s">
        <v>97</v>
      </c>
      <c r="AV536" s="218">
        <f t="shared" si="93"/>
        <v>0</v>
      </c>
      <c r="AW536" s="1153"/>
      <c r="AX536" s="1154"/>
      <c r="AY536" s="1154"/>
      <c r="AZ536" s="1154"/>
      <c r="BA536" s="1154"/>
      <c r="BB536" s="1154"/>
      <c r="BC536" s="1154"/>
      <c r="BD536" s="1154"/>
      <c r="BE536" s="1155"/>
    </row>
    <row r="537" spans="1:57" ht="16.5" thickBot="1">
      <c r="A537" s="2557"/>
      <c r="B537" s="2452"/>
      <c r="C537" s="2550"/>
      <c r="D537" s="290" t="s">
        <v>77</v>
      </c>
      <c r="E537" s="2524"/>
      <c r="F537" s="2510"/>
      <c r="G537" s="1117">
        <f t="shared" si="92"/>
        <v>33</v>
      </c>
      <c r="H537" s="1097">
        <f t="shared" si="94"/>
        <v>0</v>
      </c>
      <c r="I537" s="1839"/>
      <c r="J537" s="1839"/>
      <c r="K537" s="1839"/>
      <c r="L537" s="1840"/>
      <c r="M537" s="1100">
        <f t="shared" si="91"/>
        <v>33</v>
      </c>
      <c r="N537" s="1101"/>
      <c r="O537" s="1101"/>
      <c r="P537" s="1101"/>
      <c r="Q537" s="1101"/>
      <c r="R537" s="1105">
        <v>33</v>
      </c>
      <c r="S537" s="1081"/>
      <c r="T537" s="1081"/>
      <c r="U537" s="1081"/>
      <c r="V537" s="1142">
        <v>33</v>
      </c>
      <c r="W537" s="1142"/>
      <c r="X537" s="1082"/>
      <c r="Y537" s="1152">
        <v>25</v>
      </c>
      <c r="Z537" s="1082">
        <v>8</v>
      </c>
      <c r="AA537" s="1829"/>
      <c r="AB537" s="1830">
        <v>10</v>
      </c>
      <c r="AC537" s="1830">
        <v>10</v>
      </c>
      <c r="AD537" s="1830">
        <v>3</v>
      </c>
      <c r="AE537" s="1830">
        <v>17</v>
      </c>
      <c r="AF537" s="1831">
        <v>5</v>
      </c>
      <c r="AG537" s="1841">
        <v>42</v>
      </c>
      <c r="AH537" s="1857">
        <v>13</v>
      </c>
      <c r="AI537" s="1860">
        <v>110</v>
      </c>
      <c r="AJ537" s="347">
        <f>SUM(AQ537:AU537)</f>
        <v>33</v>
      </c>
      <c r="AK537" s="1842" t="s">
        <v>98</v>
      </c>
      <c r="AL537" s="1843" t="s">
        <v>98</v>
      </c>
      <c r="AM537" s="1844" t="s">
        <v>98</v>
      </c>
      <c r="AN537" s="1845" t="s">
        <v>97</v>
      </c>
      <c r="AO537" s="1843" t="s">
        <v>97</v>
      </c>
      <c r="AP537" s="1844" t="s">
        <v>97</v>
      </c>
      <c r="AQ537" s="1845">
        <v>5</v>
      </c>
      <c r="AR537" s="1843">
        <v>6</v>
      </c>
      <c r="AS537" s="1843">
        <v>8</v>
      </c>
      <c r="AT537" s="1843">
        <v>4</v>
      </c>
      <c r="AU537" s="1846">
        <v>10</v>
      </c>
      <c r="AV537" s="218">
        <f t="shared" si="93"/>
        <v>0</v>
      </c>
      <c r="AW537" s="1153"/>
      <c r="AX537" s="1154"/>
      <c r="AY537" s="1154"/>
      <c r="AZ537" s="1154"/>
      <c r="BA537" s="1154"/>
      <c r="BB537" s="1154"/>
      <c r="BC537" s="1154"/>
      <c r="BD537" s="1154"/>
      <c r="BE537" s="1155"/>
    </row>
    <row r="538" spans="1:57" ht="32.25" thickBot="1">
      <c r="A538" s="2557"/>
      <c r="B538" s="2453"/>
      <c r="C538" s="2551"/>
      <c r="D538" s="291" t="s">
        <v>78</v>
      </c>
      <c r="E538" s="2541"/>
      <c r="F538" s="2522"/>
      <c r="G538" s="1117">
        <f t="shared" si="92"/>
        <v>0</v>
      </c>
      <c r="H538" s="1118">
        <f t="shared" si="94"/>
        <v>0</v>
      </c>
      <c r="I538" s="1848"/>
      <c r="J538" s="1848"/>
      <c r="K538" s="1848"/>
      <c r="L538" s="1849"/>
      <c r="M538" s="1121">
        <f t="shared" si="91"/>
        <v>0</v>
      </c>
      <c r="N538" s="1125"/>
      <c r="O538" s="1125"/>
      <c r="P538" s="1125"/>
      <c r="Q538" s="1125"/>
      <c r="R538" s="1126"/>
      <c r="S538" s="1145"/>
      <c r="T538" s="1145"/>
      <c r="U538" s="1145"/>
      <c r="V538" s="1125"/>
      <c r="W538" s="1125"/>
      <c r="X538" s="1126"/>
      <c r="Y538" s="1124"/>
      <c r="Z538" s="1126"/>
      <c r="AA538" s="1852"/>
      <c r="AB538" s="1848"/>
      <c r="AC538" s="1848"/>
      <c r="AD538" s="1848"/>
      <c r="AE538" s="1848"/>
      <c r="AF538" s="1849"/>
      <c r="AG538" s="1852"/>
      <c r="AH538" s="1869"/>
      <c r="AI538" s="1868"/>
      <c r="AJ538" s="348">
        <f>SUM(AQ538:AU538)</f>
        <v>0</v>
      </c>
      <c r="AK538" s="1853" t="s">
        <v>97</v>
      </c>
      <c r="AL538" s="1854" t="s">
        <v>97</v>
      </c>
      <c r="AM538" s="1855" t="s">
        <v>97</v>
      </c>
      <c r="AN538" s="1856" t="s">
        <v>97</v>
      </c>
      <c r="AO538" s="1854" t="s">
        <v>98</v>
      </c>
      <c r="AP538" s="1855" t="s">
        <v>98</v>
      </c>
      <c r="AQ538" s="1852"/>
      <c r="AR538" s="1848"/>
      <c r="AS538" s="1848"/>
      <c r="AT538" s="1848"/>
      <c r="AU538" s="1849"/>
      <c r="AV538" s="218">
        <f t="shared" si="93"/>
        <v>0</v>
      </c>
      <c r="AW538" s="1136"/>
      <c r="AX538" s="1137"/>
      <c r="AY538" s="1137"/>
      <c r="AZ538" s="1137"/>
      <c r="BA538" s="1137"/>
      <c r="BB538" s="1137"/>
      <c r="BC538" s="1137"/>
      <c r="BD538" s="1137"/>
      <c r="BE538" s="1138"/>
    </row>
    <row r="539" spans="1:57" ht="31.5">
      <c r="A539" s="2557"/>
      <c r="B539" s="2451" t="s">
        <v>412</v>
      </c>
      <c r="C539" s="2549">
        <v>1998489</v>
      </c>
      <c r="D539" s="289" t="s">
        <v>74</v>
      </c>
      <c r="E539" s="2540">
        <v>160</v>
      </c>
      <c r="F539" s="2509">
        <f>E539-SUM(M539:M543)</f>
        <v>5</v>
      </c>
      <c r="G539" s="1071">
        <f t="shared" si="92"/>
        <v>0</v>
      </c>
      <c r="H539" s="1072">
        <f t="shared" si="94"/>
        <v>0</v>
      </c>
      <c r="I539" s="1827"/>
      <c r="J539" s="1827"/>
      <c r="K539" s="1827"/>
      <c r="L539" s="1828"/>
      <c r="M539" s="1075">
        <f t="shared" si="91"/>
        <v>0</v>
      </c>
      <c r="N539" s="1076"/>
      <c r="O539" s="1076"/>
      <c r="P539" s="1076"/>
      <c r="Q539" s="1076"/>
      <c r="R539" s="1080"/>
      <c r="S539" s="1139"/>
      <c r="T539" s="1139"/>
      <c r="U539" s="1139"/>
      <c r="V539" s="1076"/>
      <c r="W539" s="1076"/>
      <c r="X539" s="1080"/>
      <c r="Y539" s="1078"/>
      <c r="Z539" s="1080"/>
      <c r="AA539" s="1832"/>
      <c r="AB539" s="1827"/>
      <c r="AC539" s="1827"/>
      <c r="AD539" s="1827"/>
      <c r="AE539" s="1827"/>
      <c r="AF539" s="1828"/>
      <c r="AG539" s="1832"/>
      <c r="AH539" s="1836"/>
      <c r="AI539" s="1858"/>
      <c r="AJ539" s="346">
        <f>SUM(AN539:AP539)</f>
        <v>0</v>
      </c>
      <c r="AK539" s="1833" t="s">
        <v>97</v>
      </c>
      <c r="AL539" s="1834" t="s">
        <v>97</v>
      </c>
      <c r="AM539" s="1835" t="s">
        <v>97</v>
      </c>
      <c r="AN539" s="1832"/>
      <c r="AO539" s="1827"/>
      <c r="AP539" s="1836"/>
      <c r="AQ539" s="1837" t="s">
        <v>97</v>
      </c>
      <c r="AR539" s="1834" t="s">
        <v>97</v>
      </c>
      <c r="AS539" s="1834" t="s">
        <v>97</v>
      </c>
      <c r="AT539" s="1834" t="s">
        <v>97</v>
      </c>
      <c r="AU539" s="1838" t="s">
        <v>97</v>
      </c>
      <c r="AV539" s="218">
        <f t="shared" si="93"/>
        <v>0</v>
      </c>
      <c r="AW539" s="1093"/>
      <c r="AX539" s="1094"/>
      <c r="AY539" s="1094"/>
      <c r="AZ539" s="1094"/>
      <c r="BA539" s="1094"/>
      <c r="BB539" s="1094"/>
      <c r="BC539" s="1094"/>
      <c r="BD539" s="1094"/>
      <c r="BE539" s="1095"/>
    </row>
    <row r="540" spans="1:57" ht="47.25">
      <c r="A540" s="2557"/>
      <c r="B540" s="2452"/>
      <c r="C540" s="2550"/>
      <c r="D540" s="290" t="s">
        <v>75</v>
      </c>
      <c r="E540" s="2524"/>
      <c r="F540" s="2510"/>
      <c r="G540" s="1096">
        <f t="shared" si="92"/>
        <v>0</v>
      </c>
      <c r="H540" s="1097">
        <f t="shared" si="94"/>
        <v>0</v>
      </c>
      <c r="I540" s="1839"/>
      <c r="J540" s="1839"/>
      <c r="K540" s="1839"/>
      <c r="L540" s="1840"/>
      <c r="M540" s="1100">
        <f t="shared" si="91"/>
        <v>0</v>
      </c>
      <c r="N540" s="1101"/>
      <c r="O540" s="1101"/>
      <c r="P540" s="1101"/>
      <c r="Q540" s="1101"/>
      <c r="R540" s="1105"/>
      <c r="S540" s="1081"/>
      <c r="T540" s="1081"/>
      <c r="U540" s="1081"/>
      <c r="V540" s="1142"/>
      <c r="W540" s="1142"/>
      <c r="X540" s="1082"/>
      <c r="Y540" s="1152"/>
      <c r="Z540" s="1082"/>
      <c r="AA540" s="1829"/>
      <c r="AB540" s="1830"/>
      <c r="AC540" s="1830"/>
      <c r="AD540" s="1830"/>
      <c r="AE540" s="1830"/>
      <c r="AF540" s="1831"/>
      <c r="AG540" s="1841"/>
      <c r="AH540" s="1857"/>
      <c r="AI540" s="1860"/>
      <c r="AJ540" s="347">
        <f>SUM(AN540:AP540)</f>
        <v>0</v>
      </c>
      <c r="AK540" s="1842" t="s">
        <v>98</v>
      </c>
      <c r="AL540" s="1843" t="s">
        <v>98</v>
      </c>
      <c r="AM540" s="1844" t="s">
        <v>98</v>
      </c>
      <c r="AN540" s="1845"/>
      <c r="AO540" s="1843"/>
      <c r="AP540" s="1844"/>
      <c r="AQ540" s="1845" t="s">
        <v>97</v>
      </c>
      <c r="AR540" s="1843" t="s">
        <v>97</v>
      </c>
      <c r="AS540" s="1843" t="s">
        <v>97</v>
      </c>
      <c r="AT540" s="1843" t="s">
        <v>97</v>
      </c>
      <c r="AU540" s="1846" t="s">
        <v>97</v>
      </c>
      <c r="AV540" s="218">
        <f t="shared" si="93"/>
        <v>0</v>
      </c>
      <c r="AW540" s="1153"/>
      <c r="AX540" s="1154"/>
      <c r="AY540" s="1154"/>
      <c r="AZ540" s="1154"/>
      <c r="BA540" s="1154"/>
      <c r="BB540" s="1154"/>
      <c r="BC540" s="1154"/>
      <c r="BD540" s="1154"/>
      <c r="BE540" s="1155"/>
    </row>
    <row r="541" spans="1:57" ht="31.5">
      <c r="A541" s="2557"/>
      <c r="B541" s="2452"/>
      <c r="C541" s="2550"/>
      <c r="D541" s="290" t="s">
        <v>76</v>
      </c>
      <c r="E541" s="2524"/>
      <c r="F541" s="2510"/>
      <c r="G541" s="1096">
        <f t="shared" si="92"/>
        <v>0</v>
      </c>
      <c r="H541" s="1097">
        <f t="shared" si="94"/>
        <v>0</v>
      </c>
      <c r="I541" s="1839"/>
      <c r="J541" s="1839"/>
      <c r="K541" s="1839"/>
      <c r="L541" s="1840"/>
      <c r="M541" s="1100">
        <f t="shared" si="91"/>
        <v>0</v>
      </c>
      <c r="N541" s="1101"/>
      <c r="O541" s="1101"/>
      <c r="P541" s="1101"/>
      <c r="Q541" s="1101"/>
      <c r="R541" s="1105"/>
      <c r="S541" s="1081"/>
      <c r="T541" s="1081"/>
      <c r="U541" s="1081"/>
      <c r="V541" s="1142"/>
      <c r="W541" s="1142"/>
      <c r="X541" s="1082"/>
      <c r="Y541" s="1152"/>
      <c r="Z541" s="1082"/>
      <c r="AA541" s="1829"/>
      <c r="AB541" s="1830"/>
      <c r="AC541" s="1830"/>
      <c r="AD541" s="1830"/>
      <c r="AE541" s="1830"/>
      <c r="AF541" s="1831"/>
      <c r="AG541" s="1841"/>
      <c r="AH541" s="1857"/>
      <c r="AI541" s="1860"/>
      <c r="AJ541" s="347">
        <f>SUM(AK541:AM541)</f>
        <v>0</v>
      </c>
      <c r="AK541" s="1842"/>
      <c r="AL541" s="1843"/>
      <c r="AM541" s="1844"/>
      <c r="AN541" s="1845" t="s">
        <v>97</v>
      </c>
      <c r="AO541" s="1843" t="s">
        <v>97</v>
      </c>
      <c r="AP541" s="1844" t="s">
        <v>97</v>
      </c>
      <c r="AQ541" s="1845" t="s">
        <v>97</v>
      </c>
      <c r="AR541" s="1843" t="s">
        <v>97</v>
      </c>
      <c r="AS541" s="1843" t="s">
        <v>97</v>
      </c>
      <c r="AT541" s="1843" t="s">
        <v>97</v>
      </c>
      <c r="AU541" s="1846" t="s">
        <v>97</v>
      </c>
      <c r="AV541" s="218">
        <f t="shared" si="93"/>
        <v>0</v>
      </c>
      <c r="AW541" s="1153"/>
      <c r="AX541" s="1154"/>
      <c r="AY541" s="1154"/>
      <c r="AZ541" s="1154"/>
      <c r="BA541" s="1154"/>
      <c r="BB541" s="1154"/>
      <c r="BC541" s="1154"/>
      <c r="BD541" s="1154"/>
      <c r="BE541" s="1155"/>
    </row>
    <row r="542" spans="1:57" ht="16.5" thickBot="1">
      <c r="A542" s="2557"/>
      <c r="B542" s="2452"/>
      <c r="C542" s="2550"/>
      <c r="D542" s="290" t="s">
        <v>77</v>
      </c>
      <c r="E542" s="2524"/>
      <c r="F542" s="2510"/>
      <c r="G542" s="1117">
        <f t="shared" si="92"/>
        <v>157</v>
      </c>
      <c r="H542" s="1097">
        <f t="shared" si="94"/>
        <v>2</v>
      </c>
      <c r="I542" s="1839">
        <v>1</v>
      </c>
      <c r="J542" s="1839"/>
      <c r="K542" s="1839">
        <v>1</v>
      </c>
      <c r="L542" s="1840"/>
      <c r="M542" s="1100">
        <f t="shared" si="91"/>
        <v>155</v>
      </c>
      <c r="N542" s="1101"/>
      <c r="O542" s="1101"/>
      <c r="P542" s="1101">
        <v>81</v>
      </c>
      <c r="Q542" s="1101"/>
      <c r="R542" s="1105">
        <v>74</v>
      </c>
      <c r="S542" s="1081"/>
      <c r="T542" s="1081"/>
      <c r="U542" s="1081"/>
      <c r="V542" s="1142">
        <v>74</v>
      </c>
      <c r="W542" s="1142"/>
      <c r="X542" s="1082">
        <v>81</v>
      </c>
      <c r="Y542" s="1152">
        <v>127</v>
      </c>
      <c r="Z542" s="1082">
        <v>28</v>
      </c>
      <c r="AA542" s="1829"/>
      <c r="AB542" s="1830">
        <v>53</v>
      </c>
      <c r="AC542" s="1830">
        <v>51</v>
      </c>
      <c r="AD542" s="1830">
        <v>25</v>
      </c>
      <c r="AE542" s="1830">
        <v>92</v>
      </c>
      <c r="AF542" s="1831">
        <v>9</v>
      </c>
      <c r="AG542" s="1841">
        <v>40</v>
      </c>
      <c r="AH542" s="1857">
        <v>10</v>
      </c>
      <c r="AI542" s="1860">
        <v>125</v>
      </c>
      <c r="AJ542" s="347">
        <f>SUM(AQ542:AU542)</f>
        <v>155</v>
      </c>
      <c r="AK542" s="1842" t="s">
        <v>98</v>
      </c>
      <c r="AL542" s="1843" t="s">
        <v>98</v>
      </c>
      <c r="AM542" s="1844" t="s">
        <v>98</v>
      </c>
      <c r="AN542" s="1845" t="s">
        <v>97</v>
      </c>
      <c r="AO542" s="1843" t="s">
        <v>97</v>
      </c>
      <c r="AP542" s="1844" t="s">
        <v>97</v>
      </c>
      <c r="AQ542" s="1845">
        <v>4</v>
      </c>
      <c r="AR542" s="1843">
        <v>6</v>
      </c>
      <c r="AS542" s="1843">
        <v>30</v>
      </c>
      <c r="AT542" s="1843">
        <v>49</v>
      </c>
      <c r="AU542" s="1846">
        <v>66</v>
      </c>
      <c r="AV542" s="218">
        <f t="shared" si="93"/>
        <v>2</v>
      </c>
      <c r="AW542" s="1153"/>
      <c r="AX542" s="1154"/>
      <c r="AY542" s="1154">
        <v>1</v>
      </c>
      <c r="AZ542" s="1154"/>
      <c r="BA542" s="1154">
        <v>1</v>
      </c>
      <c r="BB542" s="1154"/>
      <c r="BC542" s="1154"/>
      <c r="BD542" s="1154"/>
      <c r="BE542" s="1155"/>
    </row>
    <row r="543" spans="1:57" ht="32.25" thickBot="1">
      <c r="A543" s="2557"/>
      <c r="B543" s="2453"/>
      <c r="C543" s="2551"/>
      <c r="D543" s="291" t="s">
        <v>78</v>
      </c>
      <c r="E543" s="2541"/>
      <c r="F543" s="2522"/>
      <c r="G543" s="1117">
        <f t="shared" si="92"/>
        <v>0</v>
      </c>
      <c r="H543" s="1118">
        <f t="shared" si="94"/>
        <v>0</v>
      </c>
      <c r="I543" s="1848"/>
      <c r="J543" s="1848"/>
      <c r="K543" s="1848"/>
      <c r="L543" s="1849"/>
      <c r="M543" s="1121">
        <f t="shared" si="91"/>
        <v>0</v>
      </c>
      <c r="N543" s="1125"/>
      <c r="O543" s="1125"/>
      <c r="P543" s="1125"/>
      <c r="Q543" s="1125"/>
      <c r="R543" s="1126"/>
      <c r="S543" s="1145"/>
      <c r="T543" s="1145"/>
      <c r="U543" s="1145"/>
      <c r="V543" s="1125"/>
      <c r="W543" s="1125"/>
      <c r="X543" s="1126"/>
      <c r="Y543" s="1124"/>
      <c r="Z543" s="1126"/>
      <c r="AA543" s="1852"/>
      <c r="AB543" s="1848"/>
      <c r="AC543" s="1848"/>
      <c r="AD543" s="1848"/>
      <c r="AE543" s="1848"/>
      <c r="AF543" s="1849"/>
      <c r="AG543" s="1852"/>
      <c r="AH543" s="1869"/>
      <c r="AI543" s="1868"/>
      <c r="AJ543" s="348">
        <f>SUM(AQ543:AU543)</f>
        <v>0</v>
      </c>
      <c r="AK543" s="1853" t="s">
        <v>97</v>
      </c>
      <c r="AL543" s="1854" t="s">
        <v>97</v>
      </c>
      <c r="AM543" s="1855" t="s">
        <v>97</v>
      </c>
      <c r="AN543" s="1856" t="s">
        <v>97</v>
      </c>
      <c r="AO543" s="1854" t="s">
        <v>98</v>
      </c>
      <c r="AP543" s="1855" t="s">
        <v>98</v>
      </c>
      <c r="AQ543" s="1852"/>
      <c r="AR543" s="1848"/>
      <c r="AS543" s="1848"/>
      <c r="AT543" s="1848"/>
      <c r="AU543" s="1849"/>
      <c r="AV543" s="218">
        <f t="shared" si="93"/>
        <v>0</v>
      </c>
      <c r="AW543" s="1136"/>
      <c r="AX543" s="1137"/>
      <c r="AY543" s="1137"/>
      <c r="AZ543" s="1137"/>
      <c r="BA543" s="1137"/>
      <c r="BB543" s="1137"/>
      <c r="BC543" s="1137"/>
      <c r="BD543" s="1137"/>
      <c r="BE543" s="1138"/>
    </row>
    <row r="544" spans="1:57" ht="33.950000000000003" customHeight="1">
      <c r="A544" s="2557"/>
      <c r="B544" s="2451" t="s">
        <v>413</v>
      </c>
      <c r="C544" s="2549">
        <v>34712085</v>
      </c>
      <c r="D544" s="289" t="s">
        <v>74</v>
      </c>
      <c r="E544" s="2540">
        <v>115</v>
      </c>
      <c r="F544" s="2509">
        <f>E544-SUM(M544:M548)</f>
        <v>-2</v>
      </c>
      <c r="G544" s="1071">
        <f t="shared" si="92"/>
        <v>0</v>
      </c>
      <c r="H544" s="1072">
        <f t="shared" si="94"/>
        <v>0</v>
      </c>
      <c r="I544" s="1827"/>
      <c r="J544" s="1827"/>
      <c r="K544" s="1827"/>
      <c r="L544" s="1828"/>
      <c r="M544" s="1075">
        <f t="shared" si="91"/>
        <v>0</v>
      </c>
      <c r="N544" s="1076"/>
      <c r="O544" s="1076"/>
      <c r="P544" s="1076"/>
      <c r="Q544" s="1076"/>
      <c r="R544" s="1080"/>
      <c r="S544" s="1139"/>
      <c r="T544" s="1139"/>
      <c r="U544" s="1139"/>
      <c r="V544" s="1076"/>
      <c r="W544" s="1076"/>
      <c r="X544" s="1080"/>
      <c r="Y544" s="1078"/>
      <c r="Z544" s="1080"/>
      <c r="AA544" s="1832"/>
      <c r="AB544" s="1827"/>
      <c r="AC544" s="1827"/>
      <c r="AD544" s="1827"/>
      <c r="AE544" s="1827"/>
      <c r="AF544" s="1828"/>
      <c r="AG544" s="1832"/>
      <c r="AH544" s="1836"/>
      <c r="AI544" s="1858"/>
      <c r="AJ544" s="346">
        <f>SUM(AN544:AP544)</f>
        <v>0</v>
      </c>
      <c r="AK544" s="1833" t="s">
        <v>97</v>
      </c>
      <c r="AL544" s="1834" t="s">
        <v>97</v>
      </c>
      <c r="AM544" s="1835" t="s">
        <v>97</v>
      </c>
      <c r="AN544" s="1832"/>
      <c r="AO544" s="1827"/>
      <c r="AP544" s="1836"/>
      <c r="AQ544" s="1837" t="s">
        <v>97</v>
      </c>
      <c r="AR544" s="1834" t="s">
        <v>97</v>
      </c>
      <c r="AS544" s="1834" t="s">
        <v>97</v>
      </c>
      <c r="AT544" s="1834" t="s">
        <v>97</v>
      </c>
      <c r="AU544" s="1838" t="s">
        <v>97</v>
      </c>
      <c r="AV544" s="218">
        <f t="shared" si="93"/>
        <v>0</v>
      </c>
      <c r="AW544" s="1093"/>
      <c r="AX544" s="1094"/>
      <c r="AY544" s="1094"/>
      <c r="AZ544" s="1094"/>
      <c r="BA544" s="1094"/>
      <c r="BB544" s="1094"/>
      <c r="BC544" s="1094"/>
      <c r="BD544" s="1094"/>
      <c r="BE544" s="1095"/>
    </row>
    <row r="545" spans="1:57" ht="47.25">
      <c r="A545" s="2557"/>
      <c r="B545" s="2452"/>
      <c r="C545" s="2550"/>
      <c r="D545" s="290" t="s">
        <v>75</v>
      </c>
      <c r="E545" s="2524"/>
      <c r="F545" s="2510"/>
      <c r="G545" s="1096">
        <f t="shared" si="92"/>
        <v>0</v>
      </c>
      <c r="H545" s="1097">
        <f t="shared" si="94"/>
        <v>0</v>
      </c>
      <c r="I545" s="1839"/>
      <c r="J545" s="1839"/>
      <c r="K545" s="1839"/>
      <c r="L545" s="1840"/>
      <c r="M545" s="1100">
        <f t="shared" si="91"/>
        <v>0</v>
      </c>
      <c r="N545" s="1101"/>
      <c r="O545" s="1101"/>
      <c r="P545" s="1101"/>
      <c r="Q545" s="1101"/>
      <c r="R545" s="1105"/>
      <c r="S545" s="1081"/>
      <c r="T545" s="1081"/>
      <c r="U545" s="1081"/>
      <c r="V545" s="1142"/>
      <c r="W545" s="1142"/>
      <c r="X545" s="1082"/>
      <c r="Y545" s="1152"/>
      <c r="Z545" s="1082"/>
      <c r="AA545" s="1829"/>
      <c r="AB545" s="1830"/>
      <c r="AC545" s="1830"/>
      <c r="AD545" s="1830"/>
      <c r="AE545" s="1830"/>
      <c r="AF545" s="1831"/>
      <c r="AG545" s="1841"/>
      <c r="AH545" s="1857"/>
      <c r="AI545" s="1860"/>
      <c r="AJ545" s="347">
        <f>SUM(AN545:AP545)</f>
        <v>0</v>
      </c>
      <c r="AK545" s="1842" t="s">
        <v>98</v>
      </c>
      <c r="AL545" s="1843" t="s">
        <v>98</v>
      </c>
      <c r="AM545" s="1844" t="s">
        <v>98</v>
      </c>
      <c r="AN545" s="1845"/>
      <c r="AO545" s="1843"/>
      <c r="AP545" s="1844"/>
      <c r="AQ545" s="1845" t="s">
        <v>97</v>
      </c>
      <c r="AR545" s="1843" t="s">
        <v>97</v>
      </c>
      <c r="AS545" s="1843" t="s">
        <v>97</v>
      </c>
      <c r="AT545" s="1843" t="s">
        <v>97</v>
      </c>
      <c r="AU545" s="1846" t="s">
        <v>97</v>
      </c>
      <c r="AV545" s="218">
        <f t="shared" si="93"/>
        <v>0</v>
      </c>
      <c r="AW545" s="1153"/>
      <c r="AX545" s="1154"/>
      <c r="AY545" s="1154"/>
      <c r="AZ545" s="1154"/>
      <c r="BA545" s="1154"/>
      <c r="BB545" s="1154"/>
      <c r="BC545" s="1154"/>
      <c r="BD545" s="1154"/>
      <c r="BE545" s="1155"/>
    </row>
    <row r="546" spans="1:57" ht="31.5">
      <c r="A546" s="2557"/>
      <c r="B546" s="2452"/>
      <c r="C546" s="2550"/>
      <c r="D546" s="290" t="s">
        <v>76</v>
      </c>
      <c r="E546" s="2524"/>
      <c r="F546" s="2510"/>
      <c r="G546" s="1096">
        <f t="shared" si="92"/>
        <v>0</v>
      </c>
      <c r="H546" s="1097">
        <f t="shared" si="94"/>
        <v>0</v>
      </c>
      <c r="I546" s="1839"/>
      <c r="J546" s="1839"/>
      <c r="K546" s="1839"/>
      <c r="L546" s="1840"/>
      <c r="M546" s="1100">
        <f t="shared" si="91"/>
        <v>0</v>
      </c>
      <c r="N546" s="1101"/>
      <c r="O546" s="1101"/>
      <c r="P546" s="1101"/>
      <c r="Q546" s="1101"/>
      <c r="R546" s="1105"/>
      <c r="S546" s="1081"/>
      <c r="T546" s="1081"/>
      <c r="U546" s="1081"/>
      <c r="V546" s="1142"/>
      <c r="W546" s="1142"/>
      <c r="X546" s="1082"/>
      <c r="Y546" s="1152"/>
      <c r="Z546" s="1082"/>
      <c r="AA546" s="1829"/>
      <c r="AB546" s="1830"/>
      <c r="AC546" s="1830"/>
      <c r="AD546" s="1830"/>
      <c r="AE546" s="1830"/>
      <c r="AF546" s="1831"/>
      <c r="AG546" s="1841"/>
      <c r="AH546" s="1857"/>
      <c r="AI546" s="1860"/>
      <c r="AJ546" s="347">
        <f>SUM(AK546:AM546)</f>
        <v>0</v>
      </c>
      <c r="AK546" s="1842"/>
      <c r="AL546" s="1843"/>
      <c r="AM546" s="1844"/>
      <c r="AN546" s="1845" t="s">
        <v>97</v>
      </c>
      <c r="AO546" s="1843" t="s">
        <v>97</v>
      </c>
      <c r="AP546" s="1844" t="s">
        <v>97</v>
      </c>
      <c r="AQ546" s="1845" t="s">
        <v>97</v>
      </c>
      <c r="AR546" s="1843" t="s">
        <v>97</v>
      </c>
      <c r="AS546" s="1843" t="s">
        <v>97</v>
      </c>
      <c r="AT546" s="1843" t="s">
        <v>97</v>
      </c>
      <c r="AU546" s="1846" t="s">
        <v>97</v>
      </c>
      <c r="AV546" s="218">
        <f t="shared" si="93"/>
        <v>0</v>
      </c>
      <c r="AW546" s="1153"/>
      <c r="AX546" s="1154"/>
      <c r="AY546" s="1154"/>
      <c r="AZ546" s="1154"/>
      <c r="BA546" s="1154"/>
      <c r="BB546" s="1154"/>
      <c r="BC546" s="1154"/>
      <c r="BD546" s="1154"/>
      <c r="BE546" s="1155"/>
    </row>
    <row r="547" spans="1:57" ht="16.5" thickBot="1">
      <c r="A547" s="2557"/>
      <c r="B547" s="2452"/>
      <c r="C547" s="2550"/>
      <c r="D547" s="290" t="s">
        <v>77</v>
      </c>
      <c r="E547" s="2524"/>
      <c r="F547" s="2510"/>
      <c r="G547" s="1117">
        <f t="shared" si="92"/>
        <v>117</v>
      </c>
      <c r="H547" s="1097">
        <f t="shared" si="94"/>
        <v>1</v>
      </c>
      <c r="I547" s="1839">
        <v>1</v>
      </c>
      <c r="J547" s="1839"/>
      <c r="K547" s="1839"/>
      <c r="L547" s="1840"/>
      <c r="M547" s="1100">
        <f t="shared" si="91"/>
        <v>117</v>
      </c>
      <c r="N547" s="1101"/>
      <c r="O547" s="1101"/>
      <c r="P547" s="1101">
        <v>41</v>
      </c>
      <c r="Q547" s="1101"/>
      <c r="R547" s="1105">
        <v>76</v>
      </c>
      <c r="S547" s="1081"/>
      <c r="T547" s="1081"/>
      <c r="U547" s="1081">
        <v>1</v>
      </c>
      <c r="V547" s="1142">
        <v>75</v>
      </c>
      <c r="W547" s="1142"/>
      <c r="X547" s="1082">
        <v>41</v>
      </c>
      <c r="Y547" s="1152">
        <v>100</v>
      </c>
      <c r="Z547" s="1082">
        <v>17</v>
      </c>
      <c r="AA547" s="1829"/>
      <c r="AB547" s="1830">
        <v>58</v>
      </c>
      <c r="AC547" s="1830">
        <v>56</v>
      </c>
      <c r="AD547" s="1830">
        <v>10</v>
      </c>
      <c r="AE547" s="1830">
        <v>66</v>
      </c>
      <c r="AF547" s="1831">
        <v>4</v>
      </c>
      <c r="AG547" s="1841">
        <v>42</v>
      </c>
      <c r="AH547" s="1857">
        <v>20</v>
      </c>
      <c r="AI547" s="1860">
        <v>75</v>
      </c>
      <c r="AJ547" s="347">
        <f>SUM(AQ547:AU547)</f>
        <v>117</v>
      </c>
      <c r="AK547" s="1842" t="s">
        <v>98</v>
      </c>
      <c r="AL547" s="1843" t="s">
        <v>98</v>
      </c>
      <c r="AM547" s="1844" t="s">
        <v>98</v>
      </c>
      <c r="AN547" s="1845" t="s">
        <v>97</v>
      </c>
      <c r="AO547" s="1843" t="s">
        <v>97</v>
      </c>
      <c r="AP547" s="1844" t="s">
        <v>97</v>
      </c>
      <c r="AQ547" s="1845">
        <v>15</v>
      </c>
      <c r="AR547" s="1843">
        <v>79</v>
      </c>
      <c r="AS547" s="1843">
        <v>18</v>
      </c>
      <c r="AT547" s="1843">
        <v>5</v>
      </c>
      <c r="AU547" s="1846"/>
      <c r="AV547" s="218">
        <f t="shared" si="93"/>
        <v>0</v>
      </c>
      <c r="AW547" s="1153"/>
      <c r="AX547" s="1154"/>
      <c r="AY547" s="1154"/>
      <c r="AZ547" s="1154"/>
      <c r="BA547" s="1154"/>
      <c r="BB547" s="1154"/>
      <c r="BC547" s="1154"/>
      <c r="BD547" s="1154"/>
      <c r="BE547" s="1155"/>
    </row>
    <row r="548" spans="1:57" ht="32.25" thickBot="1">
      <c r="A548" s="2557"/>
      <c r="B548" s="2453"/>
      <c r="C548" s="2551"/>
      <c r="D548" s="291" t="s">
        <v>78</v>
      </c>
      <c r="E548" s="2541"/>
      <c r="F548" s="2522"/>
      <c r="G548" s="1117">
        <f t="shared" si="92"/>
        <v>0</v>
      </c>
      <c r="H548" s="1118">
        <f t="shared" si="94"/>
        <v>0</v>
      </c>
      <c r="I548" s="1848"/>
      <c r="J548" s="1848"/>
      <c r="K548" s="1848"/>
      <c r="L548" s="1849"/>
      <c r="M548" s="1121">
        <f t="shared" si="91"/>
        <v>0</v>
      </c>
      <c r="N548" s="1125"/>
      <c r="O548" s="1125"/>
      <c r="P548" s="1125"/>
      <c r="Q548" s="1125"/>
      <c r="R548" s="1126"/>
      <c r="S548" s="1145"/>
      <c r="T548" s="1145"/>
      <c r="U548" s="1145"/>
      <c r="V548" s="1125"/>
      <c r="W548" s="1125"/>
      <c r="X548" s="1126"/>
      <c r="Y548" s="1124"/>
      <c r="Z548" s="1126"/>
      <c r="AA548" s="1852"/>
      <c r="AB548" s="1848"/>
      <c r="AC548" s="1848"/>
      <c r="AD548" s="1848"/>
      <c r="AE548" s="1848"/>
      <c r="AF548" s="1849"/>
      <c r="AG548" s="1852"/>
      <c r="AH548" s="1869"/>
      <c r="AI548" s="1868"/>
      <c r="AJ548" s="348">
        <f>SUM(AQ548:AU548)</f>
        <v>0</v>
      </c>
      <c r="AK548" s="1853" t="s">
        <v>97</v>
      </c>
      <c r="AL548" s="1854" t="s">
        <v>97</v>
      </c>
      <c r="AM548" s="1855" t="s">
        <v>97</v>
      </c>
      <c r="AN548" s="1856" t="s">
        <v>97</v>
      </c>
      <c r="AO548" s="1854" t="s">
        <v>98</v>
      </c>
      <c r="AP548" s="1855" t="s">
        <v>98</v>
      </c>
      <c r="AQ548" s="1852"/>
      <c r="AR548" s="1848"/>
      <c r="AS548" s="1848"/>
      <c r="AT548" s="1848"/>
      <c r="AU548" s="1849"/>
      <c r="AV548" s="218">
        <f t="shared" si="93"/>
        <v>0</v>
      </c>
      <c r="AW548" s="1136"/>
      <c r="AX548" s="1137"/>
      <c r="AY548" s="1137"/>
      <c r="AZ548" s="1137"/>
      <c r="BA548" s="1137"/>
      <c r="BB548" s="1137"/>
      <c r="BC548" s="1137"/>
      <c r="BD548" s="1137"/>
      <c r="BE548" s="1138"/>
    </row>
    <row r="549" spans="1:57" ht="33.950000000000003" customHeight="1">
      <c r="A549" s="2557"/>
      <c r="B549" s="2451" t="s">
        <v>414</v>
      </c>
      <c r="C549" s="2549">
        <v>1998443</v>
      </c>
      <c r="D549" s="289" t="s">
        <v>74</v>
      </c>
      <c r="E549" s="2540">
        <v>60</v>
      </c>
      <c r="F549" s="2509">
        <f>E549-SUM(M549:M553)</f>
        <v>-2</v>
      </c>
      <c r="G549" s="1071">
        <f t="shared" si="92"/>
        <v>0</v>
      </c>
      <c r="H549" s="1072">
        <f t="shared" si="94"/>
        <v>0</v>
      </c>
      <c r="I549" s="1827"/>
      <c r="J549" s="1827"/>
      <c r="K549" s="1827"/>
      <c r="L549" s="1828"/>
      <c r="M549" s="1075">
        <f t="shared" si="91"/>
        <v>0</v>
      </c>
      <c r="N549" s="1076"/>
      <c r="O549" s="1076"/>
      <c r="P549" s="1076"/>
      <c r="Q549" s="1076"/>
      <c r="R549" s="1080"/>
      <c r="S549" s="1139"/>
      <c r="T549" s="1139"/>
      <c r="U549" s="1139"/>
      <c r="V549" s="1076"/>
      <c r="W549" s="1076"/>
      <c r="X549" s="1080"/>
      <c r="Y549" s="1078"/>
      <c r="Z549" s="1080"/>
      <c r="AA549" s="1832"/>
      <c r="AB549" s="1827"/>
      <c r="AC549" s="1827"/>
      <c r="AD549" s="1827"/>
      <c r="AE549" s="1827"/>
      <c r="AF549" s="1828"/>
      <c r="AG549" s="1832"/>
      <c r="AH549" s="1836"/>
      <c r="AI549" s="1858"/>
      <c r="AJ549" s="346">
        <f>SUM(AN549:AP549)</f>
        <v>0</v>
      </c>
      <c r="AK549" s="1833" t="s">
        <v>97</v>
      </c>
      <c r="AL549" s="1834" t="s">
        <v>97</v>
      </c>
      <c r="AM549" s="1835" t="s">
        <v>97</v>
      </c>
      <c r="AN549" s="1832"/>
      <c r="AO549" s="1827"/>
      <c r="AP549" s="1836"/>
      <c r="AQ549" s="1837" t="s">
        <v>97</v>
      </c>
      <c r="AR549" s="1834" t="s">
        <v>97</v>
      </c>
      <c r="AS549" s="1834" t="s">
        <v>97</v>
      </c>
      <c r="AT549" s="1834" t="s">
        <v>97</v>
      </c>
      <c r="AU549" s="1838" t="s">
        <v>97</v>
      </c>
      <c r="AV549" s="218">
        <f t="shared" si="93"/>
        <v>0</v>
      </c>
      <c r="AW549" s="1093"/>
      <c r="AX549" s="1094"/>
      <c r="AY549" s="1094"/>
      <c r="AZ549" s="1094"/>
      <c r="BA549" s="1094"/>
      <c r="BB549" s="1094"/>
      <c r="BC549" s="1094"/>
      <c r="BD549" s="1094"/>
      <c r="BE549" s="1095"/>
    </row>
    <row r="550" spans="1:57" ht="47.25">
      <c r="A550" s="2557"/>
      <c r="B550" s="2452"/>
      <c r="C550" s="2550"/>
      <c r="D550" s="290" t="s">
        <v>75</v>
      </c>
      <c r="E550" s="2524"/>
      <c r="F550" s="2510"/>
      <c r="G550" s="1096">
        <f t="shared" si="92"/>
        <v>0</v>
      </c>
      <c r="H550" s="1097">
        <f t="shared" si="94"/>
        <v>0</v>
      </c>
      <c r="I550" s="1839"/>
      <c r="J550" s="1839"/>
      <c r="K550" s="1839"/>
      <c r="L550" s="1840"/>
      <c r="M550" s="1100">
        <f t="shared" si="91"/>
        <v>0</v>
      </c>
      <c r="N550" s="1101"/>
      <c r="O550" s="1101"/>
      <c r="P550" s="1101"/>
      <c r="Q550" s="1101"/>
      <c r="R550" s="1105"/>
      <c r="S550" s="1081"/>
      <c r="T550" s="1081"/>
      <c r="U550" s="1081"/>
      <c r="V550" s="1142"/>
      <c r="W550" s="1142"/>
      <c r="X550" s="1082"/>
      <c r="Y550" s="1152"/>
      <c r="Z550" s="1082"/>
      <c r="AA550" s="1829"/>
      <c r="AB550" s="1830"/>
      <c r="AC550" s="1830"/>
      <c r="AD550" s="1830"/>
      <c r="AE550" s="1830"/>
      <c r="AF550" s="1831"/>
      <c r="AG550" s="1841"/>
      <c r="AH550" s="1857"/>
      <c r="AI550" s="1860"/>
      <c r="AJ550" s="347">
        <f>SUM(AN550:AP550)</f>
        <v>0</v>
      </c>
      <c r="AK550" s="1842" t="s">
        <v>98</v>
      </c>
      <c r="AL550" s="1843" t="s">
        <v>98</v>
      </c>
      <c r="AM550" s="1844" t="s">
        <v>98</v>
      </c>
      <c r="AN550" s="1845"/>
      <c r="AO550" s="1843"/>
      <c r="AP550" s="1844"/>
      <c r="AQ550" s="1845" t="s">
        <v>97</v>
      </c>
      <c r="AR550" s="1843" t="s">
        <v>97</v>
      </c>
      <c r="AS550" s="1843" t="s">
        <v>97</v>
      </c>
      <c r="AT550" s="1843" t="s">
        <v>97</v>
      </c>
      <c r="AU550" s="1846" t="s">
        <v>97</v>
      </c>
      <c r="AV550" s="218">
        <f t="shared" si="93"/>
        <v>0</v>
      </c>
      <c r="AW550" s="1153"/>
      <c r="AX550" s="1154"/>
      <c r="AY550" s="1154"/>
      <c r="AZ550" s="1154"/>
      <c r="BA550" s="1154"/>
      <c r="BB550" s="1154"/>
      <c r="BC550" s="1154"/>
      <c r="BD550" s="1154"/>
      <c r="BE550" s="1155"/>
    </row>
    <row r="551" spans="1:57" ht="31.5">
      <c r="A551" s="2557"/>
      <c r="B551" s="2452"/>
      <c r="C551" s="2550"/>
      <c r="D551" s="290" t="s">
        <v>76</v>
      </c>
      <c r="E551" s="2524"/>
      <c r="F551" s="2510"/>
      <c r="G551" s="1096">
        <f t="shared" si="92"/>
        <v>0</v>
      </c>
      <c r="H551" s="1097">
        <f t="shared" si="94"/>
        <v>0</v>
      </c>
      <c r="I551" s="1839"/>
      <c r="J551" s="1839"/>
      <c r="K551" s="1839"/>
      <c r="L551" s="1840"/>
      <c r="M551" s="1100">
        <f t="shared" si="91"/>
        <v>0</v>
      </c>
      <c r="N551" s="1101"/>
      <c r="O551" s="1101"/>
      <c r="P551" s="1101"/>
      <c r="Q551" s="1101"/>
      <c r="R551" s="1105"/>
      <c r="S551" s="1081"/>
      <c r="T551" s="1081"/>
      <c r="U551" s="1081"/>
      <c r="V551" s="1142"/>
      <c r="W551" s="1142"/>
      <c r="X551" s="1082"/>
      <c r="Y551" s="1152"/>
      <c r="Z551" s="1082"/>
      <c r="AA551" s="1829"/>
      <c r="AB551" s="1830"/>
      <c r="AC551" s="1830"/>
      <c r="AD551" s="1830"/>
      <c r="AE551" s="1830"/>
      <c r="AF551" s="1831"/>
      <c r="AG551" s="1841"/>
      <c r="AH551" s="1857"/>
      <c r="AI551" s="1860"/>
      <c r="AJ551" s="347">
        <f>SUM(AK551:AM551)</f>
        <v>0</v>
      </c>
      <c r="AK551" s="1842"/>
      <c r="AL551" s="1843"/>
      <c r="AM551" s="1844"/>
      <c r="AN551" s="1845" t="s">
        <v>97</v>
      </c>
      <c r="AO551" s="1843" t="s">
        <v>97</v>
      </c>
      <c r="AP551" s="1844" t="s">
        <v>97</v>
      </c>
      <c r="AQ551" s="1845" t="s">
        <v>97</v>
      </c>
      <c r="AR551" s="1843" t="s">
        <v>97</v>
      </c>
      <c r="AS551" s="1843" t="s">
        <v>97</v>
      </c>
      <c r="AT551" s="1843" t="s">
        <v>97</v>
      </c>
      <c r="AU551" s="1846" t="s">
        <v>97</v>
      </c>
      <c r="AV551" s="218">
        <f t="shared" si="93"/>
        <v>0</v>
      </c>
      <c r="AW551" s="1153"/>
      <c r="AX551" s="1154"/>
      <c r="AY551" s="1154"/>
      <c r="AZ551" s="1154"/>
      <c r="BA551" s="1154"/>
      <c r="BB551" s="1154"/>
      <c r="BC551" s="1154"/>
      <c r="BD551" s="1154"/>
      <c r="BE551" s="1155"/>
    </row>
    <row r="552" spans="1:57" ht="16.5" thickBot="1">
      <c r="A552" s="2557"/>
      <c r="B552" s="2452"/>
      <c r="C552" s="2550"/>
      <c r="D552" s="290" t="s">
        <v>77</v>
      </c>
      <c r="E552" s="2524"/>
      <c r="F552" s="2510"/>
      <c r="G552" s="1117">
        <f t="shared" si="92"/>
        <v>63</v>
      </c>
      <c r="H552" s="1097">
        <f t="shared" si="94"/>
        <v>2</v>
      </c>
      <c r="I552" s="1839">
        <v>2</v>
      </c>
      <c r="J552" s="1839"/>
      <c r="K552" s="1839"/>
      <c r="L552" s="1840"/>
      <c r="M552" s="1100">
        <f t="shared" si="91"/>
        <v>62</v>
      </c>
      <c r="N552" s="1101"/>
      <c r="O552" s="1101"/>
      <c r="P552" s="1101"/>
      <c r="Q552" s="1101"/>
      <c r="R552" s="1105">
        <v>62</v>
      </c>
      <c r="S552" s="1081">
        <v>2</v>
      </c>
      <c r="T552" s="1081"/>
      <c r="U552" s="1081"/>
      <c r="V552" s="1142">
        <v>60</v>
      </c>
      <c r="W552" s="1142"/>
      <c r="X552" s="1082"/>
      <c r="Y552" s="1152">
        <v>58</v>
      </c>
      <c r="Z552" s="1082">
        <v>4</v>
      </c>
      <c r="AA552" s="1829"/>
      <c r="AB552" s="1830">
        <v>30</v>
      </c>
      <c r="AC552" s="1830">
        <v>29</v>
      </c>
      <c r="AD552" s="1830">
        <v>3</v>
      </c>
      <c r="AE552" s="1830">
        <v>60</v>
      </c>
      <c r="AF552" s="1831">
        <v>8</v>
      </c>
      <c r="AG552" s="1841">
        <v>45</v>
      </c>
      <c r="AH552" s="1857">
        <v>22</v>
      </c>
      <c r="AI552" s="1860">
        <v>75</v>
      </c>
      <c r="AJ552" s="347">
        <f>SUM(AQ552:AU552)</f>
        <v>62</v>
      </c>
      <c r="AK552" s="1842" t="s">
        <v>98</v>
      </c>
      <c r="AL552" s="1843" t="s">
        <v>98</v>
      </c>
      <c r="AM552" s="1844" t="s">
        <v>98</v>
      </c>
      <c r="AN552" s="1845" t="s">
        <v>97</v>
      </c>
      <c r="AO552" s="1843" t="s">
        <v>97</v>
      </c>
      <c r="AP552" s="1844" t="s">
        <v>97</v>
      </c>
      <c r="AQ552" s="1845">
        <v>21</v>
      </c>
      <c r="AR552" s="1843">
        <v>12</v>
      </c>
      <c r="AS552" s="1843">
        <v>28</v>
      </c>
      <c r="AT552" s="1843">
        <v>1</v>
      </c>
      <c r="AU552" s="1846"/>
      <c r="AV552" s="218">
        <f t="shared" si="93"/>
        <v>1</v>
      </c>
      <c r="AW552" s="1153"/>
      <c r="AX552" s="1154"/>
      <c r="AY552" s="1154"/>
      <c r="AZ552" s="1154"/>
      <c r="BA552" s="1154"/>
      <c r="BB552" s="1154"/>
      <c r="BC552" s="1154"/>
      <c r="BD552" s="1154"/>
      <c r="BE552" s="1155">
        <v>1</v>
      </c>
    </row>
    <row r="553" spans="1:57" ht="32.25" thickBot="1">
      <c r="A553" s="2557"/>
      <c r="B553" s="2453"/>
      <c r="C553" s="2551"/>
      <c r="D553" s="291" t="s">
        <v>78</v>
      </c>
      <c r="E553" s="2541"/>
      <c r="F553" s="2510"/>
      <c r="G553" s="1117">
        <f t="shared" si="92"/>
        <v>0</v>
      </c>
      <c r="H553" s="1118">
        <f t="shared" si="94"/>
        <v>0</v>
      </c>
      <c r="I553" s="1848"/>
      <c r="J553" s="1848"/>
      <c r="K553" s="1848"/>
      <c r="L553" s="1849"/>
      <c r="M553" s="1121">
        <f t="shared" si="91"/>
        <v>0</v>
      </c>
      <c r="N553" s="1125"/>
      <c r="O553" s="1125"/>
      <c r="P553" s="1125"/>
      <c r="Q553" s="1125"/>
      <c r="R553" s="1126"/>
      <c r="S553" s="1145"/>
      <c r="T553" s="1145"/>
      <c r="U553" s="1145"/>
      <c r="V553" s="1125"/>
      <c r="W553" s="1125"/>
      <c r="X553" s="1126"/>
      <c r="Y553" s="1124"/>
      <c r="Z553" s="1126"/>
      <c r="AA553" s="1852"/>
      <c r="AB553" s="1848"/>
      <c r="AC553" s="1848"/>
      <c r="AD553" s="1848"/>
      <c r="AE553" s="1848"/>
      <c r="AF553" s="1849"/>
      <c r="AG553" s="1852"/>
      <c r="AH553" s="1869"/>
      <c r="AI553" s="1868"/>
      <c r="AJ553" s="348">
        <f>SUM(AQ553:AU553)</f>
        <v>0</v>
      </c>
      <c r="AK553" s="1853" t="s">
        <v>97</v>
      </c>
      <c r="AL553" s="1854" t="s">
        <v>97</v>
      </c>
      <c r="AM553" s="1855" t="s">
        <v>97</v>
      </c>
      <c r="AN553" s="1856" t="s">
        <v>97</v>
      </c>
      <c r="AO553" s="1854" t="s">
        <v>98</v>
      </c>
      <c r="AP553" s="1855" t="s">
        <v>98</v>
      </c>
      <c r="AQ553" s="1852"/>
      <c r="AR553" s="1848"/>
      <c r="AS553" s="1848"/>
      <c r="AT553" s="1848"/>
      <c r="AU553" s="1849"/>
      <c r="AV553" s="218">
        <f t="shared" si="93"/>
        <v>0</v>
      </c>
      <c r="AW553" s="1136"/>
      <c r="AX553" s="1137"/>
      <c r="AY553" s="1137"/>
      <c r="AZ553" s="1137"/>
      <c r="BA553" s="1137"/>
      <c r="BB553" s="1137"/>
      <c r="BC553" s="1137"/>
      <c r="BD553" s="1137"/>
      <c r="BE553" s="1138"/>
    </row>
    <row r="554" spans="1:57" ht="33.950000000000003" customHeight="1">
      <c r="A554" s="2557"/>
      <c r="B554" s="2451" t="s">
        <v>415</v>
      </c>
      <c r="C554" s="2549">
        <v>33850812</v>
      </c>
      <c r="D554" s="289" t="s">
        <v>74</v>
      </c>
      <c r="E554" s="2552">
        <v>48</v>
      </c>
      <c r="F554" s="2509">
        <f>E554-SUM(M554:M558)</f>
        <v>3</v>
      </c>
      <c r="G554" s="1071">
        <f t="shared" si="92"/>
        <v>0</v>
      </c>
      <c r="H554" s="1072">
        <f t="shared" si="94"/>
        <v>0</v>
      </c>
      <c r="I554" s="1827"/>
      <c r="J554" s="1827"/>
      <c r="K554" s="1827"/>
      <c r="L554" s="1828"/>
      <c r="M554" s="1075">
        <f t="shared" ref="M554:M588" si="95">IF(AND(SUM(N554:R554)=SUM(Y554:Z554),SUM(S554:X554)=SUM(Y554:Z554)),SUM(N554:R554),"ПЕРЕВІРТЕ ПРАВИЛЬНІСТЬ ДАНИХ")</f>
        <v>0</v>
      </c>
      <c r="N554" s="1076"/>
      <c r="O554" s="1076"/>
      <c r="P554" s="1076"/>
      <c r="Q554" s="1076"/>
      <c r="R554" s="1080"/>
      <c r="S554" s="1139"/>
      <c r="T554" s="1139"/>
      <c r="U554" s="1139"/>
      <c r="V554" s="1076"/>
      <c r="W554" s="1076"/>
      <c r="X554" s="1080"/>
      <c r="Y554" s="1078"/>
      <c r="Z554" s="1080"/>
      <c r="AA554" s="1832"/>
      <c r="AB554" s="1827"/>
      <c r="AC554" s="1827"/>
      <c r="AD554" s="1827"/>
      <c r="AE554" s="1827"/>
      <c r="AF554" s="1828"/>
      <c r="AG554" s="1832"/>
      <c r="AH554" s="1836"/>
      <c r="AI554" s="1858"/>
      <c r="AJ554" s="346">
        <f>SUM(AN554:AP554)</f>
        <v>0</v>
      </c>
      <c r="AK554" s="1833" t="s">
        <v>97</v>
      </c>
      <c r="AL554" s="1834" t="s">
        <v>97</v>
      </c>
      <c r="AM554" s="1835" t="s">
        <v>97</v>
      </c>
      <c r="AN554" s="1832"/>
      <c r="AO554" s="1827"/>
      <c r="AP554" s="1836"/>
      <c r="AQ554" s="1837" t="s">
        <v>97</v>
      </c>
      <c r="AR554" s="1834" t="s">
        <v>97</v>
      </c>
      <c r="AS554" s="1834" t="s">
        <v>97</v>
      </c>
      <c r="AT554" s="1834" t="s">
        <v>97</v>
      </c>
      <c r="AU554" s="1838" t="s">
        <v>97</v>
      </c>
      <c r="AV554" s="218">
        <f t="shared" si="93"/>
        <v>0</v>
      </c>
      <c r="AW554" s="1093"/>
      <c r="AX554" s="1094"/>
      <c r="AY554" s="1094"/>
      <c r="AZ554" s="1094"/>
      <c r="BA554" s="1094"/>
      <c r="BB554" s="1094"/>
      <c r="BC554" s="1094"/>
      <c r="BD554" s="1094"/>
      <c r="BE554" s="1095"/>
    </row>
    <row r="555" spans="1:57" ht="47.25">
      <c r="A555" s="2557"/>
      <c r="B555" s="2452"/>
      <c r="C555" s="2550"/>
      <c r="D555" s="290" t="s">
        <v>75</v>
      </c>
      <c r="E555" s="2553"/>
      <c r="F555" s="2510"/>
      <c r="G555" s="1096">
        <f t="shared" si="92"/>
        <v>0</v>
      </c>
      <c r="H555" s="1097">
        <f t="shared" si="94"/>
        <v>0</v>
      </c>
      <c r="I555" s="1839"/>
      <c r="J555" s="1839"/>
      <c r="K555" s="1839"/>
      <c r="L555" s="1840"/>
      <c r="M555" s="1100">
        <f t="shared" si="95"/>
        <v>0</v>
      </c>
      <c r="N555" s="1101"/>
      <c r="O555" s="1101"/>
      <c r="P555" s="1101"/>
      <c r="Q555" s="1101"/>
      <c r="R555" s="1105"/>
      <c r="S555" s="1081"/>
      <c r="T555" s="1081"/>
      <c r="U555" s="1081"/>
      <c r="V555" s="1142"/>
      <c r="W555" s="1142"/>
      <c r="X555" s="1082"/>
      <c r="Y555" s="1152"/>
      <c r="Z555" s="1082"/>
      <c r="AA555" s="1829"/>
      <c r="AB555" s="1830"/>
      <c r="AC555" s="1830"/>
      <c r="AD555" s="1830"/>
      <c r="AE555" s="1830"/>
      <c r="AF555" s="1831"/>
      <c r="AG555" s="1841"/>
      <c r="AH555" s="1857"/>
      <c r="AI555" s="1860"/>
      <c r="AJ555" s="347">
        <f>SUM(AN555:AP555)</f>
        <v>0</v>
      </c>
      <c r="AK555" s="1842" t="s">
        <v>98</v>
      </c>
      <c r="AL555" s="1843" t="s">
        <v>98</v>
      </c>
      <c r="AM555" s="1844" t="s">
        <v>98</v>
      </c>
      <c r="AN555" s="1845"/>
      <c r="AO555" s="1843"/>
      <c r="AP555" s="1844"/>
      <c r="AQ555" s="1845" t="s">
        <v>97</v>
      </c>
      <c r="AR555" s="1843" t="s">
        <v>97</v>
      </c>
      <c r="AS555" s="1843" t="s">
        <v>97</v>
      </c>
      <c r="AT555" s="1843" t="s">
        <v>97</v>
      </c>
      <c r="AU555" s="1846" t="s">
        <v>97</v>
      </c>
      <c r="AV555" s="218">
        <f t="shared" si="93"/>
        <v>0</v>
      </c>
      <c r="AW555" s="1153"/>
      <c r="AX555" s="1154"/>
      <c r="AY555" s="1154"/>
      <c r="AZ555" s="1154"/>
      <c r="BA555" s="1154"/>
      <c r="BB555" s="1154"/>
      <c r="BC555" s="1154"/>
      <c r="BD555" s="1154"/>
      <c r="BE555" s="1155"/>
    </row>
    <row r="556" spans="1:57" ht="31.5">
      <c r="A556" s="2557"/>
      <c r="B556" s="2452"/>
      <c r="C556" s="2550"/>
      <c r="D556" s="290" t="s">
        <v>76</v>
      </c>
      <c r="E556" s="2553"/>
      <c r="F556" s="2510"/>
      <c r="G556" s="1096">
        <f t="shared" si="92"/>
        <v>0</v>
      </c>
      <c r="H556" s="1097">
        <f t="shared" si="94"/>
        <v>0</v>
      </c>
      <c r="I556" s="1839"/>
      <c r="J556" s="1839"/>
      <c r="K556" s="1839"/>
      <c r="L556" s="1840"/>
      <c r="M556" s="1100">
        <f t="shared" si="95"/>
        <v>0</v>
      </c>
      <c r="N556" s="1101"/>
      <c r="O556" s="1101"/>
      <c r="P556" s="1101"/>
      <c r="Q556" s="1101"/>
      <c r="R556" s="1105"/>
      <c r="S556" s="1081"/>
      <c r="T556" s="1081"/>
      <c r="U556" s="1081"/>
      <c r="V556" s="1142"/>
      <c r="W556" s="1142"/>
      <c r="X556" s="1082"/>
      <c r="Y556" s="1152"/>
      <c r="Z556" s="1082"/>
      <c r="AA556" s="1829"/>
      <c r="AB556" s="1830"/>
      <c r="AC556" s="1830"/>
      <c r="AD556" s="1830"/>
      <c r="AE556" s="1830"/>
      <c r="AF556" s="1831"/>
      <c r="AG556" s="1841"/>
      <c r="AH556" s="1857"/>
      <c r="AI556" s="1860"/>
      <c r="AJ556" s="347">
        <f>SUM(AK556:AM556)</f>
        <v>0</v>
      </c>
      <c r="AK556" s="1842"/>
      <c r="AL556" s="1843"/>
      <c r="AM556" s="1844"/>
      <c r="AN556" s="1845" t="s">
        <v>97</v>
      </c>
      <c r="AO556" s="1843" t="s">
        <v>97</v>
      </c>
      <c r="AP556" s="1844" t="s">
        <v>97</v>
      </c>
      <c r="AQ556" s="1845" t="s">
        <v>97</v>
      </c>
      <c r="AR556" s="1843" t="s">
        <v>97</v>
      </c>
      <c r="AS556" s="1843" t="s">
        <v>97</v>
      </c>
      <c r="AT556" s="1843" t="s">
        <v>97</v>
      </c>
      <c r="AU556" s="1846" t="s">
        <v>97</v>
      </c>
      <c r="AV556" s="218">
        <f t="shared" si="93"/>
        <v>0</v>
      </c>
      <c r="AW556" s="1153"/>
      <c r="AX556" s="1154"/>
      <c r="AY556" s="1154"/>
      <c r="AZ556" s="1154"/>
      <c r="BA556" s="1154"/>
      <c r="BB556" s="1154"/>
      <c r="BC556" s="1154"/>
      <c r="BD556" s="1154"/>
      <c r="BE556" s="1155"/>
    </row>
    <row r="557" spans="1:57" ht="16.5" thickBot="1">
      <c r="A557" s="2557"/>
      <c r="B557" s="2452"/>
      <c r="C557" s="2550"/>
      <c r="D557" s="290" t="s">
        <v>77</v>
      </c>
      <c r="E557" s="2553"/>
      <c r="F557" s="2510"/>
      <c r="G557" s="1117">
        <f t="shared" si="92"/>
        <v>47</v>
      </c>
      <c r="H557" s="1097">
        <f t="shared" si="94"/>
        <v>0</v>
      </c>
      <c r="I557" s="1839"/>
      <c r="J557" s="1839"/>
      <c r="K557" s="1839"/>
      <c r="L557" s="1840"/>
      <c r="M557" s="1100">
        <f t="shared" si="95"/>
        <v>45</v>
      </c>
      <c r="N557" s="1101"/>
      <c r="O557" s="1101"/>
      <c r="P557" s="1101"/>
      <c r="Q557" s="1101"/>
      <c r="R557" s="1105">
        <v>45</v>
      </c>
      <c r="S557" s="1081">
        <v>36</v>
      </c>
      <c r="T557" s="1081"/>
      <c r="U557" s="1081"/>
      <c r="V557" s="1142">
        <v>9</v>
      </c>
      <c r="W557" s="1142"/>
      <c r="X557" s="1082"/>
      <c r="Y557" s="1152">
        <v>40</v>
      </c>
      <c r="Z557" s="1082">
        <v>5</v>
      </c>
      <c r="AA557" s="1829"/>
      <c r="AB557" s="1830">
        <v>23</v>
      </c>
      <c r="AC557" s="1830">
        <v>21</v>
      </c>
      <c r="AD557" s="1830">
        <v>7</v>
      </c>
      <c r="AE557" s="1830">
        <v>7</v>
      </c>
      <c r="AF557" s="1831">
        <v>2</v>
      </c>
      <c r="AG557" s="1841">
        <v>42</v>
      </c>
      <c r="AH557" s="1857">
        <v>20</v>
      </c>
      <c r="AI557" s="1860">
        <v>80</v>
      </c>
      <c r="AJ557" s="347">
        <f>SUM(AQ557:AU557)</f>
        <v>45</v>
      </c>
      <c r="AK557" s="1842" t="s">
        <v>98</v>
      </c>
      <c r="AL557" s="1843" t="s">
        <v>98</v>
      </c>
      <c r="AM557" s="1844" t="s">
        <v>98</v>
      </c>
      <c r="AN557" s="1845" t="s">
        <v>97</v>
      </c>
      <c r="AO557" s="1843" t="s">
        <v>97</v>
      </c>
      <c r="AP557" s="1844" t="s">
        <v>97</v>
      </c>
      <c r="AQ557" s="1845">
        <v>14</v>
      </c>
      <c r="AR557" s="1843">
        <v>9</v>
      </c>
      <c r="AS557" s="1843">
        <v>17</v>
      </c>
      <c r="AT557" s="1843">
        <v>5</v>
      </c>
      <c r="AU557" s="1846"/>
      <c r="AV557" s="218">
        <f t="shared" si="93"/>
        <v>2</v>
      </c>
      <c r="AW557" s="1153"/>
      <c r="AX557" s="1154"/>
      <c r="AY557" s="1154"/>
      <c r="AZ557" s="1154"/>
      <c r="BA557" s="1154"/>
      <c r="BB557" s="1154"/>
      <c r="BC557" s="1154"/>
      <c r="BD557" s="1154">
        <v>2</v>
      </c>
      <c r="BE557" s="1155"/>
    </row>
    <row r="558" spans="1:57" ht="32.25" thickBot="1">
      <c r="A558" s="2557"/>
      <c r="B558" s="2453"/>
      <c r="C558" s="2551"/>
      <c r="D558" s="291" t="s">
        <v>78</v>
      </c>
      <c r="E558" s="2554"/>
      <c r="F558" s="2510"/>
      <c r="G558" s="1117">
        <f t="shared" si="92"/>
        <v>0</v>
      </c>
      <c r="H558" s="1118">
        <f t="shared" si="94"/>
        <v>0</v>
      </c>
      <c r="I558" s="1848"/>
      <c r="J558" s="1848"/>
      <c r="K558" s="1848"/>
      <c r="L558" s="1849"/>
      <c r="M558" s="1121">
        <f t="shared" si="95"/>
        <v>0</v>
      </c>
      <c r="N558" s="1125"/>
      <c r="O558" s="1125"/>
      <c r="P558" s="1125"/>
      <c r="Q558" s="1125"/>
      <c r="R558" s="1126"/>
      <c r="S558" s="1145"/>
      <c r="T558" s="1145"/>
      <c r="U558" s="1145"/>
      <c r="V558" s="1125"/>
      <c r="W558" s="1125"/>
      <c r="X558" s="1126"/>
      <c r="Y558" s="1124"/>
      <c r="Z558" s="1126"/>
      <c r="AA558" s="1852"/>
      <c r="AB558" s="1848"/>
      <c r="AC558" s="1848"/>
      <c r="AD558" s="1848"/>
      <c r="AE558" s="1848"/>
      <c r="AF558" s="1849"/>
      <c r="AG558" s="1852"/>
      <c r="AH558" s="1869"/>
      <c r="AI558" s="1868"/>
      <c r="AJ558" s="348">
        <f>SUM(AQ558:AU558)</f>
        <v>0</v>
      </c>
      <c r="AK558" s="1853" t="s">
        <v>97</v>
      </c>
      <c r="AL558" s="1854" t="s">
        <v>97</v>
      </c>
      <c r="AM558" s="1855" t="s">
        <v>97</v>
      </c>
      <c r="AN558" s="1856" t="s">
        <v>97</v>
      </c>
      <c r="AO558" s="1854" t="s">
        <v>98</v>
      </c>
      <c r="AP558" s="1855" t="s">
        <v>98</v>
      </c>
      <c r="AQ558" s="1852"/>
      <c r="AR558" s="1848"/>
      <c r="AS558" s="1848"/>
      <c r="AT558" s="1848"/>
      <c r="AU558" s="1849"/>
      <c r="AV558" s="218">
        <f t="shared" si="93"/>
        <v>0</v>
      </c>
      <c r="AW558" s="1136"/>
      <c r="AX558" s="1137"/>
      <c r="AY558" s="1137"/>
      <c r="AZ558" s="1137"/>
      <c r="BA558" s="1137"/>
      <c r="BB558" s="1137"/>
      <c r="BC558" s="1137"/>
      <c r="BD558" s="1137"/>
      <c r="BE558" s="1138"/>
    </row>
    <row r="559" spans="1:57" ht="33.950000000000003" customHeight="1">
      <c r="A559" s="2557"/>
      <c r="B559" s="2451" t="s">
        <v>416</v>
      </c>
      <c r="C559" s="2549">
        <v>1998271</v>
      </c>
      <c r="D559" s="289" t="s">
        <v>74</v>
      </c>
      <c r="E559" s="2553">
        <v>88</v>
      </c>
      <c r="F559" s="2509">
        <v>7</v>
      </c>
      <c r="G559" s="1071">
        <f t="shared" si="92"/>
        <v>0</v>
      </c>
      <c r="H559" s="1072">
        <f t="shared" si="94"/>
        <v>0</v>
      </c>
      <c r="I559" s="1827"/>
      <c r="J559" s="1827"/>
      <c r="K559" s="1827"/>
      <c r="L559" s="1828"/>
      <c r="M559" s="1075">
        <f t="shared" si="95"/>
        <v>0</v>
      </c>
      <c r="N559" s="1076"/>
      <c r="O559" s="1076"/>
      <c r="P559" s="1076"/>
      <c r="Q559" s="1076"/>
      <c r="R559" s="1080"/>
      <c r="S559" s="1139"/>
      <c r="T559" s="1139"/>
      <c r="U559" s="1139"/>
      <c r="V559" s="1076"/>
      <c r="W559" s="1076"/>
      <c r="X559" s="1080"/>
      <c r="Y559" s="1078"/>
      <c r="Z559" s="1080"/>
      <c r="AA559" s="1832"/>
      <c r="AB559" s="1827"/>
      <c r="AC559" s="1827"/>
      <c r="AD559" s="1827"/>
      <c r="AE559" s="1827"/>
      <c r="AF559" s="1828"/>
      <c r="AG559" s="1832"/>
      <c r="AH559" s="1836"/>
      <c r="AI559" s="1858"/>
      <c r="AJ559" s="346">
        <f>SUM(AN559:AP559)</f>
        <v>0</v>
      </c>
      <c r="AK559" s="1833" t="s">
        <v>97</v>
      </c>
      <c r="AL559" s="1834" t="s">
        <v>97</v>
      </c>
      <c r="AM559" s="1835" t="s">
        <v>97</v>
      </c>
      <c r="AN559" s="1832"/>
      <c r="AO559" s="1827"/>
      <c r="AP559" s="1836"/>
      <c r="AQ559" s="1837" t="s">
        <v>97</v>
      </c>
      <c r="AR559" s="1834" t="s">
        <v>97</v>
      </c>
      <c r="AS559" s="1834" t="s">
        <v>97</v>
      </c>
      <c r="AT559" s="1834" t="s">
        <v>97</v>
      </c>
      <c r="AU559" s="1838" t="s">
        <v>97</v>
      </c>
      <c r="AV559" s="218">
        <f t="shared" si="93"/>
        <v>0</v>
      </c>
      <c r="AW559" s="1093"/>
      <c r="AX559" s="1094"/>
      <c r="AY559" s="1094"/>
      <c r="AZ559" s="1094"/>
      <c r="BA559" s="1094"/>
      <c r="BB559" s="1094"/>
      <c r="BC559" s="1094"/>
      <c r="BD559" s="1094"/>
      <c r="BE559" s="1095"/>
    </row>
    <row r="560" spans="1:57" ht="47.25">
      <c r="A560" s="2557"/>
      <c r="B560" s="2452"/>
      <c r="C560" s="2550"/>
      <c r="D560" s="290" t="s">
        <v>75</v>
      </c>
      <c r="E560" s="2553"/>
      <c r="F560" s="2510"/>
      <c r="G560" s="1096">
        <f t="shared" si="92"/>
        <v>0</v>
      </c>
      <c r="H560" s="1097">
        <f t="shared" si="94"/>
        <v>0</v>
      </c>
      <c r="I560" s="1839"/>
      <c r="J560" s="1839"/>
      <c r="K560" s="1839"/>
      <c r="L560" s="1840"/>
      <c r="M560" s="1100">
        <f t="shared" si="95"/>
        <v>0</v>
      </c>
      <c r="N560" s="1101"/>
      <c r="O560" s="1101"/>
      <c r="P560" s="1101"/>
      <c r="Q560" s="1101"/>
      <c r="R560" s="1105"/>
      <c r="S560" s="1081"/>
      <c r="T560" s="1081"/>
      <c r="U560" s="1081"/>
      <c r="V560" s="1142"/>
      <c r="W560" s="1142"/>
      <c r="X560" s="1082"/>
      <c r="Y560" s="1152"/>
      <c r="Z560" s="1082"/>
      <c r="AA560" s="1829"/>
      <c r="AB560" s="1830"/>
      <c r="AC560" s="1830"/>
      <c r="AD560" s="1830"/>
      <c r="AE560" s="1830"/>
      <c r="AF560" s="1831"/>
      <c r="AG560" s="1841"/>
      <c r="AH560" s="1857"/>
      <c r="AI560" s="1860"/>
      <c r="AJ560" s="347">
        <f>SUM(AN560:AP560)</f>
        <v>0</v>
      </c>
      <c r="AK560" s="1842" t="s">
        <v>98</v>
      </c>
      <c r="AL560" s="1843" t="s">
        <v>98</v>
      </c>
      <c r="AM560" s="1844" t="s">
        <v>98</v>
      </c>
      <c r="AN560" s="1845"/>
      <c r="AO560" s="1843"/>
      <c r="AP560" s="1844"/>
      <c r="AQ560" s="1845" t="s">
        <v>97</v>
      </c>
      <c r="AR560" s="1843" t="s">
        <v>97</v>
      </c>
      <c r="AS560" s="1843" t="s">
        <v>97</v>
      </c>
      <c r="AT560" s="1843" t="s">
        <v>97</v>
      </c>
      <c r="AU560" s="1846" t="s">
        <v>97</v>
      </c>
      <c r="AV560" s="218">
        <f t="shared" si="93"/>
        <v>0</v>
      </c>
      <c r="AW560" s="1153"/>
      <c r="AX560" s="1154"/>
      <c r="AY560" s="1154"/>
      <c r="AZ560" s="1154"/>
      <c r="BA560" s="1154"/>
      <c r="BB560" s="1154"/>
      <c r="BC560" s="1154"/>
      <c r="BD560" s="1154"/>
      <c r="BE560" s="1155"/>
    </row>
    <row r="561" spans="1:57" ht="31.5">
      <c r="A561" s="2557"/>
      <c r="B561" s="2452"/>
      <c r="C561" s="2550"/>
      <c r="D561" s="290" t="s">
        <v>76</v>
      </c>
      <c r="E561" s="2553"/>
      <c r="F561" s="2510"/>
      <c r="G561" s="1096">
        <f t="shared" si="92"/>
        <v>0</v>
      </c>
      <c r="H561" s="1097">
        <f t="shared" si="94"/>
        <v>0</v>
      </c>
      <c r="I561" s="1839"/>
      <c r="J561" s="1839"/>
      <c r="K561" s="1839"/>
      <c r="L561" s="1840"/>
      <c r="M561" s="1100">
        <f t="shared" si="95"/>
        <v>0</v>
      </c>
      <c r="N561" s="1101"/>
      <c r="O561" s="1101"/>
      <c r="P561" s="1101"/>
      <c r="Q561" s="1101"/>
      <c r="R561" s="1105"/>
      <c r="S561" s="1081"/>
      <c r="T561" s="1081"/>
      <c r="U561" s="1081"/>
      <c r="V561" s="1142"/>
      <c r="W561" s="1142"/>
      <c r="X561" s="1082"/>
      <c r="Y561" s="1152"/>
      <c r="Z561" s="1082"/>
      <c r="AA561" s="1829"/>
      <c r="AB561" s="1830"/>
      <c r="AC561" s="1830"/>
      <c r="AD561" s="1830"/>
      <c r="AE561" s="1830"/>
      <c r="AF561" s="1831"/>
      <c r="AG561" s="1841"/>
      <c r="AH561" s="1857"/>
      <c r="AI561" s="1860"/>
      <c r="AJ561" s="347">
        <f>SUM(AK561:AM561)</f>
        <v>0</v>
      </c>
      <c r="AK561" s="1842"/>
      <c r="AL561" s="1843"/>
      <c r="AM561" s="1844"/>
      <c r="AN561" s="1845" t="s">
        <v>97</v>
      </c>
      <c r="AO561" s="1843" t="s">
        <v>97</v>
      </c>
      <c r="AP561" s="1844" t="s">
        <v>97</v>
      </c>
      <c r="AQ561" s="1845" t="s">
        <v>97</v>
      </c>
      <c r="AR561" s="1843" t="s">
        <v>97</v>
      </c>
      <c r="AS561" s="1843" t="s">
        <v>97</v>
      </c>
      <c r="AT561" s="1843" t="s">
        <v>97</v>
      </c>
      <c r="AU561" s="1846" t="s">
        <v>97</v>
      </c>
      <c r="AV561" s="218">
        <f t="shared" si="93"/>
        <v>0</v>
      </c>
      <c r="AW561" s="1153"/>
      <c r="AX561" s="1154"/>
      <c r="AY561" s="1154"/>
      <c r="AZ561" s="1154"/>
      <c r="BA561" s="1154"/>
      <c r="BB561" s="1154"/>
      <c r="BC561" s="1154"/>
      <c r="BD561" s="1154"/>
      <c r="BE561" s="1155"/>
    </row>
    <row r="562" spans="1:57" ht="16.5" thickBot="1">
      <c r="A562" s="2557"/>
      <c r="B562" s="2452"/>
      <c r="C562" s="2550"/>
      <c r="D562" s="290" t="s">
        <v>77</v>
      </c>
      <c r="E562" s="2553"/>
      <c r="F562" s="2510"/>
      <c r="G562" s="1117">
        <f t="shared" si="92"/>
        <v>84</v>
      </c>
      <c r="H562" s="1097">
        <f t="shared" si="94"/>
        <v>3</v>
      </c>
      <c r="I562" s="1839"/>
      <c r="J562" s="1839">
        <v>3</v>
      </c>
      <c r="K562" s="1839"/>
      <c r="L562" s="1840"/>
      <c r="M562" s="1100">
        <f t="shared" si="95"/>
        <v>82</v>
      </c>
      <c r="N562" s="1101"/>
      <c r="O562" s="1101"/>
      <c r="P562" s="1101"/>
      <c r="Q562" s="1101"/>
      <c r="R562" s="1105">
        <v>82</v>
      </c>
      <c r="S562" s="1081"/>
      <c r="T562" s="1081"/>
      <c r="U562" s="1081"/>
      <c r="V562" s="1142">
        <v>82</v>
      </c>
      <c r="W562" s="1142"/>
      <c r="X562" s="1082"/>
      <c r="Y562" s="1152">
        <v>69</v>
      </c>
      <c r="Z562" s="1082">
        <v>13</v>
      </c>
      <c r="AA562" s="1829"/>
      <c r="AB562" s="1830">
        <v>24</v>
      </c>
      <c r="AC562" s="1830">
        <v>23</v>
      </c>
      <c r="AD562" s="1830">
        <v>4</v>
      </c>
      <c r="AE562" s="1830">
        <v>21</v>
      </c>
      <c r="AF562" s="1831">
        <v>11</v>
      </c>
      <c r="AG562" s="1841">
        <v>43</v>
      </c>
      <c r="AH562" s="1857">
        <v>23</v>
      </c>
      <c r="AI562" s="1860">
        <v>125</v>
      </c>
      <c r="AJ562" s="347">
        <f>SUM(AQ562:AU562)</f>
        <v>82</v>
      </c>
      <c r="AK562" s="1842" t="s">
        <v>98</v>
      </c>
      <c r="AL562" s="1843" t="s">
        <v>98</v>
      </c>
      <c r="AM562" s="1844" t="s">
        <v>98</v>
      </c>
      <c r="AN562" s="1845" t="s">
        <v>97</v>
      </c>
      <c r="AO562" s="1843" t="s">
        <v>97</v>
      </c>
      <c r="AP562" s="1844" t="s">
        <v>97</v>
      </c>
      <c r="AQ562" s="1845">
        <v>4</v>
      </c>
      <c r="AR562" s="1843">
        <v>10</v>
      </c>
      <c r="AS562" s="1843">
        <v>33</v>
      </c>
      <c r="AT562" s="1843">
        <v>18</v>
      </c>
      <c r="AU562" s="1846">
        <v>17</v>
      </c>
      <c r="AV562" s="218">
        <f t="shared" si="93"/>
        <v>2</v>
      </c>
      <c r="AW562" s="1153">
        <v>1</v>
      </c>
      <c r="AX562" s="1154"/>
      <c r="AY562" s="1154">
        <v>1</v>
      </c>
      <c r="AZ562" s="1154"/>
      <c r="BA562" s="1154"/>
      <c r="BB562" s="1154"/>
      <c r="BC562" s="1154"/>
      <c r="BD562" s="1154"/>
      <c r="BE562" s="1155"/>
    </row>
    <row r="563" spans="1:57" ht="32.25" thickBot="1">
      <c r="A563" s="2557"/>
      <c r="B563" s="2453"/>
      <c r="C563" s="2551"/>
      <c r="D563" s="291" t="s">
        <v>78</v>
      </c>
      <c r="E563" s="2554"/>
      <c r="F563" s="2510"/>
      <c r="G563" s="1117">
        <f t="shared" si="92"/>
        <v>0</v>
      </c>
      <c r="H563" s="1118">
        <f t="shared" si="94"/>
        <v>0</v>
      </c>
      <c r="I563" s="1848"/>
      <c r="J563" s="1848"/>
      <c r="K563" s="1848"/>
      <c r="L563" s="1849"/>
      <c r="M563" s="1121">
        <f t="shared" si="95"/>
        <v>0</v>
      </c>
      <c r="N563" s="1125"/>
      <c r="O563" s="1125"/>
      <c r="P563" s="1125"/>
      <c r="Q563" s="1125"/>
      <c r="R563" s="1126"/>
      <c r="S563" s="1145"/>
      <c r="T563" s="1145"/>
      <c r="U563" s="1145"/>
      <c r="V563" s="1125"/>
      <c r="W563" s="1125"/>
      <c r="X563" s="1126"/>
      <c r="Y563" s="1124"/>
      <c r="Z563" s="1126"/>
      <c r="AA563" s="1852"/>
      <c r="AB563" s="1848"/>
      <c r="AC563" s="1848"/>
      <c r="AD563" s="1848"/>
      <c r="AE563" s="1848"/>
      <c r="AF563" s="1849"/>
      <c r="AG563" s="1852"/>
      <c r="AH563" s="1869"/>
      <c r="AI563" s="1868"/>
      <c r="AJ563" s="348">
        <f>SUM(AQ563:AU563)</f>
        <v>0</v>
      </c>
      <c r="AK563" s="1853" t="s">
        <v>97</v>
      </c>
      <c r="AL563" s="1854" t="s">
        <v>97</v>
      </c>
      <c r="AM563" s="1855" t="s">
        <v>97</v>
      </c>
      <c r="AN563" s="1856" t="s">
        <v>97</v>
      </c>
      <c r="AO563" s="1854" t="s">
        <v>98</v>
      </c>
      <c r="AP563" s="1855" t="s">
        <v>98</v>
      </c>
      <c r="AQ563" s="1852"/>
      <c r="AR563" s="1848"/>
      <c r="AS563" s="1848"/>
      <c r="AT563" s="1848"/>
      <c r="AU563" s="1849"/>
      <c r="AV563" s="218">
        <f t="shared" si="93"/>
        <v>0</v>
      </c>
      <c r="AW563" s="1136"/>
      <c r="AX563" s="1137"/>
      <c r="AY563" s="1137"/>
      <c r="AZ563" s="1137"/>
      <c r="BA563" s="1137"/>
      <c r="BB563" s="1137"/>
      <c r="BC563" s="1137"/>
      <c r="BD563" s="1137"/>
      <c r="BE563" s="1138"/>
    </row>
    <row r="564" spans="1:57" ht="33.950000000000003" customHeight="1">
      <c r="A564" s="2557"/>
      <c r="B564" s="2451" t="s">
        <v>417</v>
      </c>
      <c r="C564" s="2549">
        <v>1998294</v>
      </c>
      <c r="D564" s="289" t="s">
        <v>74</v>
      </c>
      <c r="E564" s="2552">
        <v>37</v>
      </c>
      <c r="F564" s="2509">
        <v>0</v>
      </c>
      <c r="G564" s="1071">
        <f t="shared" si="92"/>
        <v>0</v>
      </c>
      <c r="H564" s="1072">
        <f t="shared" si="94"/>
        <v>0</v>
      </c>
      <c r="I564" s="1827"/>
      <c r="J564" s="1827"/>
      <c r="K564" s="1827"/>
      <c r="L564" s="1828"/>
      <c r="M564" s="1075">
        <f t="shared" si="95"/>
        <v>0</v>
      </c>
      <c r="N564" s="1076"/>
      <c r="O564" s="1076"/>
      <c r="P564" s="1076"/>
      <c r="Q564" s="1076"/>
      <c r="R564" s="1080"/>
      <c r="S564" s="1139"/>
      <c r="T564" s="1139"/>
      <c r="U564" s="1139"/>
      <c r="V564" s="1076"/>
      <c r="W564" s="1076"/>
      <c r="X564" s="1080"/>
      <c r="Y564" s="1078"/>
      <c r="Z564" s="1080"/>
      <c r="AA564" s="1832"/>
      <c r="AB564" s="1827"/>
      <c r="AC564" s="1827"/>
      <c r="AD564" s="1827"/>
      <c r="AE564" s="1827"/>
      <c r="AF564" s="1828"/>
      <c r="AG564" s="1832"/>
      <c r="AH564" s="1836"/>
      <c r="AI564" s="1858"/>
      <c r="AJ564" s="346">
        <f>SUM(AN564:AP564)</f>
        <v>0</v>
      </c>
      <c r="AK564" s="1833" t="s">
        <v>97</v>
      </c>
      <c r="AL564" s="1834" t="s">
        <v>97</v>
      </c>
      <c r="AM564" s="1835" t="s">
        <v>97</v>
      </c>
      <c r="AN564" s="1832"/>
      <c r="AO564" s="1827"/>
      <c r="AP564" s="1836"/>
      <c r="AQ564" s="1837" t="s">
        <v>97</v>
      </c>
      <c r="AR564" s="1834" t="s">
        <v>97</v>
      </c>
      <c r="AS564" s="1834" t="s">
        <v>97</v>
      </c>
      <c r="AT564" s="1834" t="s">
        <v>97</v>
      </c>
      <c r="AU564" s="1838" t="s">
        <v>97</v>
      </c>
      <c r="AV564" s="218">
        <f t="shared" si="93"/>
        <v>0</v>
      </c>
      <c r="AW564" s="1093"/>
      <c r="AX564" s="1094"/>
      <c r="AY564" s="1094"/>
      <c r="AZ564" s="1094"/>
      <c r="BA564" s="1094"/>
      <c r="BB564" s="1094"/>
      <c r="BC564" s="1094"/>
      <c r="BD564" s="1094"/>
      <c r="BE564" s="1095"/>
    </row>
    <row r="565" spans="1:57" ht="47.25">
      <c r="A565" s="2557"/>
      <c r="B565" s="2452"/>
      <c r="C565" s="2550"/>
      <c r="D565" s="290" t="s">
        <v>75</v>
      </c>
      <c r="E565" s="2553"/>
      <c r="F565" s="2510"/>
      <c r="G565" s="1096">
        <f t="shared" si="92"/>
        <v>0</v>
      </c>
      <c r="H565" s="1097">
        <f t="shared" si="94"/>
        <v>0</v>
      </c>
      <c r="I565" s="1839"/>
      <c r="J565" s="1839"/>
      <c r="K565" s="1839"/>
      <c r="L565" s="1840"/>
      <c r="M565" s="1100">
        <f t="shared" si="95"/>
        <v>0</v>
      </c>
      <c r="N565" s="1101"/>
      <c r="O565" s="1101"/>
      <c r="P565" s="1101"/>
      <c r="Q565" s="1101"/>
      <c r="R565" s="1105"/>
      <c r="S565" s="1081"/>
      <c r="T565" s="1081"/>
      <c r="U565" s="1081"/>
      <c r="V565" s="1142"/>
      <c r="W565" s="1142"/>
      <c r="X565" s="1082"/>
      <c r="Y565" s="1152"/>
      <c r="Z565" s="1082"/>
      <c r="AA565" s="1829"/>
      <c r="AB565" s="1830"/>
      <c r="AC565" s="1830"/>
      <c r="AD565" s="1830"/>
      <c r="AE565" s="1830"/>
      <c r="AF565" s="1831"/>
      <c r="AG565" s="1841"/>
      <c r="AH565" s="1857"/>
      <c r="AI565" s="1860"/>
      <c r="AJ565" s="347">
        <f>SUM(AN565:AP565)</f>
        <v>0</v>
      </c>
      <c r="AK565" s="1842" t="s">
        <v>98</v>
      </c>
      <c r="AL565" s="1843" t="s">
        <v>98</v>
      </c>
      <c r="AM565" s="1844" t="s">
        <v>98</v>
      </c>
      <c r="AN565" s="1845"/>
      <c r="AO565" s="1843"/>
      <c r="AP565" s="1844"/>
      <c r="AQ565" s="1845" t="s">
        <v>97</v>
      </c>
      <c r="AR565" s="1843" t="s">
        <v>97</v>
      </c>
      <c r="AS565" s="1843" t="s">
        <v>97</v>
      </c>
      <c r="AT565" s="1843" t="s">
        <v>97</v>
      </c>
      <c r="AU565" s="1846" t="s">
        <v>97</v>
      </c>
      <c r="AV565" s="218">
        <f t="shared" si="93"/>
        <v>0</v>
      </c>
      <c r="AW565" s="1153"/>
      <c r="AX565" s="1154"/>
      <c r="AY565" s="1154"/>
      <c r="AZ565" s="1154"/>
      <c r="BA565" s="1154"/>
      <c r="BB565" s="1154"/>
      <c r="BC565" s="1154"/>
      <c r="BD565" s="1154"/>
      <c r="BE565" s="1155"/>
    </row>
    <row r="566" spans="1:57" ht="31.5">
      <c r="A566" s="2557"/>
      <c r="B566" s="2452"/>
      <c r="C566" s="2550"/>
      <c r="D566" s="290" t="s">
        <v>76</v>
      </c>
      <c r="E566" s="2553"/>
      <c r="F566" s="2510"/>
      <c r="G566" s="1096">
        <f t="shared" si="92"/>
        <v>0</v>
      </c>
      <c r="H566" s="1097">
        <f t="shared" si="94"/>
        <v>0</v>
      </c>
      <c r="I566" s="1839"/>
      <c r="J566" s="1839"/>
      <c r="K566" s="1839"/>
      <c r="L566" s="1840"/>
      <c r="M566" s="1100">
        <f t="shared" si="95"/>
        <v>0</v>
      </c>
      <c r="N566" s="1101"/>
      <c r="O566" s="1101"/>
      <c r="P566" s="1101"/>
      <c r="Q566" s="1101"/>
      <c r="R566" s="1105"/>
      <c r="S566" s="1081"/>
      <c r="T566" s="1081"/>
      <c r="U566" s="1081"/>
      <c r="V566" s="1142"/>
      <c r="W566" s="1142"/>
      <c r="X566" s="1082"/>
      <c r="Y566" s="1152"/>
      <c r="Z566" s="1082"/>
      <c r="AA566" s="1829"/>
      <c r="AB566" s="1830"/>
      <c r="AC566" s="1830"/>
      <c r="AD566" s="1830"/>
      <c r="AE566" s="1830"/>
      <c r="AF566" s="1831"/>
      <c r="AG566" s="1841"/>
      <c r="AH566" s="1857"/>
      <c r="AI566" s="1860"/>
      <c r="AJ566" s="347">
        <f>SUM(AK566:AM566)</f>
        <v>0</v>
      </c>
      <c r="AK566" s="1842"/>
      <c r="AL566" s="1843"/>
      <c r="AM566" s="1844"/>
      <c r="AN566" s="1845" t="s">
        <v>97</v>
      </c>
      <c r="AO566" s="1843" t="s">
        <v>97</v>
      </c>
      <c r="AP566" s="1844" t="s">
        <v>97</v>
      </c>
      <c r="AQ566" s="1845" t="s">
        <v>97</v>
      </c>
      <c r="AR566" s="1843" t="s">
        <v>97</v>
      </c>
      <c r="AS566" s="1843" t="s">
        <v>97</v>
      </c>
      <c r="AT566" s="1843" t="s">
        <v>97</v>
      </c>
      <c r="AU566" s="1846" t="s">
        <v>97</v>
      </c>
      <c r="AV566" s="218">
        <f t="shared" si="93"/>
        <v>0</v>
      </c>
      <c r="AW566" s="1153"/>
      <c r="AX566" s="1154"/>
      <c r="AY566" s="1154"/>
      <c r="AZ566" s="1154"/>
      <c r="BA566" s="1154"/>
      <c r="BB566" s="1154"/>
      <c r="BC566" s="1154"/>
      <c r="BD566" s="1154"/>
      <c r="BE566" s="1155"/>
    </row>
    <row r="567" spans="1:57">
      <c r="A567" s="2557"/>
      <c r="B567" s="2452"/>
      <c r="C567" s="2550"/>
      <c r="D567" s="290" t="s">
        <v>77</v>
      </c>
      <c r="E567" s="2553"/>
      <c r="F567" s="2510"/>
      <c r="G567" s="1267">
        <f t="shared" si="92"/>
        <v>37</v>
      </c>
      <c r="H567" s="1097">
        <f t="shared" si="94"/>
        <v>0</v>
      </c>
      <c r="I567" s="1839"/>
      <c r="J567" s="1839"/>
      <c r="K567" s="1839"/>
      <c r="L567" s="1840"/>
      <c r="M567" s="1100">
        <f t="shared" si="95"/>
        <v>37</v>
      </c>
      <c r="N567" s="1101"/>
      <c r="O567" s="1101"/>
      <c r="P567" s="1101"/>
      <c r="Q567" s="1101"/>
      <c r="R567" s="1105">
        <v>37</v>
      </c>
      <c r="S567" s="1081"/>
      <c r="T567" s="1081"/>
      <c r="U567" s="1081"/>
      <c r="V567" s="1142">
        <v>37</v>
      </c>
      <c r="W567" s="1142"/>
      <c r="X567" s="1082"/>
      <c r="Y567" s="1152">
        <v>32</v>
      </c>
      <c r="Z567" s="1082">
        <v>5</v>
      </c>
      <c r="AA567" s="1829"/>
      <c r="AB567" s="1830">
        <v>10</v>
      </c>
      <c r="AC567" s="1830">
        <v>10</v>
      </c>
      <c r="AD567" s="1830">
        <v>2</v>
      </c>
      <c r="AE567" s="1830">
        <v>37</v>
      </c>
      <c r="AF567" s="1831">
        <v>6</v>
      </c>
      <c r="AG567" s="1841">
        <v>45</v>
      </c>
      <c r="AH567" s="1857">
        <v>19</v>
      </c>
      <c r="AI567" s="1860">
        <v>115</v>
      </c>
      <c r="AJ567" s="347">
        <f>SUM(AQ567:AU567)</f>
        <v>37</v>
      </c>
      <c r="AK567" s="1842" t="s">
        <v>98</v>
      </c>
      <c r="AL567" s="1843" t="s">
        <v>98</v>
      </c>
      <c r="AM567" s="1844" t="s">
        <v>98</v>
      </c>
      <c r="AN567" s="1845" t="s">
        <v>97</v>
      </c>
      <c r="AO567" s="1843" t="s">
        <v>97</v>
      </c>
      <c r="AP567" s="1844" t="s">
        <v>97</v>
      </c>
      <c r="AQ567" s="1845"/>
      <c r="AR567" s="1843">
        <v>2</v>
      </c>
      <c r="AS567" s="1843">
        <v>26</v>
      </c>
      <c r="AT567" s="1843">
        <v>4</v>
      </c>
      <c r="AU567" s="1846">
        <v>5</v>
      </c>
      <c r="AV567" s="218">
        <f t="shared" si="93"/>
        <v>0</v>
      </c>
      <c r="AW567" s="1153"/>
      <c r="AX567" s="1154"/>
      <c r="AY567" s="1154"/>
      <c r="AZ567" s="1154"/>
      <c r="BA567" s="1154"/>
      <c r="BB567" s="1154"/>
      <c r="BC567" s="1154"/>
      <c r="BD567" s="1154"/>
      <c r="BE567" s="1155"/>
    </row>
    <row r="568" spans="1:57" ht="32.25" thickBot="1">
      <c r="A568" s="2557"/>
      <c r="B568" s="2453"/>
      <c r="C568" s="2551"/>
      <c r="D568" s="291" t="s">
        <v>78</v>
      </c>
      <c r="E568" s="2554"/>
      <c r="F568" s="2510"/>
      <c r="G568" s="1117">
        <f t="shared" si="92"/>
        <v>0</v>
      </c>
      <c r="H568" s="1118">
        <f t="shared" si="94"/>
        <v>0</v>
      </c>
      <c r="I568" s="1848"/>
      <c r="J568" s="1848"/>
      <c r="K568" s="1848"/>
      <c r="L568" s="1849"/>
      <c r="M568" s="1121">
        <f t="shared" si="95"/>
        <v>0</v>
      </c>
      <c r="N568" s="1125"/>
      <c r="O568" s="1125"/>
      <c r="P568" s="1125"/>
      <c r="Q568" s="1125"/>
      <c r="R568" s="1126"/>
      <c r="S568" s="1145"/>
      <c r="T568" s="1145"/>
      <c r="U568" s="1145"/>
      <c r="V568" s="1125"/>
      <c r="W568" s="1125"/>
      <c r="X568" s="1126"/>
      <c r="Y568" s="1124"/>
      <c r="Z568" s="1126"/>
      <c r="AA568" s="1852"/>
      <c r="AB568" s="1848"/>
      <c r="AC568" s="1848"/>
      <c r="AD568" s="1848"/>
      <c r="AE568" s="1848"/>
      <c r="AF568" s="1849"/>
      <c r="AG568" s="1852"/>
      <c r="AH568" s="1869"/>
      <c r="AI568" s="1868"/>
      <c r="AJ568" s="348">
        <f>SUM(AQ568:AU568)</f>
        <v>0</v>
      </c>
      <c r="AK568" s="1853" t="s">
        <v>97</v>
      </c>
      <c r="AL568" s="1854" t="s">
        <v>97</v>
      </c>
      <c r="AM568" s="1855" t="s">
        <v>97</v>
      </c>
      <c r="AN568" s="1856" t="s">
        <v>97</v>
      </c>
      <c r="AO568" s="1854" t="s">
        <v>98</v>
      </c>
      <c r="AP568" s="1855" t="s">
        <v>98</v>
      </c>
      <c r="AQ568" s="1852"/>
      <c r="AR568" s="1848"/>
      <c r="AS568" s="1848"/>
      <c r="AT568" s="1848"/>
      <c r="AU568" s="1849"/>
      <c r="AV568" s="218">
        <f t="shared" si="93"/>
        <v>0</v>
      </c>
      <c r="AW568" s="1136"/>
      <c r="AX568" s="1137"/>
      <c r="AY568" s="1137"/>
      <c r="AZ568" s="1137"/>
      <c r="BA568" s="1137"/>
      <c r="BB568" s="1137"/>
      <c r="BC568" s="1137"/>
      <c r="BD568" s="1137"/>
      <c r="BE568" s="1138"/>
    </row>
    <row r="569" spans="1:57" ht="33.950000000000003" customHeight="1">
      <c r="A569" s="2557"/>
      <c r="B569" s="2451" t="s">
        <v>418</v>
      </c>
      <c r="C569" s="2549">
        <v>1998288</v>
      </c>
      <c r="D569" s="289" t="s">
        <v>74</v>
      </c>
      <c r="E569" s="2552">
        <v>21</v>
      </c>
      <c r="F569" s="2509">
        <v>0</v>
      </c>
      <c r="G569" s="1897">
        <f t="shared" si="92"/>
        <v>0</v>
      </c>
      <c r="H569" s="1072">
        <f t="shared" si="94"/>
        <v>0</v>
      </c>
      <c r="I569" s="1827"/>
      <c r="J569" s="1827"/>
      <c r="K569" s="1827"/>
      <c r="L569" s="1828"/>
      <c r="M569" s="1075">
        <f t="shared" si="95"/>
        <v>0</v>
      </c>
      <c r="N569" s="1076"/>
      <c r="O569" s="1076"/>
      <c r="P569" s="1076"/>
      <c r="Q569" s="1076"/>
      <c r="R569" s="1080"/>
      <c r="S569" s="1139"/>
      <c r="T569" s="1139"/>
      <c r="U569" s="1139"/>
      <c r="V569" s="1076"/>
      <c r="W569" s="1076"/>
      <c r="X569" s="1080"/>
      <c r="Y569" s="1078"/>
      <c r="Z569" s="1080"/>
      <c r="AA569" s="1832"/>
      <c r="AB569" s="1827"/>
      <c r="AC569" s="1827"/>
      <c r="AD569" s="1827"/>
      <c r="AE569" s="1827"/>
      <c r="AF569" s="1828"/>
      <c r="AG569" s="1832"/>
      <c r="AH569" s="1836"/>
      <c r="AI569" s="1858"/>
      <c r="AJ569" s="346">
        <f>SUM(AN569:AP569)</f>
        <v>0</v>
      </c>
      <c r="AK569" s="1833" t="s">
        <v>97</v>
      </c>
      <c r="AL569" s="1834" t="s">
        <v>97</v>
      </c>
      <c r="AM569" s="1835" t="s">
        <v>97</v>
      </c>
      <c r="AN569" s="1832"/>
      <c r="AO569" s="1827"/>
      <c r="AP569" s="1836"/>
      <c r="AQ569" s="1837" t="s">
        <v>97</v>
      </c>
      <c r="AR569" s="1834" t="s">
        <v>97</v>
      </c>
      <c r="AS569" s="1834" t="s">
        <v>97</v>
      </c>
      <c r="AT569" s="1834" t="s">
        <v>97</v>
      </c>
      <c r="AU569" s="1838" t="s">
        <v>97</v>
      </c>
      <c r="AV569" s="218">
        <f t="shared" si="93"/>
        <v>0</v>
      </c>
      <c r="AW569" s="1093"/>
      <c r="AX569" s="1094"/>
      <c r="AY569" s="1094"/>
      <c r="AZ569" s="1094"/>
      <c r="BA569" s="1094"/>
      <c r="BB569" s="1094"/>
      <c r="BC569" s="1094"/>
      <c r="BD569" s="1094"/>
      <c r="BE569" s="1095"/>
    </row>
    <row r="570" spans="1:57" ht="47.25">
      <c r="A570" s="2557"/>
      <c r="B570" s="2452"/>
      <c r="C570" s="2550"/>
      <c r="D570" s="290" t="s">
        <v>75</v>
      </c>
      <c r="E570" s="2553"/>
      <c r="F570" s="2510"/>
      <c r="G570" s="1898">
        <f t="shared" si="92"/>
        <v>0</v>
      </c>
      <c r="H570" s="1097">
        <f t="shared" si="94"/>
        <v>0</v>
      </c>
      <c r="I570" s="1839"/>
      <c r="J570" s="1839"/>
      <c r="K570" s="1839"/>
      <c r="L570" s="1840"/>
      <c r="M570" s="1100">
        <f t="shared" si="95"/>
        <v>0</v>
      </c>
      <c r="N570" s="1101"/>
      <c r="O570" s="1101"/>
      <c r="P570" s="1101"/>
      <c r="Q570" s="1101"/>
      <c r="R570" s="1105"/>
      <c r="S570" s="1081"/>
      <c r="T570" s="1081"/>
      <c r="U570" s="1081"/>
      <c r="V570" s="1142"/>
      <c r="W570" s="1142"/>
      <c r="X570" s="1082"/>
      <c r="Y570" s="1152"/>
      <c r="Z570" s="1082"/>
      <c r="AA570" s="1829"/>
      <c r="AB570" s="1830"/>
      <c r="AC570" s="1830"/>
      <c r="AD570" s="1830"/>
      <c r="AE570" s="1830"/>
      <c r="AF570" s="1831"/>
      <c r="AG570" s="1841"/>
      <c r="AH570" s="1857"/>
      <c r="AI570" s="1860"/>
      <c r="AJ570" s="347">
        <f>SUM(AN570:AP570)</f>
        <v>0</v>
      </c>
      <c r="AK570" s="1842" t="s">
        <v>98</v>
      </c>
      <c r="AL570" s="1843" t="s">
        <v>98</v>
      </c>
      <c r="AM570" s="1844" t="s">
        <v>98</v>
      </c>
      <c r="AN570" s="1845"/>
      <c r="AO570" s="1843"/>
      <c r="AP570" s="1844"/>
      <c r="AQ570" s="1845" t="s">
        <v>97</v>
      </c>
      <c r="AR570" s="1843" t="s">
        <v>97</v>
      </c>
      <c r="AS570" s="1843" t="s">
        <v>97</v>
      </c>
      <c r="AT570" s="1843" t="s">
        <v>97</v>
      </c>
      <c r="AU570" s="1846" t="s">
        <v>97</v>
      </c>
      <c r="AV570" s="218">
        <f t="shared" si="93"/>
        <v>0</v>
      </c>
      <c r="AW570" s="1153"/>
      <c r="AX570" s="1154"/>
      <c r="AY570" s="1154"/>
      <c r="AZ570" s="1154"/>
      <c r="BA570" s="1154"/>
      <c r="BB570" s="1154"/>
      <c r="BC570" s="1154"/>
      <c r="BD570" s="1154"/>
      <c r="BE570" s="1155"/>
    </row>
    <row r="571" spans="1:57" ht="31.5">
      <c r="A571" s="2557"/>
      <c r="B571" s="2452"/>
      <c r="C571" s="2550"/>
      <c r="D571" s="290" t="s">
        <v>76</v>
      </c>
      <c r="E571" s="2553"/>
      <c r="F571" s="2510"/>
      <c r="G571" s="1898">
        <f t="shared" si="92"/>
        <v>0</v>
      </c>
      <c r="H571" s="1097">
        <f t="shared" si="94"/>
        <v>0</v>
      </c>
      <c r="I571" s="1839"/>
      <c r="J571" s="1839"/>
      <c r="K571" s="1839"/>
      <c r="L571" s="1840"/>
      <c r="M571" s="1100">
        <f t="shared" si="95"/>
        <v>0</v>
      </c>
      <c r="N571" s="1101"/>
      <c r="O571" s="1101"/>
      <c r="P571" s="1101"/>
      <c r="Q571" s="1101"/>
      <c r="R571" s="1105"/>
      <c r="S571" s="1081"/>
      <c r="T571" s="1081"/>
      <c r="U571" s="1081"/>
      <c r="V571" s="1142"/>
      <c r="W571" s="1142"/>
      <c r="X571" s="1082"/>
      <c r="Y571" s="1152"/>
      <c r="Z571" s="1082"/>
      <c r="AA571" s="1829"/>
      <c r="AB571" s="1830"/>
      <c r="AC571" s="1830"/>
      <c r="AD571" s="1830"/>
      <c r="AE571" s="1830"/>
      <c r="AF571" s="1831"/>
      <c r="AG571" s="1841"/>
      <c r="AH571" s="1857"/>
      <c r="AI571" s="1860"/>
      <c r="AJ571" s="347">
        <f>SUM(AK571:AM571)</f>
        <v>0</v>
      </c>
      <c r="AK571" s="1842"/>
      <c r="AL571" s="1843"/>
      <c r="AM571" s="1844"/>
      <c r="AN571" s="1845" t="s">
        <v>97</v>
      </c>
      <c r="AO571" s="1843" t="s">
        <v>97</v>
      </c>
      <c r="AP571" s="1844" t="s">
        <v>97</v>
      </c>
      <c r="AQ571" s="1845" t="s">
        <v>97</v>
      </c>
      <c r="AR571" s="1843" t="s">
        <v>97</v>
      </c>
      <c r="AS571" s="1843" t="s">
        <v>97</v>
      </c>
      <c r="AT571" s="1843" t="s">
        <v>97</v>
      </c>
      <c r="AU571" s="1846" t="s">
        <v>97</v>
      </c>
      <c r="AV571" s="218">
        <f t="shared" si="93"/>
        <v>0</v>
      </c>
      <c r="AW571" s="1153"/>
      <c r="AX571" s="1154"/>
      <c r="AY571" s="1154"/>
      <c r="AZ571" s="1154"/>
      <c r="BA571" s="1154"/>
      <c r="BB571" s="1154"/>
      <c r="BC571" s="1154"/>
      <c r="BD571" s="1154"/>
      <c r="BE571" s="1155"/>
    </row>
    <row r="572" spans="1:57" ht="16.5" thickBot="1">
      <c r="A572" s="2557"/>
      <c r="B572" s="2452"/>
      <c r="C572" s="2550"/>
      <c r="D572" s="290" t="s">
        <v>77</v>
      </c>
      <c r="E572" s="2553"/>
      <c r="F572" s="2510"/>
      <c r="G572" s="1899">
        <f t="shared" si="92"/>
        <v>21</v>
      </c>
      <c r="H572" s="1097">
        <f t="shared" si="94"/>
        <v>0</v>
      </c>
      <c r="I572" s="1839"/>
      <c r="J572" s="1839"/>
      <c r="K572" s="1839"/>
      <c r="L572" s="1840"/>
      <c r="M572" s="1100">
        <f t="shared" si="95"/>
        <v>21</v>
      </c>
      <c r="N572" s="1900"/>
      <c r="O572" s="1900"/>
      <c r="P572" s="1900"/>
      <c r="Q572" s="1900"/>
      <c r="R572" s="1901">
        <v>21</v>
      </c>
      <c r="S572" s="1902">
        <v>3</v>
      </c>
      <c r="T572" s="1902"/>
      <c r="U572" s="1902"/>
      <c r="V572" s="1903">
        <v>18</v>
      </c>
      <c r="W572" s="1903"/>
      <c r="X572" s="1904"/>
      <c r="Y572" s="1905">
        <v>17</v>
      </c>
      <c r="Z572" s="1904">
        <v>4</v>
      </c>
      <c r="AA572" s="1829"/>
      <c r="AB572" s="1830">
        <v>10</v>
      </c>
      <c r="AC572" s="1830">
        <v>9</v>
      </c>
      <c r="AD572" s="1830">
        <v>7</v>
      </c>
      <c r="AE572" s="1830">
        <v>8</v>
      </c>
      <c r="AF572" s="1831">
        <v>1</v>
      </c>
      <c r="AG572" s="1841">
        <v>44</v>
      </c>
      <c r="AH572" s="1857">
        <v>19</v>
      </c>
      <c r="AI572" s="1860">
        <v>95</v>
      </c>
      <c r="AJ572" s="347">
        <f>SUM(AQ572:AU572)</f>
        <v>21</v>
      </c>
      <c r="AK572" s="1842" t="s">
        <v>98</v>
      </c>
      <c r="AL572" s="1843" t="s">
        <v>98</v>
      </c>
      <c r="AM572" s="1844" t="s">
        <v>98</v>
      </c>
      <c r="AN572" s="1845" t="s">
        <v>97</v>
      </c>
      <c r="AO572" s="1843" t="s">
        <v>97</v>
      </c>
      <c r="AP572" s="1844" t="s">
        <v>97</v>
      </c>
      <c r="AQ572" s="1845">
        <v>1</v>
      </c>
      <c r="AR572" s="1843">
        <v>6</v>
      </c>
      <c r="AS572" s="1843">
        <v>11</v>
      </c>
      <c r="AT572" s="1843">
        <v>3</v>
      </c>
      <c r="AU572" s="1846"/>
      <c r="AV572" s="218">
        <f t="shared" si="93"/>
        <v>0</v>
      </c>
      <c r="AW572" s="1153"/>
      <c r="AX572" s="1154"/>
      <c r="AY572" s="1154"/>
      <c r="AZ572" s="1154"/>
      <c r="BA572" s="1154"/>
      <c r="BB572" s="1154"/>
      <c r="BC572" s="1154"/>
      <c r="BD572" s="1154"/>
      <c r="BE572" s="1155"/>
    </row>
    <row r="573" spans="1:57" ht="32.25" thickBot="1">
      <c r="A573" s="2557"/>
      <c r="B573" s="2453"/>
      <c r="C573" s="2551"/>
      <c r="D573" s="291" t="s">
        <v>78</v>
      </c>
      <c r="E573" s="2554"/>
      <c r="F573" s="2510"/>
      <c r="G573" s="1899">
        <f t="shared" si="92"/>
        <v>0</v>
      </c>
      <c r="H573" s="1118">
        <f t="shared" si="94"/>
        <v>0</v>
      </c>
      <c r="I573" s="1848"/>
      <c r="J573" s="1848"/>
      <c r="K573" s="1848"/>
      <c r="L573" s="1849"/>
      <c r="M573" s="1121">
        <f t="shared" si="95"/>
        <v>0</v>
      </c>
      <c r="N573" s="1125"/>
      <c r="O573" s="1125"/>
      <c r="P573" s="1125"/>
      <c r="Q573" s="1125"/>
      <c r="R573" s="1126"/>
      <c r="S573" s="1145"/>
      <c r="T573" s="1145"/>
      <c r="U573" s="1145"/>
      <c r="V573" s="1125"/>
      <c r="W573" s="1125"/>
      <c r="X573" s="1126"/>
      <c r="Y573" s="1124"/>
      <c r="Z573" s="1126"/>
      <c r="AA573" s="1852"/>
      <c r="AB573" s="1848"/>
      <c r="AC573" s="1848"/>
      <c r="AD573" s="1848"/>
      <c r="AE573" s="1848"/>
      <c r="AF573" s="1849"/>
      <c r="AG573" s="1852"/>
      <c r="AH573" s="1869"/>
      <c r="AI573" s="1868"/>
      <c r="AJ573" s="348">
        <f>SUM(AQ573:AU573)</f>
        <v>0</v>
      </c>
      <c r="AK573" s="1853" t="s">
        <v>97</v>
      </c>
      <c r="AL573" s="1854" t="s">
        <v>97</v>
      </c>
      <c r="AM573" s="1855" t="s">
        <v>97</v>
      </c>
      <c r="AN573" s="1856" t="s">
        <v>97</v>
      </c>
      <c r="AO573" s="1854" t="s">
        <v>98</v>
      </c>
      <c r="AP573" s="1855" t="s">
        <v>98</v>
      </c>
      <c r="AQ573" s="1852"/>
      <c r="AR573" s="1848"/>
      <c r="AS573" s="1848"/>
      <c r="AT573" s="1848"/>
      <c r="AU573" s="1849"/>
      <c r="AV573" s="218">
        <f t="shared" si="93"/>
        <v>0</v>
      </c>
      <c r="AW573" s="1136"/>
      <c r="AX573" s="1137"/>
      <c r="AY573" s="1137"/>
      <c r="AZ573" s="1137"/>
      <c r="BA573" s="1137"/>
      <c r="BB573" s="1137"/>
      <c r="BC573" s="1137"/>
      <c r="BD573" s="1137"/>
      <c r="BE573" s="1138"/>
    </row>
    <row r="574" spans="1:57" ht="33.950000000000003" customHeight="1">
      <c r="A574" s="2557"/>
      <c r="B574" s="2451" t="s">
        <v>419</v>
      </c>
      <c r="C574" s="2549">
        <v>1998265</v>
      </c>
      <c r="D574" s="289" t="s">
        <v>74</v>
      </c>
      <c r="E574" s="2552">
        <v>24</v>
      </c>
      <c r="F574" s="2509">
        <v>2</v>
      </c>
      <c r="G574" s="1897">
        <f t="shared" si="92"/>
        <v>0</v>
      </c>
      <c r="H574" s="1072">
        <f t="shared" si="94"/>
        <v>0</v>
      </c>
      <c r="I574" s="1827"/>
      <c r="J574" s="1827"/>
      <c r="K574" s="1827"/>
      <c r="L574" s="1828"/>
      <c r="M574" s="1075">
        <f t="shared" si="95"/>
        <v>0</v>
      </c>
      <c r="N574" s="1076"/>
      <c r="O574" s="1076"/>
      <c r="P574" s="1076"/>
      <c r="Q574" s="1076"/>
      <c r="R574" s="1080"/>
      <c r="S574" s="1139"/>
      <c r="T574" s="1139"/>
      <c r="U574" s="1139"/>
      <c r="V574" s="1076"/>
      <c r="W574" s="1076"/>
      <c r="X574" s="1080"/>
      <c r="Y574" s="1078"/>
      <c r="Z574" s="1080"/>
      <c r="AA574" s="1832"/>
      <c r="AB574" s="1827"/>
      <c r="AC574" s="1827"/>
      <c r="AD574" s="1827"/>
      <c r="AE574" s="1827"/>
      <c r="AF574" s="1828"/>
      <c r="AG574" s="1832"/>
      <c r="AH574" s="1836"/>
      <c r="AI574" s="1858"/>
      <c r="AJ574" s="346">
        <f>SUM(AN574:AP574)</f>
        <v>0</v>
      </c>
      <c r="AK574" s="1833" t="s">
        <v>97</v>
      </c>
      <c r="AL574" s="1834" t="s">
        <v>97</v>
      </c>
      <c r="AM574" s="1835" t="s">
        <v>97</v>
      </c>
      <c r="AN574" s="1832"/>
      <c r="AO574" s="1827"/>
      <c r="AP574" s="1836"/>
      <c r="AQ574" s="1837" t="s">
        <v>97</v>
      </c>
      <c r="AR574" s="1834" t="s">
        <v>97</v>
      </c>
      <c r="AS574" s="1834" t="s">
        <v>97</v>
      </c>
      <c r="AT574" s="1834" t="s">
        <v>97</v>
      </c>
      <c r="AU574" s="1838" t="s">
        <v>97</v>
      </c>
      <c r="AV574" s="218">
        <f t="shared" si="93"/>
        <v>0</v>
      </c>
      <c r="AW574" s="1093"/>
      <c r="AX574" s="1094"/>
      <c r="AY574" s="1094"/>
      <c r="AZ574" s="1094"/>
      <c r="BA574" s="1094"/>
      <c r="BB574" s="1094"/>
      <c r="BC574" s="1094"/>
      <c r="BD574" s="1094"/>
      <c r="BE574" s="1095"/>
    </row>
    <row r="575" spans="1:57" ht="47.25">
      <c r="A575" s="2557"/>
      <c r="B575" s="2452"/>
      <c r="C575" s="2550"/>
      <c r="D575" s="290" t="s">
        <v>75</v>
      </c>
      <c r="E575" s="2553"/>
      <c r="F575" s="2510"/>
      <c r="G575" s="1898">
        <f t="shared" si="92"/>
        <v>0</v>
      </c>
      <c r="H575" s="1097">
        <f t="shared" si="94"/>
        <v>0</v>
      </c>
      <c r="I575" s="1839"/>
      <c r="J575" s="1839"/>
      <c r="K575" s="1839"/>
      <c r="L575" s="1840"/>
      <c r="M575" s="1100">
        <f t="shared" si="95"/>
        <v>0</v>
      </c>
      <c r="N575" s="1101"/>
      <c r="O575" s="1101"/>
      <c r="P575" s="1101"/>
      <c r="Q575" s="1101"/>
      <c r="R575" s="1105"/>
      <c r="S575" s="1081"/>
      <c r="T575" s="1081"/>
      <c r="U575" s="1081"/>
      <c r="V575" s="1142"/>
      <c r="W575" s="1142"/>
      <c r="X575" s="1082"/>
      <c r="Y575" s="1152"/>
      <c r="Z575" s="1082"/>
      <c r="AA575" s="1829"/>
      <c r="AB575" s="1830"/>
      <c r="AC575" s="1830"/>
      <c r="AD575" s="1830"/>
      <c r="AE575" s="1830"/>
      <c r="AF575" s="1831"/>
      <c r="AG575" s="1841"/>
      <c r="AH575" s="1857"/>
      <c r="AI575" s="1860"/>
      <c r="AJ575" s="347">
        <f>SUM(AN575:AP575)</f>
        <v>0</v>
      </c>
      <c r="AK575" s="1842" t="s">
        <v>98</v>
      </c>
      <c r="AL575" s="1843" t="s">
        <v>98</v>
      </c>
      <c r="AM575" s="1844" t="s">
        <v>98</v>
      </c>
      <c r="AN575" s="1845"/>
      <c r="AO575" s="1843"/>
      <c r="AP575" s="1844"/>
      <c r="AQ575" s="1845" t="s">
        <v>97</v>
      </c>
      <c r="AR575" s="1843" t="s">
        <v>97</v>
      </c>
      <c r="AS575" s="1843" t="s">
        <v>97</v>
      </c>
      <c r="AT575" s="1843" t="s">
        <v>97</v>
      </c>
      <c r="AU575" s="1846" t="s">
        <v>97</v>
      </c>
      <c r="AV575" s="218">
        <f t="shared" si="93"/>
        <v>0</v>
      </c>
      <c r="AW575" s="1153"/>
      <c r="AX575" s="1154"/>
      <c r="AY575" s="1154"/>
      <c r="AZ575" s="1154"/>
      <c r="BA575" s="1154"/>
      <c r="BB575" s="1154"/>
      <c r="BC575" s="1154"/>
      <c r="BD575" s="1154"/>
      <c r="BE575" s="1155"/>
    </row>
    <row r="576" spans="1:57" ht="31.5">
      <c r="A576" s="2557"/>
      <c r="B576" s="2452"/>
      <c r="C576" s="2550"/>
      <c r="D576" s="290" t="s">
        <v>76</v>
      </c>
      <c r="E576" s="2553"/>
      <c r="F576" s="2510"/>
      <c r="G576" s="1898">
        <f t="shared" si="92"/>
        <v>0</v>
      </c>
      <c r="H576" s="1097">
        <f t="shared" si="94"/>
        <v>0</v>
      </c>
      <c r="I576" s="1839"/>
      <c r="J576" s="1839"/>
      <c r="K576" s="1839"/>
      <c r="L576" s="1840"/>
      <c r="M576" s="1100">
        <f t="shared" si="95"/>
        <v>0</v>
      </c>
      <c r="N576" s="1101"/>
      <c r="O576" s="1101"/>
      <c r="P576" s="1101"/>
      <c r="Q576" s="1101"/>
      <c r="R576" s="1105"/>
      <c r="S576" s="1081"/>
      <c r="T576" s="1081"/>
      <c r="U576" s="1081"/>
      <c r="V576" s="1142"/>
      <c r="W576" s="1142"/>
      <c r="X576" s="1082"/>
      <c r="Y576" s="1152"/>
      <c r="Z576" s="1082"/>
      <c r="AA576" s="1829"/>
      <c r="AB576" s="1830"/>
      <c r="AC576" s="1830"/>
      <c r="AD576" s="1830"/>
      <c r="AE576" s="1830"/>
      <c r="AF576" s="1831"/>
      <c r="AG576" s="1841"/>
      <c r="AH576" s="1857"/>
      <c r="AI576" s="1860"/>
      <c r="AJ576" s="347">
        <f>SUM(AK576:AM576)</f>
        <v>0</v>
      </c>
      <c r="AK576" s="1842"/>
      <c r="AL576" s="1843"/>
      <c r="AM576" s="1844"/>
      <c r="AN576" s="1845" t="s">
        <v>97</v>
      </c>
      <c r="AO576" s="1843" t="s">
        <v>97</v>
      </c>
      <c r="AP576" s="1844" t="s">
        <v>97</v>
      </c>
      <c r="AQ576" s="1845" t="s">
        <v>97</v>
      </c>
      <c r="AR576" s="1843" t="s">
        <v>97</v>
      </c>
      <c r="AS576" s="1843" t="s">
        <v>97</v>
      </c>
      <c r="AT576" s="1843" t="s">
        <v>97</v>
      </c>
      <c r="AU576" s="1846" t="s">
        <v>97</v>
      </c>
      <c r="AV576" s="218">
        <f t="shared" si="93"/>
        <v>0</v>
      </c>
      <c r="AW576" s="1153"/>
      <c r="AX576" s="1154"/>
      <c r="AY576" s="1154"/>
      <c r="AZ576" s="1154"/>
      <c r="BA576" s="1154"/>
      <c r="BB576" s="1154"/>
      <c r="BC576" s="1154"/>
      <c r="BD576" s="1154"/>
      <c r="BE576" s="1155"/>
    </row>
    <row r="577" spans="1:57" ht="16.5" thickBot="1">
      <c r="A577" s="2557"/>
      <c r="B577" s="2452"/>
      <c r="C577" s="2550"/>
      <c r="D577" s="290" t="s">
        <v>77</v>
      </c>
      <c r="E577" s="2553"/>
      <c r="F577" s="2510"/>
      <c r="G577" s="1899">
        <f t="shared" si="92"/>
        <v>23</v>
      </c>
      <c r="H577" s="1097">
        <f t="shared" si="94"/>
        <v>1</v>
      </c>
      <c r="I577" s="1839"/>
      <c r="J577" s="1839"/>
      <c r="K577" s="1839">
        <v>1</v>
      </c>
      <c r="L577" s="1840"/>
      <c r="M577" s="1100">
        <f t="shared" si="95"/>
        <v>23</v>
      </c>
      <c r="N577" s="1101"/>
      <c r="O577" s="1101"/>
      <c r="P577" s="1101"/>
      <c r="Q577" s="1101"/>
      <c r="R577" s="1105">
        <v>23</v>
      </c>
      <c r="S577" s="1081"/>
      <c r="T577" s="1081"/>
      <c r="U577" s="1081"/>
      <c r="V577" s="1142">
        <v>23</v>
      </c>
      <c r="W577" s="1142"/>
      <c r="X577" s="1082"/>
      <c r="Y577" s="1152">
        <v>21</v>
      </c>
      <c r="Z577" s="1082">
        <v>2</v>
      </c>
      <c r="AA577" s="1829"/>
      <c r="AB577" s="1830">
        <v>6</v>
      </c>
      <c r="AC577" s="1830">
        <v>6</v>
      </c>
      <c r="AD577" s="1830">
        <v>3</v>
      </c>
      <c r="AE577" s="1830">
        <v>10</v>
      </c>
      <c r="AF577" s="1831">
        <v>2</v>
      </c>
      <c r="AG577" s="1841">
        <v>44</v>
      </c>
      <c r="AH577" s="1857">
        <v>21</v>
      </c>
      <c r="AI577" s="1860">
        <v>125</v>
      </c>
      <c r="AJ577" s="347">
        <f>SUM(AQ577:AU577)</f>
        <v>23</v>
      </c>
      <c r="AK577" s="1842" t="s">
        <v>98</v>
      </c>
      <c r="AL577" s="1843" t="s">
        <v>98</v>
      </c>
      <c r="AM577" s="1844" t="s">
        <v>98</v>
      </c>
      <c r="AN577" s="1845" t="s">
        <v>97</v>
      </c>
      <c r="AO577" s="1843" t="s">
        <v>97</v>
      </c>
      <c r="AP577" s="1844" t="s">
        <v>97</v>
      </c>
      <c r="AQ577" s="1845">
        <v>2</v>
      </c>
      <c r="AR577" s="1843">
        <v>1</v>
      </c>
      <c r="AS577" s="1843">
        <v>6</v>
      </c>
      <c r="AT577" s="1843">
        <v>7</v>
      </c>
      <c r="AU577" s="1846">
        <v>7</v>
      </c>
      <c r="AV577" s="218">
        <f t="shared" si="93"/>
        <v>0</v>
      </c>
      <c r="AW577" s="1153"/>
      <c r="AX577" s="1154"/>
      <c r="AY577" s="1154"/>
      <c r="AZ577" s="1154"/>
      <c r="BA577" s="1154"/>
      <c r="BB577" s="1154"/>
      <c r="BC577" s="1154"/>
      <c r="BD577" s="1154"/>
      <c r="BE577" s="1155"/>
    </row>
    <row r="578" spans="1:57" ht="32.25" thickBot="1">
      <c r="A578" s="2557"/>
      <c r="B578" s="2453"/>
      <c r="C578" s="2551"/>
      <c r="D578" s="291" t="s">
        <v>78</v>
      </c>
      <c r="E578" s="2554"/>
      <c r="F578" s="2510"/>
      <c r="G578" s="1899">
        <f t="shared" si="92"/>
        <v>0</v>
      </c>
      <c r="H578" s="1118">
        <f t="shared" si="94"/>
        <v>0</v>
      </c>
      <c r="I578" s="1848"/>
      <c r="J578" s="1848"/>
      <c r="K578" s="1848"/>
      <c r="L578" s="1849"/>
      <c r="M578" s="1121">
        <f t="shared" si="95"/>
        <v>0</v>
      </c>
      <c r="N578" s="1125"/>
      <c r="O578" s="1125"/>
      <c r="P578" s="1125"/>
      <c r="Q578" s="1125"/>
      <c r="R578" s="1126"/>
      <c r="S578" s="1145"/>
      <c r="T578" s="1145"/>
      <c r="U578" s="1145"/>
      <c r="V578" s="1125"/>
      <c r="W578" s="1125"/>
      <c r="X578" s="1126"/>
      <c r="Y578" s="1124"/>
      <c r="Z578" s="1126"/>
      <c r="AA578" s="1852"/>
      <c r="AB578" s="1848"/>
      <c r="AC578" s="1848"/>
      <c r="AD578" s="1848"/>
      <c r="AE578" s="1848"/>
      <c r="AF578" s="1849"/>
      <c r="AG578" s="1852"/>
      <c r="AH578" s="1869"/>
      <c r="AI578" s="1868"/>
      <c r="AJ578" s="348">
        <f>SUM(AQ578:AU578)</f>
        <v>0</v>
      </c>
      <c r="AK578" s="1853" t="s">
        <v>97</v>
      </c>
      <c r="AL578" s="1854" t="s">
        <v>97</v>
      </c>
      <c r="AM578" s="1855" t="s">
        <v>97</v>
      </c>
      <c r="AN578" s="1856" t="s">
        <v>97</v>
      </c>
      <c r="AO578" s="1854" t="s">
        <v>98</v>
      </c>
      <c r="AP578" s="1855" t="s">
        <v>98</v>
      </c>
      <c r="AQ578" s="1852"/>
      <c r="AR578" s="1848"/>
      <c r="AS578" s="1848"/>
      <c r="AT578" s="1848"/>
      <c r="AU578" s="1849"/>
      <c r="AV578" s="218">
        <f t="shared" si="93"/>
        <v>0</v>
      </c>
      <c r="AW578" s="1136"/>
      <c r="AX578" s="1137"/>
      <c r="AY578" s="1137"/>
      <c r="AZ578" s="1137"/>
      <c r="BA578" s="1137"/>
      <c r="BB578" s="1137"/>
      <c r="BC578" s="1137"/>
      <c r="BD578" s="1137"/>
      <c r="BE578" s="1138"/>
    </row>
    <row r="579" spans="1:57" ht="33.950000000000003" customHeight="1">
      <c r="A579" s="2557"/>
      <c r="B579" s="2451" t="s">
        <v>420</v>
      </c>
      <c r="C579" s="2549">
        <v>1998455</v>
      </c>
      <c r="D579" s="289" t="s">
        <v>74</v>
      </c>
      <c r="E579" s="2552">
        <v>13</v>
      </c>
      <c r="F579" s="2525">
        <v>-3</v>
      </c>
      <c r="G579" s="1071">
        <f t="shared" si="92"/>
        <v>0</v>
      </c>
      <c r="H579" s="1072">
        <f t="shared" si="94"/>
        <v>0</v>
      </c>
      <c r="I579" s="1827"/>
      <c r="J579" s="1827"/>
      <c r="K579" s="1827"/>
      <c r="L579" s="1828"/>
      <c r="M579" s="1075">
        <f t="shared" si="95"/>
        <v>0</v>
      </c>
      <c r="N579" s="1076"/>
      <c r="O579" s="1076"/>
      <c r="P579" s="1076"/>
      <c r="Q579" s="1076"/>
      <c r="R579" s="1080"/>
      <c r="S579" s="1139"/>
      <c r="T579" s="1139"/>
      <c r="U579" s="1139"/>
      <c r="V579" s="1076"/>
      <c r="W579" s="1076"/>
      <c r="X579" s="1080"/>
      <c r="Y579" s="1078"/>
      <c r="Z579" s="1080"/>
      <c r="AA579" s="1832"/>
      <c r="AB579" s="1827"/>
      <c r="AC579" s="1827"/>
      <c r="AD579" s="1827"/>
      <c r="AE579" s="1827"/>
      <c r="AF579" s="1828"/>
      <c r="AG579" s="1832"/>
      <c r="AH579" s="1836"/>
      <c r="AI579" s="1858"/>
      <c r="AJ579" s="346">
        <f>SUM(AN579:AP579)</f>
        <v>0</v>
      </c>
      <c r="AK579" s="1833" t="s">
        <v>97</v>
      </c>
      <c r="AL579" s="1834" t="s">
        <v>97</v>
      </c>
      <c r="AM579" s="1835" t="s">
        <v>97</v>
      </c>
      <c r="AN579" s="1832"/>
      <c r="AO579" s="1827"/>
      <c r="AP579" s="1836"/>
      <c r="AQ579" s="1837" t="s">
        <v>97</v>
      </c>
      <c r="AR579" s="1834" t="s">
        <v>97</v>
      </c>
      <c r="AS579" s="1834" t="s">
        <v>97</v>
      </c>
      <c r="AT579" s="1834" t="s">
        <v>97</v>
      </c>
      <c r="AU579" s="1838" t="s">
        <v>97</v>
      </c>
      <c r="AV579" s="218">
        <f t="shared" si="93"/>
        <v>0</v>
      </c>
      <c r="AW579" s="1093"/>
      <c r="AX579" s="1094"/>
      <c r="AY579" s="1094"/>
      <c r="AZ579" s="1094"/>
      <c r="BA579" s="1094"/>
      <c r="BB579" s="1094"/>
      <c r="BC579" s="1094"/>
      <c r="BD579" s="1094"/>
      <c r="BE579" s="1095"/>
    </row>
    <row r="580" spans="1:57" ht="47.25">
      <c r="A580" s="2557"/>
      <c r="B580" s="2452"/>
      <c r="C580" s="2550"/>
      <c r="D580" s="290" t="s">
        <v>75</v>
      </c>
      <c r="E580" s="2553"/>
      <c r="F580" s="2526"/>
      <c r="G580" s="1096">
        <f t="shared" si="92"/>
        <v>0</v>
      </c>
      <c r="H580" s="1097">
        <f t="shared" si="94"/>
        <v>0</v>
      </c>
      <c r="I580" s="1839"/>
      <c r="J580" s="1839"/>
      <c r="K580" s="1839"/>
      <c r="L580" s="1840"/>
      <c r="M580" s="1100">
        <f t="shared" si="95"/>
        <v>0</v>
      </c>
      <c r="N580" s="1101"/>
      <c r="O580" s="1101"/>
      <c r="P580" s="1101"/>
      <c r="Q580" s="1101"/>
      <c r="R580" s="1105"/>
      <c r="S580" s="1081"/>
      <c r="T580" s="1081"/>
      <c r="U580" s="1081"/>
      <c r="V580" s="1142"/>
      <c r="W580" s="1142"/>
      <c r="X580" s="1082"/>
      <c r="Y580" s="1152"/>
      <c r="Z580" s="1082"/>
      <c r="AA580" s="1829"/>
      <c r="AB580" s="1830"/>
      <c r="AC580" s="1830"/>
      <c r="AD580" s="1830"/>
      <c r="AE580" s="1830"/>
      <c r="AF580" s="1831"/>
      <c r="AG580" s="1841"/>
      <c r="AH580" s="1857"/>
      <c r="AI580" s="1860"/>
      <c r="AJ580" s="347">
        <f>SUM(AN580:AP580)</f>
        <v>0</v>
      </c>
      <c r="AK580" s="1842" t="s">
        <v>98</v>
      </c>
      <c r="AL580" s="1843" t="s">
        <v>98</v>
      </c>
      <c r="AM580" s="1844" t="s">
        <v>98</v>
      </c>
      <c r="AN580" s="1845"/>
      <c r="AO580" s="1843"/>
      <c r="AP580" s="1844"/>
      <c r="AQ580" s="1845" t="s">
        <v>97</v>
      </c>
      <c r="AR580" s="1843" t="s">
        <v>97</v>
      </c>
      <c r="AS580" s="1843" t="s">
        <v>97</v>
      </c>
      <c r="AT580" s="1843" t="s">
        <v>97</v>
      </c>
      <c r="AU580" s="1846" t="s">
        <v>97</v>
      </c>
      <c r="AV580" s="218">
        <f t="shared" si="93"/>
        <v>0</v>
      </c>
      <c r="AW580" s="1153"/>
      <c r="AX580" s="1154"/>
      <c r="AY580" s="1154"/>
      <c r="AZ580" s="1154"/>
      <c r="BA580" s="1154"/>
      <c r="BB580" s="1154"/>
      <c r="BC580" s="1154"/>
      <c r="BD580" s="1154"/>
      <c r="BE580" s="1155"/>
    </row>
    <row r="581" spans="1:57" ht="31.5">
      <c r="A581" s="2557"/>
      <c r="B581" s="2452"/>
      <c r="C581" s="2550"/>
      <c r="D581" s="290" t="s">
        <v>76</v>
      </c>
      <c r="E581" s="2553"/>
      <c r="F581" s="2526"/>
      <c r="G581" s="1096">
        <f t="shared" si="92"/>
        <v>0</v>
      </c>
      <c r="H581" s="1097">
        <f t="shared" si="94"/>
        <v>0</v>
      </c>
      <c r="I581" s="1839"/>
      <c r="J581" s="1839"/>
      <c r="K581" s="1839"/>
      <c r="L581" s="1840"/>
      <c r="M581" s="1100">
        <f t="shared" si="95"/>
        <v>0</v>
      </c>
      <c r="N581" s="1101"/>
      <c r="O581" s="1101"/>
      <c r="P581" s="1101"/>
      <c r="Q581" s="1101"/>
      <c r="R581" s="1105"/>
      <c r="S581" s="1081"/>
      <c r="T581" s="1081"/>
      <c r="U581" s="1081"/>
      <c r="V581" s="1142"/>
      <c r="W581" s="1142"/>
      <c r="X581" s="1082"/>
      <c r="Y581" s="1152"/>
      <c r="Z581" s="1082"/>
      <c r="AA581" s="1829"/>
      <c r="AB581" s="1830"/>
      <c r="AC581" s="1830"/>
      <c r="AD581" s="1830"/>
      <c r="AE581" s="1830"/>
      <c r="AF581" s="1831"/>
      <c r="AG581" s="1841"/>
      <c r="AH581" s="1857"/>
      <c r="AI581" s="1860"/>
      <c r="AJ581" s="347">
        <f>SUM(AK581:AM581)</f>
        <v>0</v>
      </c>
      <c r="AK581" s="1842"/>
      <c r="AL581" s="1843"/>
      <c r="AM581" s="1844"/>
      <c r="AN581" s="1845" t="s">
        <v>97</v>
      </c>
      <c r="AO581" s="1843" t="s">
        <v>97</v>
      </c>
      <c r="AP581" s="1844" t="s">
        <v>97</v>
      </c>
      <c r="AQ581" s="1845" t="s">
        <v>97</v>
      </c>
      <c r="AR581" s="1843" t="s">
        <v>97</v>
      </c>
      <c r="AS581" s="1843" t="s">
        <v>97</v>
      </c>
      <c r="AT581" s="1843" t="s">
        <v>97</v>
      </c>
      <c r="AU581" s="1846" t="s">
        <v>97</v>
      </c>
      <c r="AV581" s="218">
        <f t="shared" si="93"/>
        <v>0</v>
      </c>
      <c r="AW581" s="1153"/>
      <c r="AX581" s="1154"/>
      <c r="AY581" s="1154"/>
      <c r="AZ581" s="1154"/>
      <c r="BA581" s="1154"/>
      <c r="BB581" s="1154"/>
      <c r="BC581" s="1154"/>
      <c r="BD581" s="1154"/>
      <c r="BE581" s="1155"/>
    </row>
    <row r="582" spans="1:57">
      <c r="A582" s="2557"/>
      <c r="B582" s="2452"/>
      <c r="C582" s="2550"/>
      <c r="D582" s="290" t="s">
        <v>77</v>
      </c>
      <c r="E582" s="2553"/>
      <c r="F582" s="2526"/>
      <c r="G582" s="1267">
        <f t="shared" si="92"/>
        <v>16</v>
      </c>
      <c r="H582" s="1097">
        <f t="shared" si="94"/>
        <v>0</v>
      </c>
      <c r="I582" s="1839"/>
      <c r="J582" s="1839"/>
      <c r="K582" s="1839"/>
      <c r="L582" s="1840"/>
      <c r="M582" s="1100">
        <f t="shared" si="95"/>
        <v>16</v>
      </c>
      <c r="N582" s="1101"/>
      <c r="O582" s="1101"/>
      <c r="P582" s="1101"/>
      <c r="Q582" s="1101"/>
      <c r="R582" s="1105">
        <v>16</v>
      </c>
      <c r="S582" s="1081"/>
      <c r="T582" s="1081"/>
      <c r="U582" s="1081"/>
      <c r="V582" s="1142">
        <v>16</v>
      </c>
      <c r="W582" s="1142"/>
      <c r="X582" s="1082"/>
      <c r="Y582" s="1152">
        <v>15</v>
      </c>
      <c r="Z582" s="1082">
        <v>1</v>
      </c>
      <c r="AA582" s="1829"/>
      <c r="AB582" s="1830">
        <v>6</v>
      </c>
      <c r="AC582" s="1830">
        <v>6</v>
      </c>
      <c r="AD582" s="1830"/>
      <c r="AE582" s="1830">
        <v>2</v>
      </c>
      <c r="AF582" s="1831"/>
      <c r="AG582" s="1841">
        <v>42</v>
      </c>
      <c r="AH582" s="1857">
        <v>22</v>
      </c>
      <c r="AI582" s="1860">
        <v>110</v>
      </c>
      <c r="AJ582" s="347">
        <f>SUM(AQ582:AU582)</f>
        <v>16</v>
      </c>
      <c r="AK582" s="1842" t="s">
        <v>98</v>
      </c>
      <c r="AL582" s="1843" t="s">
        <v>98</v>
      </c>
      <c r="AM582" s="1844" t="s">
        <v>98</v>
      </c>
      <c r="AN582" s="1845" t="s">
        <v>97</v>
      </c>
      <c r="AO582" s="1843" t="s">
        <v>97</v>
      </c>
      <c r="AP582" s="1844" t="s">
        <v>97</v>
      </c>
      <c r="AQ582" s="1845"/>
      <c r="AR582" s="1843"/>
      <c r="AS582" s="1843">
        <v>10</v>
      </c>
      <c r="AT582" s="1843">
        <v>6</v>
      </c>
      <c r="AU582" s="1846"/>
      <c r="AV582" s="218">
        <f t="shared" si="93"/>
        <v>0</v>
      </c>
      <c r="AW582" s="1153"/>
      <c r="AX582" s="1154"/>
      <c r="AY582" s="1154"/>
      <c r="AZ582" s="1154"/>
      <c r="BA582" s="1154"/>
      <c r="BB582" s="1154"/>
      <c r="BC582" s="1154"/>
      <c r="BD582" s="1154"/>
      <c r="BE582" s="1155"/>
    </row>
    <row r="583" spans="1:57" ht="32.25" thickBot="1">
      <c r="A583" s="2557"/>
      <c r="B583" s="2453"/>
      <c r="C583" s="2551"/>
      <c r="D583" s="291" t="s">
        <v>78</v>
      </c>
      <c r="E583" s="2554"/>
      <c r="F583" s="2527"/>
      <c r="G583" s="1117">
        <f t="shared" si="92"/>
        <v>0</v>
      </c>
      <c r="H583" s="1118">
        <f t="shared" si="94"/>
        <v>0</v>
      </c>
      <c r="I583" s="1848"/>
      <c r="J583" s="1848"/>
      <c r="K583" s="1848"/>
      <c r="L583" s="1849"/>
      <c r="M583" s="1121">
        <f t="shared" si="95"/>
        <v>0</v>
      </c>
      <c r="N583" s="1125"/>
      <c r="O583" s="1125"/>
      <c r="P583" s="1125"/>
      <c r="Q583" s="1125"/>
      <c r="R583" s="1126"/>
      <c r="S583" s="1145"/>
      <c r="T583" s="1145"/>
      <c r="U583" s="1145"/>
      <c r="V583" s="1125"/>
      <c r="W583" s="1125"/>
      <c r="X583" s="1126"/>
      <c r="Y583" s="1124"/>
      <c r="Z583" s="1126"/>
      <c r="AA583" s="1852"/>
      <c r="AB583" s="1848"/>
      <c r="AC583" s="1848"/>
      <c r="AD583" s="1848"/>
      <c r="AE583" s="1848"/>
      <c r="AF583" s="1849"/>
      <c r="AG583" s="1852"/>
      <c r="AH583" s="1869"/>
      <c r="AI583" s="1868"/>
      <c r="AJ583" s="348">
        <f>SUM(AQ583:AU583)</f>
        <v>0</v>
      </c>
      <c r="AK583" s="1853" t="s">
        <v>97</v>
      </c>
      <c r="AL583" s="1854" t="s">
        <v>97</v>
      </c>
      <c r="AM583" s="1855" t="s">
        <v>97</v>
      </c>
      <c r="AN583" s="1856" t="s">
        <v>97</v>
      </c>
      <c r="AO583" s="1854" t="s">
        <v>98</v>
      </c>
      <c r="AP583" s="1855" t="s">
        <v>98</v>
      </c>
      <c r="AQ583" s="1852"/>
      <c r="AR583" s="1848"/>
      <c r="AS583" s="1848"/>
      <c r="AT583" s="1848"/>
      <c r="AU583" s="1849"/>
      <c r="AV583" s="218">
        <f t="shared" si="93"/>
        <v>0</v>
      </c>
      <c r="AW583" s="1136"/>
      <c r="AX583" s="1137"/>
      <c r="AY583" s="1137"/>
      <c r="AZ583" s="1137"/>
      <c r="BA583" s="1137"/>
      <c r="BB583" s="1137"/>
      <c r="BC583" s="1137"/>
      <c r="BD583" s="1137"/>
      <c r="BE583" s="1138"/>
    </row>
    <row r="584" spans="1:57" ht="33.950000000000003" customHeight="1">
      <c r="A584" s="2557"/>
      <c r="B584" s="2451" t="s">
        <v>421</v>
      </c>
      <c r="C584" s="2549">
        <v>1998302</v>
      </c>
      <c r="D584" s="289" t="s">
        <v>74</v>
      </c>
      <c r="E584" s="2552">
        <v>11</v>
      </c>
      <c r="F584" s="2525">
        <v>8</v>
      </c>
      <c r="G584" s="1897">
        <f t="shared" si="92"/>
        <v>0</v>
      </c>
      <c r="H584" s="1072">
        <f t="shared" si="94"/>
        <v>0</v>
      </c>
      <c r="I584" s="1827"/>
      <c r="J584" s="1827"/>
      <c r="K584" s="1827"/>
      <c r="L584" s="1828"/>
      <c r="M584" s="1075">
        <f t="shared" si="95"/>
        <v>0</v>
      </c>
      <c r="N584" s="1076"/>
      <c r="O584" s="1076"/>
      <c r="P584" s="1076"/>
      <c r="Q584" s="1076"/>
      <c r="R584" s="1080"/>
      <c r="S584" s="1139"/>
      <c r="T584" s="1139"/>
      <c r="U584" s="1139"/>
      <c r="V584" s="1076"/>
      <c r="W584" s="1076"/>
      <c r="X584" s="1080"/>
      <c r="Y584" s="1078"/>
      <c r="Z584" s="1080"/>
      <c r="AA584" s="1832"/>
      <c r="AB584" s="1827"/>
      <c r="AC584" s="1827"/>
      <c r="AD584" s="1827"/>
      <c r="AE584" s="1827"/>
      <c r="AF584" s="1828"/>
      <c r="AG584" s="1832"/>
      <c r="AH584" s="1836"/>
      <c r="AI584" s="1858"/>
      <c r="AJ584" s="346">
        <f>SUM(AN584:AP584)</f>
        <v>0</v>
      </c>
      <c r="AK584" s="1833" t="s">
        <v>97</v>
      </c>
      <c r="AL584" s="1834" t="s">
        <v>97</v>
      </c>
      <c r="AM584" s="1835" t="s">
        <v>97</v>
      </c>
      <c r="AN584" s="1832"/>
      <c r="AO584" s="1827"/>
      <c r="AP584" s="1836"/>
      <c r="AQ584" s="1837" t="s">
        <v>97</v>
      </c>
      <c r="AR584" s="1834" t="s">
        <v>97</v>
      </c>
      <c r="AS584" s="1834" t="s">
        <v>97</v>
      </c>
      <c r="AT584" s="1834" t="s">
        <v>97</v>
      </c>
      <c r="AU584" s="1838" t="s">
        <v>97</v>
      </c>
      <c r="AV584" s="218">
        <f t="shared" si="93"/>
        <v>0</v>
      </c>
      <c r="AW584" s="1093"/>
      <c r="AX584" s="1094"/>
      <c r="AY584" s="1094"/>
      <c r="AZ584" s="1094"/>
      <c r="BA584" s="1094"/>
      <c r="BB584" s="1094"/>
      <c r="BC584" s="1094"/>
      <c r="BD584" s="1094"/>
      <c r="BE584" s="1095"/>
    </row>
    <row r="585" spans="1:57" ht="47.25">
      <c r="A585" s="2557"/>
      <c r="B585" s="2452"/>
      <c r="C585" s="2550"/>
      <c r="D585" s="290" t="s">
        <v>75</v>
      </c>
      <c r="E585" s="2553"/>
      <c r="F585" s="2526"/>
      <c r="G585" s="1898">
        <f t="shared" si="92"/>
        <v>0</v>
      </c>
      <c r="H585" s="1097">
        <f t="shared" si="94"/>
        <v>0</v>
      </c>
      <c r="I585" s="1839"/>
      <c r="J585" s="1839"/>
      <c r="K585" s="1839"/>
      <c r="L585" s="1840"/>
      <c r="M585" s="1100">
        <f t="shared" si="95"/>
        <v>0</v>
      </c>
      <c r="N585" s="1101"/>
      <c r="O585" s="1101"/>
      <c r="P585" s="1101"/>
      <c r="Q585" s="1101"/>
      <c r="R585" s="1105"/>
      <c r="S585" s="1081"/>
      <c r="T585" s="1081"/>
      <c r="U585" s="1081"/>
      <c r="V585" s="1142"/>
      <c r="W585" s="1142"/>
      <c r="X585" s="1082"/>
      <c r="Y585" s="1152"/>
      <c r="Z585" s="1082"/>
      <c r="AA585" s="1829"/>
      <c r="AB585" s="1830"/>
      <c r="AC585" s="1830"/>
      <c r="AD585" s="1830"/>
      <c r="AE585" s="1830"/>
      <c r="AF585" s="1831"/>
      <c r="AG585" s="1841"/>
      <c r="AH585" s="1857"/>
      <c r="AI585" s="1860"/>
      <c r="AJ585" s="347">
        <f>SUM(AN585:AP585)</f>
        <v>0</v>
      </c>
      <c r="AK585" s="1842" t="s">
        <v>98</v>
      </c>
      <c r="AL585" s="1843" t="s">
        <v>98</v>
      </c>
      <c r="AM585" s="1844" t="s">
        <v>98</v>
      </c>
      <c r="AN585" s="1845"/>
      <c r="AO585" s="1843"/>
      <c r="AP585" s="1844"/>
      <c r="AQ585" s="1845" t="s">
        <v>97</v>
      </c>
      <c r="AR585" s="1843" t="s">
        <v>97</v>
      </c>
      <c r="AS585" s="1843" t="s">
        <v>97</v>
      </c>
      <c r="AT585" s="1843" t="s">
        <v>97</v>
      </c>
      <c r="AU585" s="1846" t="s">
        <v>97</v>
      </c>
      <c r="AV585" s="218">
        <f t="shared" si="93"/>
        <v>0</v>
      </c>
      <c r="AW585" s="1153"/>
      <c r="AX585" s="1154"/>
      <c r="AY585" s="1154"/>
      <c r="AZ585" s="1154"/>
      <c r="BA585" s="1154"/>
      <c r="BB585" s="1154"/>
      <c r="BC585" s="1154"/>
      <c r="BD585" s="1154"/>
      <c r="BE585" s="1155"/>
    </row>
    <row r="586" spans="1:57" ht="31.5">
      <c r="A586" s="2557"/>
      <c r="B586" s="2452"/>
      <c r="C586" s="2550"/>
      <c r="D586" s="290" t="s">
        <v>76</v>
      </c>
      <c r="E586" s="2553"/>
      <c r="F586" s="2526"/>
      <c r="G586" s="1898">
        <f t="shared" ref="G586:G649" si="96">SUM(M586,AV586)</f>
        <v>0</v>
      </c>
      <c r="H586" s="1097">
        <f t="shared" si="94"/>
        <v>0</v>
      </c>
      <c r="I586" s="1839"/>
      <c r="J586" s="1839"/>
      <c r="K586" s="1839"/>
      <c r="L586" s="1840"/>
      <c r="M586" s="1100">
        <f t="shared" si="95"/>
        <v>0</v>
      </c>
      <c r="N586" s="1101"/>
      <c r="O586" s="1101"/>
      <c r="P586" s="1101"/>
      <c r="Q586" s="1101"/>
      <c r="R586" s="1105"/>
      <c r="S586" s="1081"/>
      <c r="T586" s="1081"/>
      <c r="U586" s="1081"/>
      <c r="V586" s="1142"/>
      <c r="W586" s="1142"/>
      <c r="X586" s="1082"/>
      <c r="Y586" s="1152"/>
      <c r="Z586" s="1082"/>
      <c r="AA586" s="1829"/>
      <c r="AB586" s="1830"/>
      <c r="AC586" s="1830"/>
      <c r="AD586" s="1830"/>
      <c r="AE586" s="1830"/>
      <c r="AF586" s="1831"/>
      <c r="AG586" s="1841"/>
      <c r="AH586" s="1857"/>
      <c r="AI586" s="1860"/>
      <c r="AJ586" s="347">
        <f>SUM(AK586:AM586)</f>
        <v>0</v>
      </c>
      <c r="AK586" s="1842"/>
      <c r="AL586" s="1843"/>
      <c r="AM586" s="1844"/>
      <c r="AN586" s="1845" t="s">
        <v>97</v>
      </c>
      <c r="AO586" s="1843" t="s">
        <v>97</v>
      </c>
      <c r="AP586" s="1844" t="s">
        <v>97</v>
      </c>
      <c r="AQ586" s="1845" t="s">
        <v>97</v>
      </c>
      <c r="AR586" s="1843" t="s">
        <v>97</v>
      </c>
      <c r="AS586" s="1843" t="s">
        <v>97</v>
      </c>
      <c r="AT586" s="1843" t="s">
        <v>97</v>
      </c>
      <c r="AU586" s="1846" t="s">
        <v>97</v>
      </c>
      <c r="AV586" s="218">
        <f t="shared" ref="AV586:AV649" si="97">SUM(AW586:BE586)</f>
        <v>0</v>
      </c>
      <c r="AW586" s="1153"/>
      <c r="AX586" s="1154"/>
      <c r="AY586" s="1154"/>
      <c r="AZ586" s="1154"/>
      <c r="BA586" s="1154"/>
      <c r="BB586" s="1154"/>
      <c r="BC586" s="1154"/>
      <c r="BD586" s="1154"/>
      <c r="BE586" s="1155"/>
    </row>
    <row r="587" spans="1:57">
      <c r="A587" s="2557"/>
      <c r="B587" s="2452"/>
      <c r="C587" s="2550"/>
      <c r="D587" s="290" t="s">
        <v>77</v>
      </c>
      <c r="E587" s="2553"/>
      <c r="F587" s="2526"/>
      <c r="G587" s="1906">
        <f t="shared" si="96"/>
        <v>3</v>
      </c>
      <c r="H587" s="1097">
        <f t="shared" si="94"/>
        <v>0</v>
      </c>
      <c r="I587" s="1839"/>
      <c r="J587" s="1839"/>
      <c r="K587" s="1839"/>
      <c r="L587" s="1840"/>
      <c r="M587" s="1100">
        <f t="shared" si="95"/>
        <v>3</v>
      </c>
      <c r="N587" s="1101"/>
      <c r="O587" s="1101"/>
      <c r="P587" s="1101"/>
      <c r="Q587" s="1101"/>
      <c r="R587" s="1105">
        <v>3</v>
      </c>
      <c r="S587" s="1081"/>
      <c r="T587" s="1081"/>
      <c r="U587" s="1081"/>
      <c r="V587" s="1142">
        <v>3</v>
      </c>
      <c r="W587" s="1142"/>
      <c r="X587" s="1082"/>
      <c r="Y587" s="1152">
        <v>3</v>
      </c>
      <c r="Z587" s="1082"/>
      <c r="AA587" s="1829"/>
      <c r="AB587" s="1830"/>
      <c r="AC587" s="1830"/>
      <c r="AD587" s="1830">
        <v>2</v>
      </c>
      <c r="AE587" s="1830">
        <v>1</v>
      </c>
      <c r="AF587" s="1831"/>
      <c r="AG587" s="1841">
        <v>44</v>
      </c>
      <c r="AH587" s="1857">
        <v>20</v>
      </c>
      <c r="AI587" s="1860">
        <v>85</v>
      </c>
      <c r="AJ587" s="347">
        <f>SUM(AQ587:AU587)</f>
        <v>3</v>
      </c>
      <c r="AK587" s="1842" t="s">
        <v>98</v>
      </c>
      <c r="AL587" s="1843" t="s">
        <v>98</v>
      </c>
      <c r="AM587" s="1844" t="s">
        <v>98</v>
      </c>
      <c r="AN587" s="1845" t="s">
        <v>97</v>
      </c>
      <c r="AO587" s="1843" t="s">
        <v>97</v>
      </c>
      <c r="AP587" s="1844" t="s">
        <v>97</v>
      </c>
      <c r="AQ587" s="1845">
        <v>1</v>
      </c>
      <c r="AR587" s="1843">
        <v>1</v>
      </c>
      <c r="AS587" s="1843"/>
      <c r="AT587" s="1843">
        <v>1</v>
      </c>
      <c r="AU587" s="1846"/>
      <c r="AV587" s="218">
        <f t="shared" si="97"/>
        <v>0</v>
      </c>
      <c r="AW587" s="1153"/>
      <c r="AX587" s="1154"/>
      <c r="AY587" s="1154"/>
      <c r="AZ587" s="1154"/>
      <c r="BA587" s="1154"/>
      <c r="BB587" s="1154"/>
      <c r="BC587" s="1154"/>
      <c r="BD587" s="1154"/>
      <c r="BE587" s="1155"/>
    </row>
    <row r="588" spans="1:57" ht="32.25" thickBot="1">
      <c r="A588" s="2557"/>
      <c r="B588" s="2453"/>
      <c r="C588" s="2551"/>
      <c r="D588" s="291" t="s">
        <v>78</v>
      </c>
      <c r="E588" s="2554"/>
      <c r="F588" s="2527"/>
      <c r="G588" s="1899">
        <f t="shared" si="96"/>
        <v>0</v>
      </c>
      <c r="H588" s="1118">
        <f t="shared" ref="H588" si="98">SUM(I588:L588)</f>
        <v>0</v>
      </c>
      <c r="I588" s="1848"/>
      <c r="J588" s="1848"/>
      <c r="K588" s="1848"/>
      <c r="L588" s="1849"/>
      <c r="M588" s="1121">
        <f t="shared" si="95"/>
        <v>0</v>
      </c>
      <c r="N588" s="1125"/>
      <c r="O588" s="1125"/>
      <c r="P588" s="1125"/>
      <c r="Q588" s="1125"/>
      <c r="R588" s="1126"/>
      <c r="S588" s="1145"/>
      <c r="T588" s="1145"/>
      <c r="U588" s="1145"/>
      <c r="V588" s="1125"/>
      <c r="W588" s="1125"/>
      <c r="X588" s="1126"/>
      <c r="Y588" s="1124"/>
      <c r="Z588" s="1126"/>
      <c r="AA588" s="1852"/>
      <c r="AB588" s="1848"/>
      <c r="AC588" s="1848"/>
      <c r="AD588" s="1848"/>
      <c r="AE588" s="1848"/>
      <c r="AF588" s="1849"/>
      <c r="AG588" s="1852"/>
      <c r="AH588" s="1869"/>
      <c r="AI588" s="1868"/>
      <c r="AJ588" s="348">
        <f>SUM(AQ588:AU588)</f>
        <v>0</v>
      </c>
      <c r="AK588" s="1853" t="s">
        <v>97</v>
      </c>
      <c r="AL588" s="1854" t="s">
        <v>97</v>
      </c>
      <c r="AM588" s="1855" t="s">
        <v>97</v>
      </c>
      <c r="AN588" s="1856" t="s">
        <v>97</v>
      </c>
      <c r="AO588" s="1854" t="s">
        <v>98</v>
      </c>
      <c r="AP588" s="1855" t="s">
        <v>98</v>
      </c>
      <c r="AQ588" s="1852"/>
      <c r="AR588" s="1848"/>
      <c r="AS588" s="1848"/>
      <c r="AT588" s="1848"/>
      <c r="AU588" s="1849"/>
      <c r="AV588" s="218">
        <f t="shared" si="97"/>
        <v>0</v>
      </c>
      <c r="AW588" s="1136"/>
      <c r="AX588" s="1137"/>
      <c r="AY588" s="1137"/>
      <c r="AZ588" s="1137"/>
      <c r="BA588" s="1137"/>
      <c r="BB588" s="1137"/>
      <c r="BC588" s="1137"/>
      <c r="BD588" s="1137"/>
      <c r="BE588" s="1138"/>
    </row>
    <row r="589" spans="1:57" ht="33.950000000000003" customHeight="1">
      <c r="A589" s="2465" t="s">
        <v>218</v>
      </c>
      <c r="B589" s="2454" t="s">
        <v>422</v>
      </c>
      <c r="C589" s="2457">
        <v>25430078</v>
      </c>
      <c r="D589" s="289" t="s">
        <v>74</v>
      </c>
      <c r="E589" s="2544">
        <v>503</v>
      </c>
      <c r="F589" s="2547">
        <f>E589-SUM(M589:M593)</f>
        <v>-3</v>
      </c>
      <c r="G589" s="684">
        <f t="shared" si="96"/>
        <v>125</v>
      </c>
      <c r="H589" s="685">
        <f>SUM(I589:L589)</f>
        <v>0</v>
      </c>
      <c r="I589" s="1586"/>
      <c r="J589" s="1586"/>
      <c r="K589" s="1586"/>
      <c r="L589" s="1587"/>
      <c r="M589" s="688">
        <f>IF(AND(SUM(N589:R589)=SUM(Y589:Z589),SUM(S589:X589)=SUM(Y589:Z589)),SUM(N589:R589),"ПЕРЕВІРТЕ ПРАВИЛЬНІСТЬ ДАНИХ")</f>
        <v>122</v>
      </c>
      <c r="N589" s="689"/>
      <c r="O589" s="689">
        <v>122</v>
      </c>
      <c r="P589" s="689"/>
      <c r="Q589" s="689"/>
      <c r="R589" s="690"/>
      <c r="S589" s="691">
        <v>4</v>
      </c>
      <c r="T589" s="689"/>
      <c r="U589" s="689"/>
      <c r="V589" s="692">
        <v>103</v>
      </c>
      <c r="W589" s="689">
        <v>15</v>
      </c>
      <c r="X589" s="693"/>
      <c r="Y589" s="762">
        <v>92</v>
      </c>
      <c r="Z589" s="693">
        <v>30</v>
      </c>
      <c r="AA589" s="1591"/>
      <c r="AB589" s="1586">
        <v>59</v>
      </c>
      <c r="AC589" s="1586">
        <v>59</v>
      </c>
      <c r="AD589" s="1586">
        <v>7</v>
      </c>
      <c r="AE589" s="1586">
        <v>77</v>
      </c>
      <c r="AF589" s="1587">
        <v>5</v>
      </c>
      <c r="AG589" s="1591" t="s">
        <v>423</v>
      </c>
      <c r="AH589" s="1587" t="s">
        <v>424</v>
      </c>
      <c r="AI589" s="1591" t="s">
        <v>425</v>
      </c>
      <c r="AJ589" s="276">
        <f>SUM(AN589:AP589)</f>
        <v>122</v>
      </c>
      <c r="AK589" s="1592" t="s">
        <v>97</v>
      </c>
      <c r="AL589" s="1593" t="s">
        <v>97</v>
      </c>
      <c r="AM589" s="1594" t="s">
        <v>97</v>
      </c>
      <c r="AN589" s="1591">
        <v>8</v>
      </c>
      <c r="AO589" s="1586">
        <v>97</v>
      </c>
      <c r="AP589" s="1595">
        <v>17</v>
      </c>
      <c r="AQ589" s="1596" t="s">
        <v>97</v>
      </c>
      <c r="AR589" s="1593" t="s">
        <v>97</v>
      </c>
      <c r="AS589" s="1593" t="s">
        <v>97</v>
      </c>
      <c r="AT589" s="1593" t="s">
        <v>97</v>
      </c>
      <c r="AU589" s="1597" t="s">
        <v>97</v>
      </c>
      <c r="AV589" s="220">
        <f t="shared" si="97"/>
        <v>3</v>
      </c>
      <c r="AW589" s="706"/>
      <c r="AX589" s="707"/>
      <c r="AY589" s="707"/>
      <c r="AZ589" s="707"/>
      <c r="BA589" s="707">
        <v>3</v>
      </c>
      <c r="BB589" s="707"/>
      <c r="BC589" s="707"/>
      <c r="BD589" s="707"/>
      <c r="BE589" s="708"/>
    </row>
    <row r="590" spans="1:57" ht="47.25">
      <c r="A590" s="2466"/>
      <c r="B590" s="2455"/>
      <c r="C590" s="2458"/>
      <c r="D590" s="290" t="s">
        <v>75</v>
      </c>
      <c r="E590" s="2545"/>
      <c r="F590" s="2548"/>
      <c r="G590" s="709">
        <f t="shared" si="96"/>
        <v>0</v>
      </c>
      <c r="H590" s="710">
        <f>SUM(I590:L590)</f>
        <v>0</v>
      </c>
      <c r="I590" s="1598"/>
      <c r="J590" s="1598"/>
      <c r="K590" s="1598"/>
      <c r="L590" s="1599"/>
      <c r="M590" s="713">
        <f t="shared" ref="M590:M628" si="99">IF(AND(SUM(N590:R590)=SUM(Y590:Z590),SUM(S590:X590)=SUM(Y590:Z590)),SUM(N590:R590),"ПЕРЕВІРТЕ ПРАВИЛЬНІСТЬ ДАНИХ")</f>
        <v>0</v>
      </c>
      <c r="N590" s="714"/>
      <c r="O590" s="714"/>
      <c r="P590" s="714"/>
      <c r="Q590" s="714"/>
      <c r="R590" s="715"/>
      <c r="S590" s="716"/>
      <c r="T590" s="717"/>
      <c r="U590" s="717"/>
      <c r="V590" s="714"/>
      <c r="W590" s="714"/>
      <c r="X590" s="718"/>
      <c r="Y590" s="694"/>
      <c r="Z590" s="695"/>
      <c r="AA590" s="1588"/>
      <c r="AB590" s="1589"/>
      <c r="AC590" s="1589"/>
      <c r="AD590" s="1589"/>
      <c r="AE590" s="1589"/>
      <c r="AF590" s="1590"/>
      <c r="AG590" s="1600"/>
      <c r="AH590" s="1599"/>
      <c r="AI590" s="1600"/>
      <c r="AJ590" s="279">
        <f>SUM(AN590:AP590)</f>
        <v>0</v>
      </c>
      <c r="AK590" s="1601" t="s">
        <v>98</v>
      </c>
      <c r="AL590" s="1602" t="s">
        <v>98</v>
      </c>
      <c r="AM590" s="1603" t="s">
        <v>98</v>
      </c>
      <c r="AN590" s="1604"/>
      <c r="AO590" s="1602"/>
      <c r="AP590" s="1603"/>
      <c r="AQ590" s="1604" t="s">
        <v>97</v>
      </c>
      <c r="AR590" s="1602" t="s">
        <v>97</v>
      </c>
      <c r="AS590" s="1602" t="s">
        <v>97</v>
      </c>
      <c r="AT590" s="1602" t="s">
        <v>97</v>
      </c>
      <c r="AU590" s="1605" t="s">
        <v>97</v>
      </c>
      <c r="AV590" s="220">
        <f t="shared" si="97"/>
        <v>0</v>
      </c>
      <c r="AW590" s="725"/>
      <c r="AX590" s="726"/>
      <c r="AY590" s="726"/>
      <c r="AZ590" s="726"/>
      <c r="BA590" s="726"/>
      <c r="BB590" s="726"/>
      <c r="BC590" s="726"/>
      <c r="BD590" s="726"/>
      <c r="BE590" s="727"/>
    </row>
    <row r="591" spans="1:57" ht="31.5">
      <c r="A591" s="2466"/>
      <c r="B591" s="2455"/>
      <c r="C591" s="2458"/>
      <c r="D591" s="290" t="s">
        <v>76</v>
      </c>
      <c r="E591" s="2545"/>
      <c r="F591" s="2548"/>
      <c r="G591" s="709">
        <f t="shared" si="96"/>
        <v>0</v>
      </c>
      <c r="H591" s="710">
        <f t="shared" ref="H591:H603" si="100">SUM(I591:L591)</f>
        <v>0</v>
      </c>
      <c r="I591" s="1598"/>
      <c r="J591" s="1598"/>
      <c r="K591" s="1598"/>
      <c r="L591" s="1599"/>
      <c r="M591" s="713">
        <f t="shared" si="99"/>
        <v>0</v>
      </c>
      <c r="N591" s="714"/>
      <c r="O591" s="714"/>
      <c r="P591" s="728"/>
      <c r="Q591" s="1606"/>
      <c r="R591" s="715"/>
      <c r="S591" s="716"/>
      <c r="T591" s="714"/>
      <c r="U591" s="714"/>
      <c r="V591" s="714"/>
      <c r="W591" s="714"/>
      <c r="X591" s="718"/>
      <c r="Y591" s="694"/>
      <c r="Z591" s="695"/>
      <c r="AA591" s="1588"/>
      <c r="AB591" s="1589"/>
      <c r="AC591" s="1589"/>
      <c r="AD591" s="1589"/>
      <c r="AE591" s="1589"/>
      <c r="AF591" s="1590"/>
      <c r="AG591" s="1600"/>
      <c r="AH591" s="1599"/>
      <c r="AI591" s="1600"/>
      <c r="AJ591" s="279">
        <f>SUM(AK591:AM591)</f>
        <v>0</v>
      </c>
      <c r="AK591" s="1601"/>
      <c r="AL591" s="1602"/>
      <c r="AM591" s="1603"/>
      <c r="AN591" s="1604" t="s">
        <v>97</v>
      </c>
      <c r="AO591" s="1602" t="s">
        <v>97</v>
      </c>
      <c r="AP591" s="1603" t="s">
        <v>97</v>
      </c>
      <c r="AQ591" s="1604" t="s">
        <v>97</v>
      </c>
      <c r="AR591" s="1602" t="s">
        <v>97</v>
      </c>
      <c r="AS591" s="1602" t="s">
        <v>97</v>
      </c>
      <c r="AT591" s="1602" t="s">
        <v>97</v>
      </c>
      <c r="AU591" s="1605" t="s">
        <v>97</v>
      </c>
      <c r="AV591" s="220">
        <f t="shared" si="97"/>
        <v>0</v>
      </c>
      <c r="AW591" s="725"/>
      <c r="AX591" s="726"/>
      <c r="AY591" s="726"/>
      <c r="AZ591" s="726"/>
      <c r="BA591" s="726"/>
      <c r="BB591" s="726"/>
      <c r="BC591" s="726"/>
      <c r="BD591" s="726"/>
      <c r="BE591" s="727"/>
    </row>
    <row r="592" spans="1:57">
      <c r="A592" s="2466"/>
      <c r="B592" s="2455"/>
      <c r="C592" s="2458"/>
      <c r="D592" s="290" t="s">
        <v>77</v>
      </c>
      <c r="E592" s="2545"/>
      <c r="F592" s="2548"/>
      <c r="G592" s="709">
        <f t="shared" si="96"/>
        <v>391</v>
      </c>
      <c r="H592" s="710">
        <f t="shared" si="100"/>
        <v>4</v>
      </c>
      <c r="I592" s="1598"/>
      <c r="J592" s="1598">
        <v>2</v>
      </c>
      <c r="K592" s="1598">
        <v>2</v>
      </c>
      <c r="L592" s="1599"/>
      <c r="M592" s="713">
        <f>IF(AND(SUM(N592:R592)=SUM(Y592:Z592),SUM(S592:X592)=SUM(Y592:Z592)),SUM(N592:R592),"ПЕРЕВІРТЕ ПРАВИЛЬНІСТЬ ДАНИХ")</f>
        <v>384</v>
      </c>
      <c r="N592" s="714"/>
      <c r="O592" s="714">
        <v>384</v>
      </c>
      <c r="P592" s="714"/>
      <c r="Q592" s="714"/>
      <c r="R592" s="715"/>
      <c r="S592" s="716">
        <v>10</v>
      </c>
      <c r="T592" s="714"/>
      <c r="U592" s="714"/>
      <c r="V592" s="714">
        <v>348</v>
      </c>
      <c r="W592" s="714">
        <v>26</v>
      </c>
      <c r="X592" s="718"/>
      <c r="Y592" s="694">
        <v>314</v>
      </c>
      <c r="Z592" s="695">
        <v>70</v>
      </c>
      <c r="AA592" s="1588"/>
      <c r="AB592" s="1589">
        <v>170</v>
      </c>
      <c r="AC592" s="1589">
        <v>170</v>
      </c>
      <c r="AD592" s="1589">
        <v>21</v>
      </c>
      <c r="AE592" s="1589">
        <v>237</v>
      </c>
      <c r="AF592" s="1590">
        <v>4</v>
      </c>
      <c r="AG592" s="1600">
        <v>44.51</v>
      </c>
      <c r="AH592" s="1599">
        <v>24.1</v>
      </c>
      <c r="AI592" s="1600">
        <v>98.11</v>
      </c>
      <c r="AJ592" s="279">
        <f>SUM(AQ592:AU592)</f>
        <v>384</v>
      </c>
      <c r="AK592" s="1601" t="s">
        <v>98</v>
      </c>
      <c r="AL592" s="1602" t="s">
        <v>98</v>
      </c>
      <c r="AM592" s="1603" t="s">
        <v>98</v>
      </c>
      <c r="AN592" s="1604" t="s">
        <v>97</v>
      </c>
      <c r="AO592" s="1602" t="s">
        <v>97</v>
      </c>
      <c r="AP592" s="1603" t="s">
        <v>97</v>
      </c>
      <c r="AQ592" s="1604">
        <v>17</v>
      </c>
      <c r="AR592" s="1602">
        <v>44</v>
      </c>
      <c r="AS592" s="1602">
        <v>270</v>
      </c>
      <c r="AT592" s="1602">
        <v>49</v>
      </c>
      <c r="AU592" s="1605">
        <v>4</v>
      </c>
      <c r="AV592" s="220">
        <f t="shared" si="97"/>
        <v>7</v>
      </c>
      <c r="AW592" s="725"/>
      <c r="AX592" s="726"/>
      <c r="AY592" s="726"/>
      <c r="AZ592" s="726">
        <v>1</v>
      </c>
      <c r="BA592" s="726">
        <v>4</v>
      </c>
      <c r="BB592" s="726"/>
      <c r="BC592" s="726"/>
      <c r="BD592" s="726">
        <v>2</v>
      </c>
      <c r="BE592" s="727"/>
    </row>
    <row r="593" spans="1:57" ht="32.25" thickBot="1">
      <c r="A593" s="2466"/>
      <c r="B593" s="2473"/>
      <c r="C593" s="2474"/>
      <c r="D593" s="292" t="s">
        <v>78</v>
      </c>
      <c r="E593" s="2546"/>
      <c r="F593" s="2555"/>
      <c r="G593" s="730">
        <f t="shared" si="96"/>
        <v>0</v>
      </c>
      <c r="H593" s="731">
        <f t="shared" si="100"/>
        <v>0</v>
      </c>
      <c r="I593" s="1607"/>
      <c r="J593" s="1607"/>
      <c r="K593" s="1607"/>
      <c r="L593" s="1608"/>
      <c r="M593" s="734">
        <f>IF(AND(SUM(N593:R593)=SUM(Y593:Z593),SUM(S593:X593)=SUM(Y593:Z593)),SUM(N593:R593),"ПЕРЕВІРТЕ ПРАВИЛЬНІСТЬ ДАНИХ")</f>
        <v>0</v>
      </c>
      <c r="N593" s="735"/>
      <c r="O593" s="735"/>
      <c r="P593" s="735"/>
      <c r="Q593" s="735"/>
      <c r="R593" s="736"/>
      <c r="S593" s="737"/>
      <c r="T593" s="738"/>
      <c r="U593" s="738"/>
      <c r="V593" s="738"/>
      <c r="W593" s="738"/>
      <c r="X593" s="739"/>
      <c r="Y593" s="740"/>
      <c r="Z593" s="718"/>
      <c r="AA593" s="1600"/>
      <c r="AB593" s="1598"/>
      <c r="AC593" s="1598"/>
      <c r="AD593" s="1598"/>
      <c r="AE593" s="1598"/>
      <c r="AF593" s="1599"/>
      <c r="AG593" s="1609"/>
      <c r="AH593" s="1610"/>
      <c r="AI593" s="1611"/>
      <c r="AJ593" s="282">
        <f>SUM(AQ593:AU593)</f>
        <v>0</v>
      </c>
      <c r="AK593" s="1612" t="s">
        <v>97</v>
      </c>
      <c r="AL593" s="1613" t="s">
        <v>97</v>
      </c>
      <c r="AM593" s="1614" t="s">
        <v>97</v>
      </c>
      <c r="AN593" s="1615" t="s">
        <v>97</v>
      </c>
      <c r="AO593" s="1613" t="s">
        <v>98</v>
      </c>
      <c r="AP593" s="1614" t="s">
        <v>98</v>
      </c>
      <c r="AQ593" s="1611"/>
      <c r="AR593" s="1607"/>
      <c r="AS593" s="1607"/>
      <c r="AT593" s="1607"/>
      <c r="AU593" s="1608"/>
      <c r="AV593" s="220">
        <f t="shared" si="97"/>
        <v>0</v>
      </c>
      <c r="AW593" s="748"/>
      <c r="AX593" s="749"/>
      <c r="AY593" s="749"/>
      <c r="AZ593" s="749"/>
      <c r="BA593" s="749"/>
      <c r="BB593" s="749"/>
      <c r="BC593" s="749"/>
      <c r="BD593" s="749"/>
      <c r="BE593" s="750"/>
    </row>
    <row r="594" spans="1:57" ht="33.950000000000003" customHeight="1">
      <c r="A594" s="2466"/>
      <c r="B594" s="2454" t="s">
        <v>481</v>
      </c>
      <c r="C594" s="2457" t="s">
        <v>426</v>
      </c>
      <c r="D594" s="289" t="s">
        <v>74</v>
      </c>
      <c r="E594" s="2544">
        <v>182</v>
      </c>
      <c r="F594" s="2547">
        <f>E594-SUM(M594:M598)</f>
        <v>-21</v>
      </c>
      <c r="G594" s="684">
        <f t="shared" si="96"/>
        <v>0</v>
      </c>
      <c r="H594" s="685">
        <f t="shared" si="100"/>
        <v>0</v>
      </c>
      <c r="I594" s="1586"/>
      <c r="J594" s="1586"/>
      <c r="K594" s="1586"/>
      <c r="L594" s="1587"/>
      <c r="M594" s="688">
        <f t="shared" si="99"/>
        <v>0</v>
      </c>
      <c r="N594" s="689"/>
      <c r="O594" s="689"/>
      <c r="P594" s="689"/>
      <c r="Q594" s="689"/>
      <c r="R594" s="693"/>
      <c r="S594" s="694"/>
      <c r="T594" s="694"/>
      <c r="U594" s="694"/>
      <c r="V594" s="751"/>
      <c r="W594" s="751"/>
      <c r="X594" s="695"/>
      <c r="Y594" s="691"/>
      <c r="Z594" s="693"/>
      <c r="AA594" s="1591"/>
      <c r="AB594" s="1586"/>
      <c r="AC594" s="1586"/>
      <c r="AD594" s="1586"/>
      <c r="AE594" s="1586"/>
      <c r="AF594" s="1587"/>
      <c r="AG594" s="1591"/>
      <c r="AH594" s="1595"/>
      <c r="AI594" s="1616"/>
      <c r="AJ594" s="276">
        <f>SUM(AN594:AP594)</f>
        <v>0</v>
      </c>
      <c r="AK594" s="1592" t="s">
        <v>97</v>
      </c>
      <c r="AL594" s="1593" t="s">
        <v>97</v>
      </c>
      <c r="AM594" s="1594" t="s">
        <v>97</v>
      </c>
      <c r="AN594" s="1591"/>
      <c r="AO594" s="1586"/>
      <c r="AP594" s="1595"/>
      <c r="AQ594" s="1596" t="s">
        <v>97</v>
      </c>
      <c r="AR594" s="1593" t="s">
        <v>97</v>
      </c>
      <c r="AS594" s="1593" t="s">
        <v>97</v>
      </c>
      <c r="AT594" s="1593" t="s">
        <v>97</v>
      </c>
      <c r="AU594" s="1597" t="s">
        <v>97</v>
      </c>
      <c r="AV594" s="220">
        <f t="shared" si="97"/>
        <v>0</v>
      </c>
      <c r="AW594" s="753"/>
      <c r="AX594" s="754"/>
      <c r="AY594" s="754"/>
      <c r="AZ594" s="754"/>
      <c r="BA594" s="754"/>
      <c r="BB594" s="754"/>
      <c r="BC594" s="754"/>
      <c r="BD594" s="754"/>
      <c r="BE594" s="755"/>
    </row>
    <row r="595" spans="1:57" ht="47.25">
      <c r="A595" s="2466"/>
      <c r="B595" s="2455"/>
      <c r="C595" s="2458"/>
      <c r="D595" s="290" t="s">
        <v>75</v>
      </c>
      <c r="E595" s="2545"/>
      <c r="F595" s="2548"/>
      <c r="G595" s="709">
        <f t="shared" si="96"/>
        <v>0</v>
      </c>
      <c r="H595" s="710">
        <f t="shared" si="100"/>
        <v>0</v>
      </c>
      <c r="I595" s="1598"/>
      <c r="J595" s="1598"/>
      <c r="K595" s="1598"/>
      <c r="L595" s="1599"/>
      <c r="M595" s="713">
        <f t="shared" si="99"/>
        <v>0</v>
      </c>
      <c r="N595" s="714"/>
      <c r="O595" s="714"/>
      <c r="P595" s="714"/>
      <c r="Q595" s="714"/>
      <c r="R595" s="718"/>
      <c r="S595" s="694"/>
      <c r="T595" s="694"/>
      <c r="U595" s="694"/>
      <c r="V595" s="751"/>
      <c r="W595" s="751"/>
      <c r="X595" s="695"/>
      <c r="Y595" s="756"/>
      <c r="Z595" s="695"/>
      <c r="AA595" s="1588"/>
      <c r="AB595" s="1589"/>
      <c r="AC595" s="1589"/>
      <c r="AD595" s="1589"/>
      <c r="AE595" s="1589"/>
      <c r="AF595" s="1590"/>
      <c r="AG595" s="1600"/>
      <c r="AH595" s="1617"/>
      <c r="AI595" s="1618"/>
      <c r="AJ595" s="279">
        <f>SUM(AN595:AP595)</f>
        <v>0</v>
      </c>
      <c r="AK595" s="1601" t="s">
        <v>98</v>
      </c>
      <c r="AL595" s="1602" t="s">
        <v>98</v>
      </c>
      <c r="AM595" s="1603" t="s">
        <v>98</v>
      </c>
      <c r="AN595" s="1604"/>
      <c r="AO595" s="1602"/>
      <c r="AP595" s="1603"/>
      <c r="AQ595" s="1604" t="s">
        <v>97</v>
      </c>
      <c r="AR595" s="1602" t="s">
        <v>97</v>
      </c>
      <c r="AS595" s="1602" t="s">
        <v>97</v>
      </c>
      <c r="AT595" s="1602" t="s">
        <v>97</v>
      </c>
      <c r="AU595" s="1605" t="s">
        <v>97</v>
      </c>
      <c r="AV595" s="220">
        <f t="shared" si="97"/>
        <v>0</v>
      </c>
      <c r="AW595" s="753"/>
      <c r="AX595" s="754"/>
      <c r="AY595" s="754"/>
      <c r="AZ595" s="754"/>
      <c r="BA595" s="754"/>
      <c r="BB595" s="754"/>
      <c r="BC595" s="754"/>
      <c r="BD595" s="754"/>
      <c r="BE595" s="755"/>
    </row>
    <row r="596" spans="1:57" ht="31.5">
      <c r="A596" s="2466"/>
      <c r="B596" s="2455"/>
      <c r="C596" s="2458"/>
      <c r="D596" s="290" t="s">
        <v>76</v>
      </c>
      <c r="E596" s="2545"/>
      <c r="F596" s="2548"/>
      <c r="G596" s="709">
        <f t="shared" si="96"/>
        <v>0</v>
      </c>
      <c r="H596" s="710">
        <f t="shared" si="100"/>
        <v>0</v>
      </c>
      <c r="I596" s="1598"/>
      <c r="J596" s="1598"/>
      <c r="K596" s="1598"/>
      <c r="L596" s="1599"/>
      <c r="M596" s="713">
        <f t="shared" si="99"/>
        <v>0</v>
      </c>
      <c r="N596" s="714"/>
      <c r="O596" s="714"/>
      <c r="P596" s="714"/>
      <c r="Q596" s="714"/>
      <c r="R596" s="718"/>
      <c r="S596" s="694"/>
      <c r="T596" s="694"/>
      <c r="U596" s="694"/>
      <c r="V596" s="751"/>
      <c r="W596" s="751"/>
      <c r="X596" s="695"/>
      <c r="Y596" s="756"/>
      <c r="Z596" s="695"/>
      <c r="AA596" s="1588"/>
      <c r="AB596" s="1589"/>
      <c r="AC596" s="1589"/>
      <c r="AD596" s="1589"/>
      <c r="AE596" s="1589"/>
      <c r="AF596" s="1590"/>
      <c r="AG596" s="1600"/>
      <c r="AH596" s="1617"/>
      <c r="AI596" s="1618"/>
      <c r="AJ596" s="279">
        <f>SUM(AK596:AM596)</f>
        <v>0</v>
      </c>
      <c r="AK596" s="1601"/>
      <c r="AL596" s="1602"/>
      <c r="AM596" s="1603"/>
      <c r="AN596" s="1604" t="s">
        <v>97</v>
      </c>
      <c r="AO596" s="1602" t="s">
        <v>97</v>
      </c>
      <c r="AP596" s="1603" t="s">
        <v>97</v>
      </c>
      <c r="AQ596" s="1604" t="s">
        <v>97</v>
      </c>
      <c r="AR596" s="1602" t="s">
        <v>97</v>
      </c>
      <c r="AS596" s="1602" t="s">
        <v>97</v>
      </c>
      <c r="AT596" s="1602" t="s">
        <v>97</v>
      </c>
      <c r="AU596" s="1605" t="s">
        <v>97</v>
      </c>
      <c r="AV596" s="220">
        <f t="shared" si="97"/>
        <v>0</v>
      </c>
      <c r="AW596" s="753"/>
      <c r="AX596" s="754"/>
      <c r="AY596" s="754"/>
      <c r="AZ596" s="754"/>
      <c r="BA596" s="754"/>
      <c r="BB596" s="754"/>
      <c r="BC596" s="754"/>
      <c r="BD596" s="754"/>
      <c r="BE596" s="755"/>
    </row>
    <row r="597" spans="1:57">
      <c r="A597" s="2466"/>
      <c r="B597" s="2455"/>
      <c r="C597" s="2458"/>
      <c r="D597" s="290" t="s">
        <v>77</v>
      </c>
      <c r="E597" s="2545"/>
      <c r="F597" s="2548"/>
      <c r="G597" s="709">
        <f t="shared" si="96"/>
        <v>208</v>
      </c>
      <c r="H597" s="710">
        <f t="shared" si="100"/>
        <v>0</v>
      </c>
      <c r="I597" s="1598"/>
      <c r="J597" s="1598"/>
      <c r="K597" s="1598"/>
      <c r="L597" s="1599"/>
      <c r="M597" s="713">
        <f>IF(AND(SUM(N597:R597)=SUM(Y597:Z597),SUM(S597:X597)=SUM(Y597:Z597)),SUM(N597:R597),"ПЕРЕВІРТЕ ПРАВИЛЬНІСТЬ ДАНИХ")</f>
        <v>203</v>
      </c>
      <c r="N597" s="714"/>
      <c r="O597" s="714">
        <v>203</v>
      </c>
      <c r="P597" s="714"/>
      <c r="Q597" s="714"/>
      <c r="R597" s="715"/>
      <c r="S597" s="716"/>
      <c r="T597" s="714"/>
      <c r="U597" s="714"/>
      <c r="V597" s="714">
        <v>203</v>
      </c>
      <c r="W597" s="714"/>
      <c r="X597" s="718"/>
      <c r="Y597" s="694">
        <v>174</v>
      </c>
      <c r="Z597" s="695">
        <v>29</v>
      </c>
      <c r="AA597" s="1588"/>
      <c r="AB597" s="1589">
        <v>58</v>
      </c>
      <c r="AC597" s="1589">
        <v>56</v>
      </c>
      <c r="AD597" s="1589">
        <v>9</v>
      </c>
      <c r="AE597" s="1589">
        <v>102</v>
      </c>
      <c r="AF597" s="1590">
        <v>28</v>
      </c>
      <c r="AG597" s="1600">
        <v>36</v>
      </c>
      <c r="AH597" s="1599">
        <v>25</v>
      </c>
      <c r="AI597" s="1600">
        <v>107</v>
      </c>
      <c r="AJ597" s="279">
        <f>SUM(AQ597:AU597)</f>
        <v>203</v>
      </c>
      <c r="AK597" s="1601" t="s">
        <v>98</v>
      </c>
      <c r="AL597" s="1602" t="s">
        <v>98</v>
      </c>
      <c r="AM597" s="1603" t="s">
        <v>98</v>
      </c>
      <c r="AN597" s="1604" t="s">
        <v>97</v>
      </c>
      <c r="AO597" s="1602" t="s">
        <v>97</v>
      </c>
      <c r="AP597" s="1603" t="s">
        <v>97</v>
      </c>
      <c r="AQ597" s="1604">
        <v>5</v>
      </c>
      <c r="AR597" s="1602">
        <v>16</v>
      </c>
      <c r="AS597" s="1602">
        <v>132</v>
      </c>
      <c r="AT597" s="1602">
        <v>43</v>
      </c>
      <c r="AU597" s="1605">
        <v>7</v>
      </c>
      <c r="AV597" s="220">
        <f t="shared" si="97"/>
        <v>5</v>
      </c>
      <c r="AW597" s="725"/>
      <c r="AX597" s="726">
        <v>1</v>
      </c>
      <c r="AY597" s="726"/>
      <c r="AZ597" s="726"/>
      <c r="BA597" s="726">
        <v>4</v>
      </c>
      <c r="BB597" s="726"/>
      <c r="BC597" s="726"/>
      <c r="BD597" s="726"/>
      <c r="BE597" s="727"/>
    </row>
    <row r="598" spans="1:57" ht="32.25" thickBot="1">
      <c r="A598" s="2466"/>
      <c r="B598" s="2473"/>
      <c r="C598" s="2474"/>
      <c r="D598" s="292" t="s">
        <v>78</v>
      </c>
      <c r="E598" s="2546"/>
      <c r="F598" s="2548"/>
      <c r="G598" s="813">
        <f t="shared" si="96"/>
        <v>0</v>
      </c>
      <c r="H598" s="731">
        <f t="shared" si="100"/>
        <v>0</v>
      </c>
      <c r="I598" s="1607"/>
      <c r="J598" s="1607"/>
      <c r="K598" s="1607"/>
      <c r="L598" s="1608"/>
      <c r="M598" s="734">
        <f t="shared" si="99"/>
        <v>0</v>
      </c>
      <c r="N598" s="735"/>
      <c r="O598" s="735"/>
      <c r="P598" s="735"/>
      <c r="Q598" s="735"/>
      <c r="R598" s="769"/>
      <c r="S598" s="740"/>
      <c r="T598" s="740"/>
      <c r="U598" s="740"/>
      <c r="V598" s="714"/>
      <c r="W598" s="714"/>
      <c r="X598" s="718"/>
      <c r="Y598" s="716"/>
      <c r="Z598" s="718"/>
      <c r="AA598" s="1600"/>
      <c r="AB598" s="1598"/>
      <c r="AC598" s="1598"/>
      <c r="AD598" s="1598"/>
      <c r="AE598" s="1598"/>
      <c r="AF598" s="1599"/>
      <c r="AG598" s="1611"/>
      <c r="AH598" s="1619"/>
      <c r="AI598" s="1620"/>
      <c r="AJ598" s="283">
        <f>SUM(AQ598:AU598)</f>
        <v>0</v>
      </c>
      <c r="AK598" s="1612" t="s">
        <v>97</v>
      </c>
      <c r="AL598" s="1613" t="s">
        <v>97</v>
      </c>
      <c r="AM598" s="1614" t="s">
        <v>97</v>
      </c>
      <c r="AN598" s="1615" t="s">
        <v>97</v>
      </c>
      <c r="AO598" s="1613" t="s">
        <v>98</v>
      </c>
      <c r="AP598" s="1614" t="s">
        <v>98</v>
      </c>
      <c r="AQ598" s="1611"/>
      <c r="AR598" s="1607"/>
      <c r="AS598" s="1607"/>
      <c r="AT598" s="1607"/>
      <c r="AU598" s="1608"/>
      <c r="AV598" s="220">
        <f t="shared" si="97"/>
        <v>0</v>
      </c>
      <c r="AW598" s="725"/>
      <c r="AX598" s="726"/>
      <c r="AY598" s="726"/>
      <c r="AZ598" s="726"/>
      <c r="BA598" s="726"/>
      <c r="BB598" s="726"/>
      <c r="BC598" s="726"/>
      <c r="BD598" s="726"/>
      <c r="BE598" s="727"/>
    </row>
    <row r="599" spans="1:57" ht="33.950000000000003" customHeight="1">
      <c r="A599" s="2466"/>
      <c r="B599" s="2454" t="s">
        <v>427</v>
      </c>
      <c r="C599" s="2457">
        <v>41973328</v>
      </c>
      <c r="D599" s="289" t="s">
        <v>74</v>
      </c>
      <c r="E599" s="2531">
        <v>200</v>
      </c>
      <c r="F599" s="2534">
        <f>E599-SUM(M599:M603)</f>
        <v>76</v>
      </c>
      <c r="G599" s="831">
        <f t="shared" si="96"/>
        <v>0</v>
      </c>
      <c r="H599" s="1057">
        <f t="shared" si="100"/>
        <v>0</v>
      </c>
      <c r="I599" s="1586"/>
      <c r="J599" s="1586"/>
      <c r="K599" s="1586"/>
      <c r="L599" s="1587"/>
      <c r="M599" s="688">
        <f t="shared" si="99"/>
        <v>0</v>
      </c>
      <c r="N599" s="689"/>
      <c r="O599" s="689"/>
      <c r="P599" s="689"/>
      <c r="Q599" s="689"/>
      <c r="R599" s="693"/>
      <c r="S599" s="762"/>
      <c r="T599" s="762"/>
      <c r="U599" s="762"/>
      <c r="V599" s="689"/>
      <c r="W599" s="689"/>
      <c r="X599" s="693"/>
      <c r="Y599" s="691"/>
      <c r="Z599" s="693"/>
      <c r="AA599" s="1591"/>
      <c r="AB599" s="1586"/>
      <c r="AC599" s="1586"/>
      <c r="AD599" s="1586"/>
      <c r="AE599" s="1586"/>
      <c r="AF599" s="1587"/>
      <c r="AG599" s="1591"/>
      <c r="AH599" s="1587"/>
      <c r="AI599" s="1591"/>
      <c r="AJ599" s="276">
        <f>SUM(AN599:AP599)</f>
        <v>0</v>
      </c>
      <c r="AK599" s="1592" t="s">
        <v>97</v>
      </c>
      <c r="AL599" s="1593" t="s">
        <v>97</v>
      </c>
      <c r="AM599" s="1594" t="s">
        <v>97</v>
      </c>
      <c r="AN599" s="1591"/>
      <c r="AO599" s="1586"/>
      <c r="AP599" s="1595"/>
      <c r="AQ599" s="1596" t="s">
        <v>97</v>
      </c>
      <c r="AR599" s="1593" t="s">
        <v>97</v>
      </c>
      <c r="AS599" s="1593" t="s">
        <v>97</v>
      </c>
      <c r="AT599" s="1593" t="s">
        <v>97</v>
      </c>
      <c r="AU599" s="1597" t="s">
        <v>97</v>
      </c>
      <c r="AV599" s="220">
        <f t="shared" si="97"/>
        <v>0</v>
      </c>
      <c r="AW599" s="706"/>
      <c r="AX599" s="707"/>
      <c r="AY599" s="707"/>
      <c r="AZ599" s="707"/>
      <c r="BA599" s="707"/>
      <c r="BB599" s="707"/>
      <c r="BC599" s="707"/>
      <c r="BD599" s="707"/>
      <c r="BE599" s="708"/>
    </row>
    <row r="600" spans="1:57" ht="47.25">
      <c r="A600" s="2466"/>
      <c r="B600" s="2455"/>
      <c r="C600" s="2458"/>
      <c r="D600" s="290" t="s">
        <v>75</v>
      </c>
      <c r="E600" s="2532"/>
      <c r="F600" s="2535"/>
      <c r="G600" s="832">
        <f t="shared" si="96"/>
        <v>0</v>
      </c>
      <c r="H600" s="1058">
        <f t="shared" si="100"/>
        <v>0</v>
      </c>
      <c r="I600" s="1598"/>
      <c r="J600" s="1598"/>
      <c r="K600" s="1598"/>
      <c r="L600" s="1599"/>
      <c r="M600" s="713">
        <f t="shared" si="99"/>
        <v>0</v>
      </c>
      <c r="N600" s="714"/>
      <c r="O600" s="714"/>
      <c r="P600" s="714"/>
      <c r="Q600" s="714"/>
      <c r="R600" s="718"/>
      <c r="S600" s="694"/>
      <c r="T600" s="694"/>
      <c r="U600" s="694"/>
      <c r="V600" s="751"/>
      <c r="W600" s="751"/>
      <c r="X600" s="695"/>
      <c r="Y600" s="756"/>
      <c r="Z600" s="695"/>
      <c r="AA600" s="1588"/>
      <c r="AB600" s="1589"/>
      <c r="AC600" s="1589"/>
      <c r="AD600" s="1589"/>
      <c r="AE600" s="1589"/>
      <c r="AF600" s="1590"/>
      <c r="AG600" s="1600"/>
      <c r="AH600" s="1599"/>
      <c r="AI600" s="1600"/>
      <c r="AJ600" s="279">
        <f>SUM(AN600:AP600)</f>
        <v>0</v>
      </c>
      <c r="AK600" s="1601" t="s">
        <v>98</v>
      </c>
      <c r="AL600" s="1602" t="s">
        <v>98</v>
      </c>
      <c r="AM600" s="1603" t="s">
        <v>98</v>
      </c>
      <c r="AN600" s="1604"/>
      <c r="AO600" s="1602"/>
      <c r="AP600" s="1603"/>
      <c r="AQ600" s="1604" t="s">
        <v>97</v>
      </c>
      <c r="AR600" s="1602" t="s">
        <v>97</v>
      </c>
      <c r="AS600" s="1602" t="s">
        <v>97</v>
      </c>
      <c r="AT600" s="1602" t="s">
        <v>97</v>
      </c>
      <c r="AU600" s="1605" t="s">
        <v>97</v>
      </c>
      <c r="AV600" s="220">
        <f t="shared" si="97"/>
        <v>0</v>
      </c>
      <c r="AW600" s="753"/>
      <c r="AX600" s="754"/>
      <c r="AY600" s="754"/>
      <c r="AZ600" s="754"/>
      <c r="BA600" s="754"/>
      <c r="BB600" s="754"/>
      <c r="BC600" s="754"/>
      <c r="BD600" s="754"/>
      <c r="BE600" s="755"/>
    </row>
    <row r="601" spans="1:57" ht="31.5">
      <c r="A601" s="2466"/>
      <c r="B601" s="2455"/>
      <c r="C601" s="2458"/>
      <c r="D601" s="290" t="s">
        <v>76</v>
      </c>
      <c r="E601" s="2532"/>
      <c r="F601" s="2535"/>
      <c r="G601" s="832">
        <f t="shared" si="96"/>
        <v>0</v>
      </c>
      <c r="H601" s="1058">
        <f t="shared" si="100"/>
        <v>0</v>
      </c>
      <c r="I601" s="1598"/>
      <c r="J601" s="1598"/>
      <c r="K601" s="1598"/>
      <c r="L601" s="1599"/>
      <c r="M601" s="713">
        <f t="shared" si="99"/>
        <v>0</v>
      </c>
      <c r="N601" s="714"/>
      <c r="O601" s="714"/>
      <c r="P601" s="714"/>
      <c r="Q601" s="714"/>
      <c r="R601" s="718"/>
      <c r="S601" s="694"/>
      <c r="T601" s="694"/>
      <c r="U601" s="694"/>
      <c r="V601" s="751"/>
      <c r="W601" s="751"/>
      <c r="X601" s="695"/>
      <c r="Y601" s="756"/>
      <c r="Z601" s="695"/>
      <c r="AA601" s="1588"/>
      <c r="AB601" s="1589"/>
      <c r="AC601" s="1589"/>
      <c r="AD601" s="1589"/>
      <c r="AE601" s="1589"/>
      <c r="AF601" s="1590"/>
      <c r="AG601" s="1600"/>
      <c r="AH601" s="1599"/>
      <c r="AI601" s="1600"/>
      <c r="AJ601" s="279">
        <f>SUM(AK601:AM601)</f>
        <v>0</v>
      </c>
      <c r="AK601" s="1601"/>
      <c r="AL601" s="1602"/>
      <c r="AM601" s="1603"/>
      <c r="AN601" s="1604" t="s">
        <v>97</v>
      </c>
      <c r="AO601" s="1602" t="s">
        <v>97</v>
      </c>
      <c r="AP601" s="1603" t="s">
        <v>97</v>
      </c>
      <c r="AQ601" s="1604" t="s">
        <v>97</v>
      </c>
      <c r="AR601" s="1602" t="s">
        <v>97</v>
      </c>
      <c r="AS601" s="1602" t="s">
        <v>97</v>
      </c>
      <c r="AT601" s="1602" t="s">
        <v>97</v>
      </c>
      <c r="AU601" s="1605" t="s">
        <v>97</v>
      </c>
      <c r="AV601" s="220">
        <f t="shared" si="97"/>
        <v>0</v>
      </c>
      <c r="AW601" s="753"/>
      <c r="AX601" s="754"/>
      <c r="AY601" s="754"/>
      <c r="AZ601" s="754"/>
      <c r="BA601" s="754"/>
      <c r="BB601" s="754"/>
      <c r="BC601" s="754"/>
      <c r="BD601" s="754"/>
      <c r="BE601" s="755"/>
    </row>
    <row r="602" spans="1:57" ht="16.5" thickBot="1">
      <c r="A602" s="2466"/>
      <c r="B602" s="2455"/>
      <c r="C602" s="2458"/>
      <c r="D602" s="290" t="s">
        <v>77</v>
      </c>
      <c r="E602" s="2532"/>
      <c r="F602" s="2535"/>
      <c r="G602" s="832">
        <f t="shared" si="96"/>
        <v>138</v>
      </c>
      <c r="H602" s="1058">
        <v>21</v>
      </c>
      <c r="I602" s="711">
        <v>1</v>
      </c>
      <c r="J602" s="711">
        <v>20</v>
      </c>
      <c r="K602" s="711"/>
      <c r="L602" s="712"/>
      <c r="M602" s="713">
        <f>IF(AND(SUM(N602:R602)=SUM(Y602:Z602),SUM(S602:X602)=SUM(Y602:Z602)),SUM(N602:R602),"ПЕРЕВІРТЕ ПРАВИЛЬНІСТЬ ДАНИХ")</f>
        <v>124</v>
      </c>
      <c r="N602" s="714"/>
      <c r="O602" s="714">
        <v>124</v>
      </c>
      <c r="P602" s="714"/>
      <c r="Q602" s="714"/>
      <c r="R602" s="718"/>
      <c r="S602" s="740">
        <v>37</v>
      </c>
      <c r="T602" s="714"/>
      <c r="U602" s="714"/>
      <c r="V602" s="714">
        <v>74</v>
      </c>
      <c r="W602" s="714">
        <v>13</v>
      </c>
      <c r="X602" s="718"/>
      <c r="Y602" s="694">
        <v>108</v>
      </c>
      <c r="Z602" s="695">
        <v>16</v>
      </c>
      <c r="AA602" s="696"/>
      <c r="AB602" s="697">
        <v>50</v>
      </c>
      <c r="AC602" s="697">
        <v>50</v>
      </c>
      <c r="AD602" s="697"/>
      <c r="AE602" s="697"/>
      <c r="AF602" s="698">
        <v>4</v>
      </c>
      <c r="AG602" s="719">
        <v>41.93</v>
      </c>
      <c r="AH602" s="712">
        <v>22.64</v>
      </c>
      <c r="AI602" s="719">
        <v>99.96</v>
      </c>
      <c r="AJ602" s="282">
        <f>SUM(AQ602:AU602)</f>
        <v>87</v>
      </c>
      <c r="AK602" s="720" t="s">
        <v>98</v>
      </c>
      <c r="AL602" s="721" t="s">
        <v>98</v>
      </c>
      <c r="AM602" s="722" t="s">
        <v>98</v>
      </c>
      <c r="AN602" s="723" t="s">
        <v>97</v>
      </c>
      <c r="AO602" s="721" t="s">
        <v>97</v>
      </c>
      <c r="AP602" s="722" t="s">
        <v>97</v>
      </c>
      <c r="AQ602" s="723">
        <v>1</v>
      </c>
      <c r="AR602" s="721">
        <v>11</v>
      </c>
      <c r="AS602" s="721">
        <v>40</v>
      </c>
      <c r="AT602" s="721">
        <v>26</v>
      </c>
      <c r="AU602" s="724">
        <v>9</v>
      </c>
      <c r="AV602" s="220">
        <f t="shared" si="97"/>
        <v>14</v>
      </c>
      <c r="AW602" s="725"/>
      <c r="AX602" s="726"/>
      <c r="AY602" s="726"/>
      <c r="AZ602" s="726">
        <v>2</v>
      </c>
      <c r="BA602" s="726">
        <v>11</v>
      </c>
      <c r="BB602" s="726"/>
      <c r="BC602" s="726"/>
      <c r="BD602" s="726">
        <v>1</v>
      </c>
      <c r="BE602" s="727"/>
    </row>
    <row r="603" spans="1:57" ht="32.25" thickBot="1">
      <c r="A603" s="2466"/>
      <c r="B603" s="2473"/>
      <c r="C603" s="2474"/>
      <c r="D603" s="291" t="s">
        <v>78</v>
      </c>
      <c r="E603" s="2533"/>
      <c r="F603" s="2543"/>
      <c r="G603" s="833">
        <f t="shared" si="96"/>
        <v>0</v>
      </c>
      <c r="H603" s="1060">
        <f t="shared" si="100"/>
        <v>0</v>
      </c>
      <c r="I603" s="1607"/>
      <c r="J603" s="1607"/>
      <c r="K603" s="1607"/>
      <c r="L603" s="1608"/>
      <c r="M603" s="759">
        <f t="shared" si="99"/>
        <v>0</v>
      </c>
      <c r="N603" s="738"/>
      <c r="O603" s="738"/>
      <c r="P603" s="738"/>
      <c r="Q603" s="738"/>
      <c r="R603" s="739"/>
      <c r="S603" s="763"/>
      <c r="T603" s="763"/>
      <c r="U603" s="763"/>
      <c r="V603" s="738"/>
      <c r="W603" s="738"/>
      <c r="X603" s="739"/>
      <c r="Y603" s="737"/>
      <c r="Z603" s="739"/>
      <c r="AA603" s="1611"/>
      <c r="AB603" s="1607"/>
      <c r="AC603" s="1607"/>
      <c r="AD603" s="1607"/>
      <c r="AE603" s="1607"/>
      <c r="AF603" s="1608"/>
      <c r="AG603" s="1611"/>
      <c r="AH603" s="1608"/>
      <c r="AI603" s="1611"/>
      <c r="AJ603" s="282">
        <f>SUM(AQ603:AU603)</f>
        <v>0</v>
      </c>
      <c r="AK603" s="1612" t="s">
        <v>97</v>
      </c>
      <c r="AL603" s="1613" t="s">
        <v>97</v>
      </c>
      <c r="AM603" s="1614" t="s">
        <v>97</v>
      </c>
      <c r="AN603" s="1615" t="s">
        <v>97</v>
      </c>
      <c r="AO603" s="1613" t="s">
        <v>98</v>
      </c>
      <c r="AP603" s="1614" t="s">
        <v>98</v>
      </c>
      <c r="AQ603" s="1611"/>
      <c r="AR603" s="1607"/>
      <c r="AS603" s="1607"/>
      <c r="AT603" s="1607"/>
      <c r="AU603" s="1608"/>
      <c r="AV603" s="220">
        <f t="shared" si="97"/>
        <v>0</v>
      </c>
      <c r="AW603" s="748"/>
      <c r="AX603" s="749"/>
      <c r="AY603" s="749"/>
      <c r="AZ603" s="749"/>
      <c r="BA603" s="749"/>
      <c r="BB603" s="749"/>
      <c r="BC603" s="749"/>
      <c r="BD603" s="749"/>
      <c r="BE603" s="750"/>
    </row>
    <row r="604" spans="1:57" ht="33.950000000000003" customHeight="1">
      <c r="A604" s="2466"/>
      <c r="B604" s="2454" t="s">
        <v>428</v>
      </c>
      <c r="C604" s="2457" t="s">
        <v>429</v>
      </c>
      <c r="D604" s="289" t="s">
        <v>74</v>
      </c>
      <c r="E604" s="2531">
        <v>80</v>
      </c>
      <c r="F604" s="2534">
        <f>E604-SUM(M604:M608)</f>
        <v>4</v>
      </c>
      <c r="G604" s="831">
        <f t="shared" si="96"/>
        <v>0</v>
      </c>
      <c r="H604" s="1057">
        <f t="shared" ref="H604:H628" si="101">SUM(I604:L604)</f>
        <v>0</v>
      </c>
      <c r="I604" s="1586"/>
      <c r="J604" s="1586"/>
      <c r="K604" s="1586"/>
      <c r="L604" s="1587"/>
      <c r="M604" s="826">
        <f t="shared" si="99"/>
        <v>0</v>
      </c>
      <c r="N604" s="751"/>
      <c r="O604" s="751"/>
      <c r="P604" s="751"/>
      <c r="Q604" s="751"/>
      <c r="R604" s="695"/>
      <c r="S604" s="762"/>
      <c r="T604" s="762"/>
      <c r="U604" s="762"/>
      <c r="V604" s="689"/>
      <c r="W604" s="689"/>
      <c r="X604" s="693"/>
      <c r="Y604" s="691"/>
      <c r="Z604" s="693"/>
      <c r="AA604" s="1591"/>
      <c r="AB604" s="1586"/>
      <c r="AC604" s="1586"/>
      <c r="AD604" s="1586"/>
      <c r="AE604" s="1586"/>
      <c r="AF604" s="1587"/>
      <c r="AG604" s="1591"/>
      <c r="AH604" s="1595"/>
      <c r="AI604" s="1616"/>
      <c r="AJ604" s="276">
        <f>SUM(AN604:AP604)</f>
        <v>0</v>
      </c>
      <c r="AK604" s="1592" t="s">
        <v>97</v>
      </c>
      <c r="AL604" s="1593" t="s">
        <v>97</v>
      </c>
      <c r="AM604" s="1594" t="s">
        <v>97</v>
      </c>
      <c r="AN604" s="1591"/>
      <c r="AO604" s="1586"/>
      <c r="AP604" s="1595"/>
      <c r="AQ604" s="1596" t="s">
        <v>97</v>
      </c>
      <c r="AR604" s="1593" t="s">
        <v>97</v>
      </c>
      <c r="AS604" s="1593" t="s">
        <v>97</v>
      </c>
      <c r="AT604" s="1593" t="s">
        <v>97</v>
      </c>
      <c r="AU604" s="1597" t="s">
        <v>97</v>
      </c>
      <c r="AV604" s="220">
        <f t="shared" si="97"/>
        <v>0</v>
      </c>
      <c r="AW604" s="706"/>
      <c r="AX604" s="707"/>
      <c r="AY604" s="707"/>
      <c r="AZ604" s="707"/>
      <c r="BA604" s="707"/>
      <c r="BB604" s="707"/>
      <c r="BC604" s="707"/>
      <c r="BD604" s="707"/>
      <c r="BE604" s="708"/>
    </row>
    <row r="605" spans="1:57" ht="47.25">
      <c r="A605" s="2466"/>
      <c r="B605" s="2455"/>
      <c r="C605" s="2458"/>
      <c r="D605" s="290" t="s">
        <v>75</v>
      </c>
      <c r="E605" s="2532"/>
      <c r="F605" s="2535"/>
      <c r="G605" s="832">
        <f t="shared" si="96"/>
        <v>0</v>
      </c>
      <c r="H605" s="1058">
        <f t="shared" si="101"/>
        <v>0</v>
      </c>
      <c r="I605" s="1598"/>
      <c r="J605" s="1598"/>
      <c r="K605" s="1598"/>
      <c r="L605" s="1599"/>
      <c r="M605" s="713">
        <f t="shared" si="99"/>
        <v>0</v>
      </c>
      <c r="N605" s="714"/>
      <c r="O605" s="714"/>
      <c r="P605" s="714"/>
      <c r="Q605" s="714"/>
      <c r="R605" s="718"/>
      <c r="S605" s="694"/>
      <c r="T605" s="694"/>
      <c r="U605" s="694"/>
      <c r="V605" s="751"/>
      <c r="W605" s="751"/>
      <c r="X605" s="695"/>
      <c r="Y605" s="756"/>
      <c r="Z605" s="695"/>
      <c r="AA605" s="1588"/>
      <c r="AB605" s="1589"/>
      <c r="AC605" s="1589"/>
      <c r="AD605" s="1589"/>
      <c r="AE605" s="1589"/>
      <c r="AF605" s="1590"/>
      <c r="AG605" s="1600"/>
      <c r="AH605" s="1617"/>
      <c r="AI605" s="1618"/>
      <c r="AJ605" s="279">
        <f>SUM(AN605:AP605)</f>
        <v>0</v>
      </c>
      <c r="AK605" s="1601" t="s">
        <v>98</v>
      </c>
      <c r="AL605" s="1602" t="s">
        <v>98</v>
      </c>
      <c r="AM605" s="1603" t="s">
        <v>98</v>
      </c>
      <c r="AN605" s="1604"/>
      <c r="AO605" s="1602"/>
      <c r="AP605" s="1603"/>
      <c r="AQ605" s="1604" t="s">
        <v>97</v>
      </c>
      <c r="AR605" s="1602" t="s">
        <v>97</v>
      </c>
      <c r="AS605" s="1602" t="s">
        <v>97</v>
      </c>
      <c r="AT605" s="1602" t="s">
        <v>97</v>
      </c>
      <c r="AU605" s="1605" t="s">
        <v>97</v>
      </c>
      <c r="AV605" s="220">
        <f t="shared" si="97"/>
        <v>0</v>
      </c>
      <c r="AW605" s="753"/>
      <c r="AX605" s="754"/>
      <c r="AY605" s="754"/>
      <c r="AZ605" s="754"/>
      <c r="BA605" s="754"/>
      <c r="BB605" s="754"/>
      <c r="BC605" s="754"/>
      <c r="BD605" s="754"/>
      <c r="BE605" s="755"/>
    </row>
    <row r="606" spans="1:57" ht="31.5">
      <c r="A606" s="2466"/>
      <c r="B606" s="2455"/>
      <c r="C606" s="2458"/>
      <c r="D606" s="290" t="s">
        <v>76</v>
      </c>
      <c r="E606" s="2532"/>
      <c r="F606" s="2535"/>
      <c r="G606" s="832">
        <f t="shared" si="96"/>
        <v>0</v>
      </c>
      <c r="H606" s="1058">
        <f t="shared" si="101"/>
        <v>0</v>
      </c>
      <c r="I606" s="1598"/>
      <c r="J606" s="1598"/>
      <c r="K606" s="1598"/>
      <c r="L606" s="1599"/>
      <c r="M606" s="713">
        <f t="shared" si="99"/>
        <v>0</v>
      </c>
      <c r="N606" s="714"/>
      <c r="O606" s="714"/>
      <c r="P606" s="714"/>
      <c r="Q606" s="714"/>
      <c r="R606" s="718"/>
      <c r="S606" s="694"/>
      <c r="T606" s="694"/>
      <c r="U606" s="694"/>
      <c r="V606" s="751"/>
      <c r="W606" s="751"/>
      <c r="X606" s="695"/>
      <c r="Y606" s="756"/>
      <c r="Z606" s="695"/>
      <c r="AA606" s="1588"/>
      <c r="AB606" s="1589"/>
      <c r="AC606" s="1589"/>
      <c r="AD606" s="1589"/>
      <c r="AE606" s="1589"/>
      <c r="AF606" s="1590"/>
      <c r="AG606" s="1600"/>
      <c r="AH606" s="1617"/>
      <c r="AI606" s="1618"/>
      <c r="AJ606" s="279">
        <f>SUM(AK606:AM606)</f>
        <v>0</v>
      </c>
      <c r="AK606" s="1601"/>
      <c r="AL606" s="1602"/>
      <c r="AM606" s="1603"/>
      <c r="AN606" s="1604" t="s">
        <v>97</v>
      </c>
      <c r="AO606" s="1602" t="s">
        <v>97</v>
      </c>
      <c r="AP606" s="1603" t="s">
        <v>97</v>
      </c>
      <c r="AQ606" s="1604" t="s">
        <v>97</v>
      </c>
      <c r="AR606" s="1602" t="s">
        <v>97</v>
      </c>
      <c r="AS606" s="1602" t="s">
        <v>97</v>
      </c>
      <c r="AT606" s="1602" t="s">
        <v>97</v>
      </c>
      <c r="AU606" s="1605" t="s">
        <v>97</v>
      </c>
      <c r="AV606" s="220">
        <f t="shared" si="97"/>
        <v>0</v>
      </c>
      <c r="AW606" s="753"/>
      <c r="AX606" s="754"/>
      <c r="AY606" s="754"/>
      <c r="AZ606" s="754"/>
      <c r="BA606" s="754"/>
      <c r="BB606" s="754"/>
      <c r="BC606" s="754"/>
      <c r="BD606" s="754"/>
      <c r="BE606" s="755"/>
    </row>
    <row r="607" spans="1:57">
      <c r="A607" s="2466"/>
      <c r="B607" s="2455"/>
      <c r="C607" s="2458"/>
      <c r="D607" s="290" t="s">
        <v>77</v>
      </c>
      <c r="E607" s="2532"/>
      <c r="F607" s="2535"/>
      <c r="G607" s="832">
        <f t="shared" si="96"/>
        <v>78</v>
      </c>
      <c r="H607" s="1058">
        <v>2</v>
      </c>
      <c r="I607" s="1598">
        <v>2</v>
      </c>
      <c r="J607" s="1598">
        <v>0</v>
      </c>
      <c r="K607" s="1598">
        <v>0</v>
      </c>
      <c r="L607" s="1599">
        <v>0</v>
      </c>
      <c r="M607" s="713">
        <f>IF(AND(SUM(N607:R607)=SUM(Y607:Z607),SUM(S607:X607)=SUM(Y607:Z607)),SUM(N607:R607),"ПЕРЕВІРТЕ ПРАВИЛЬНІСТЬ ДАНИХ")</f>
        <v>76</v>
      </c>
      <c r="N607" s="714">
        <v>0</v>
      </c>
      <c r="O607" s="714">
        <v>76</v>
      </c>
      <c r="P607" s="714">
        <v>0</v>
      </c>
      <c r="Q607" s="714">
        <v>0</v>
      </c>
      <c r="R607" s="715"/>
      <c r="S607" s="716">
        <v>13</v>
      </c>
      <c r="T607" s="714">
        <v>0</v>
      </c>
      <c r="U607" s="714">
        <v>0</v>
      </c>
      <c r="V607" s="714">
        <v>61</v>
      </c>
      <c r="W607" s="714">
        <v>2</v>
      </c>
      <c r="X607" s="718">
        <v>0</v>
      </c>
      <c r="Y607" s="694">
        <v>66</v>
      </c>
      <c r="Z607" s="695">
        <v>10</v>
      </c>
      <c r="AA607" s="1588">
        <v>0</v>
      </c>
      <c r="AB607" s="1589">
        <v>23</v>
      </c>
      <c r="AC607" s="1589">
        <v>23</v>
      </c>
      <c r="AD607" s="1589">
        <v>0</v>
      </c>
      <c r="AE607" s="1589">
        <v>44</v>
      </c>
      <c r="AF607" s="1590">
        <v>2</v>
      </c>
      <c r="AG607" s="1600">
        <v>34</v>
      </c>
      <c r="AH607" s="1599">
        <v>22</v>
      </c>
      <c r="AI607" s="1600" t="s">
        <v>430</v>
      </c>
      <c r="AJ607" s="279">
        <f>SUM(AQ607:AU607)</f>
        <v>74</v>
      </c>
      <c r="AK607" s="1601" t="s">
        <v>98</v>
      </c>
      <c r="AL607" s="1602" t="s">
        <v>98</v>
      </c>
      <c r="AM607" s="1603" t="s">
        <v>98</v>
      </c>
      <c r="AN607" s="1604" t="s">
        <v>97</v>
      </c>
      <c r="AO607" s="1602" t="s">
        <v>97</v>
      </c>
      <c r="AP607" s="1603" t="s">
        <v>97</v>
      </c>
      <c r="AQ607" s="1604">
        <v>5</v>
      </c>
      <c r="AR607" s="1602">
        <v>22</v>
      </c>
      <c r="AS607" s="1602">
        <v>35</v>
      </c>
      <c r="AT607" s="1602">
        <v>9</v>
      </c>
      <c r="AU607" s="1605">
        <v>3</v>
      </c>
      <c r="AV607" s="220">
        <f t="shared" si="97"/>
        <v>2</v>
      </c>
      <c r="AW607" s="725">
        <v>0</v>
      </c>
      <c r="AX607" s="726">
        <v>0</v>
      </c>
      <c r="AY607" s="726">
        <v>0</v>
      </c>
      <c r="AZ607" s="726">
        <v>0</v>
      </c>
      <c r="BA607" s="726">
        <v>1</v>
      </c>
      <c r="BB607" s="726">
        <v>0</v>
      </c>
      <c r="BC607" s="726">
        <v>0</v>
      </c>
      <c r="BD607" s="726">
        <v>1</v>
      </c>
      <c r="BE607" s="727">
        <v>0</v>
      </c>
    </row>
    <row r="608" spans="1:57" ht="32.25" thickBot="1">
      <c r="A608" s="2466"/>
      <c r="B608" s="2456"/>
      <c r="C608" s="2459"/>
      <c r="D608" s="291" t="s">
        <v>78</v>
      </c>
      <c r="E608" s="2533"/>
      <c r="F608" s="2543"/>
      <c r="G608" s="833">
        <f t="shared" si="96"/>
        <v>0</v>
      </c>
      <c r="H608" s="1060">
        <f t="shared" si="101"/>
        <v>0</v>
      </c>
      <c r="I608" s="1607"/>
      <c r="J608" s="1607"/>
      <c r="K608" s="1607"/>
      <c r="L608" s="1608"/>
      <c r="M608" s="734">
        <f t="shared" si="99"/>
        <v>0</v>
      </c>
      <c r="N608" s="735"/>
      <c r="O608" s="735"/>
      <c r="P608" s="735"/>
      <c r="Q608" s="735"/>
      <c r="R608" s="769"/>
      <c r="S608" s="763"/>
      <c r="T608" s="763"/>
      <c r="U608" s="763"/>
      <c r="V608" s="738"/>
      <c r="W608" s="738"/>
      <c r="X608" s="739"/>
      <c r="Y608" s="737"/>
      <c r="Z608" s="739"/>
      <c r="AA608" s="1611"/>
      <c r="AB608" s="1607"/>
      <c r="AC608" s="1607"/>
      <c r="AD608" s="1607"/>
      <c r="AE608" s="1607"/>
      <c r="AF608" s="1608"/>
      <c r="AG608" s="1611"/>
      <c r="AH608" s="1619"/>
      <c r="AI608" s="1621"/>
      <c r="AJ608" s="282">
        <f>SUM(AQ608:AU608)</f>
        <v>0</v>
      </c>
      <c r="AK608" s="1612" t="s">
        <v>97</v>
      </c>
      <c r="AL608" s="1613" t="s">
        <v>97</v>
      </c>
      <c r="AM608" s="1614" t="s">
        <v>97</v>
      </c>
      <c r="AN608" s="1615" t="s">
        <v>97</v>
      </c>
      <c r="AO608" s="1613" t="s">
        <v>98</v>
      </c>
      <c r="AP608" s="1614" t="s">
        <v>98</v>
      </c>
      <c r="AQ608" s="1611"/>
      <c r="AR608" s="1607"/>
      <c r="AS608" s="1607"/>
      <c r="AT608" s="1607"/>
      <c r="AU608" s="1608"/>
      <c r="AV608" s="220">
        <f t="shared" si="97"/>
        <v>0</v>
      </c>
      <c r="AW608" s="748"/>
      <c r="AX608" s="749"/>
      <c r="AY608" s="749"/>
      <c r="AZ608" s="749"/>
      <c r="BA608" s="749"/>
      <c r="BB608" s="749"/>
      <c r="BC608" s="749"/>
      <c r="BD608" s="749"/>
      <c r="BE608" s="750"/>
    </row>
    <row r="609" spans="1:57" ht="33.950000000000003" customHeight="1">
      <c r="A609" s="2466"/>
      <c r="B609" s="2454" t="s">
        <v>431</v>
      </c>
      <c r="C609" s="2457" t="s">
        <v>432</v>
      </c>
      <c r="D609" s="289" t="s">
        <v>74</v>
      </c>
      <c r="E609" s="2531">
        <v>13</v>
      </c>
      <c r="F609" s="2534">
        <f>E609-SUM(M609:M613)</f>
        <v>-1</v>
      </c>
      <c r="G609" s="831">
        <f t="shared" si="96"/>
        <v>0</v>
      </c>
      <c r="H609" s="1057">
        <f t="shared" si="101"/>
        <v>0</v>
      </c>
      <c r="I609" s="1586"/>
      <c r="J609" s="1586"/>
      <c r="K609" s="1586"/>
      <c r="L609" s="1587"/>
      <c r="M609" s="688">
        <f t="shared" si="99"/>
        <v>0</v>
      </c>
      <c r="N609" s="689"/>
      <c r="O609" s="689"/>
      <c r="P609" s="689"/>
      <c r="Q609" s="689"/>
      <c r="R609" s="693"/>
      <c r="S609" s="762"/>
      <c r="T609" s="762"/>
      <c r="U609" s="762"/>
      <c r="V609" s="689"/>
      <c r="W609" s="689"/>
      <c r="X609" s="693"/>
      <c r="Y609" s="691"/>
      <c r="Z609" s="693"/>
      <c r="AA609" s="1591"/>
      <c r="AB609" s="1586"/>
      <c r="AC609" s="1586"/>
      <c r="AD609" s="1586"/>
      <c r="AE609" s="1586"/>
      <c r="AF609" s="1587"/>
      <c r="AG609" s="1591"/>
      <c r="AH609" s="1595"/>
      <c r="AI609" s="1616"/>
      <c r="AJ609" s="276">
        <f>SUM(AN609:AP609)</f>
        <v>0</v>
      </c>
      <c r="AK609" s="1592" t="s">
        <v>97</v>
      </c>
      <c r="AL609" s="1593" t="s">
        <v>97</v>
      </c>
      <c r="AM609" s="1594" t="s">
        <v>97</v>
      </c>
      <c r="AN609" s="1591"/>
      <c r="AO609" s="1586"/>
      <c r="AP609" s="1595"/>
      <c r="AQ609" s="1596" t="s">
        <v>97</v>
      </c>
      <c r="AR609" s="1593" t="s">
        <v>97</v>
      </c>
      <c r="AS609" s="1593" t="s">
        <v>97</v>
      </c>
      <c r="AT609" s="1593" t="s">
        <v>97</v>
      </c>
      <c r="AU609" s="1597" t="s">
        <v>97</v>
      </c>
      <c r="AV609" s="220">
        <f t="shared" si="97"/>
        <v>0</v>
      </c>
      <c r="AW609" s="706"/>
      <c r="AX609" s="707"/>
      <c r="AY609" s="707"/>
      <c r="AZ609" s="707"/>
      <c r="BA609" s="707"/>
      <c r="BB609" s="707"/>
      <c r="BC609" s="707"/>
      <c r="BD609" s="707"/>
      <c r="BE609" s="708"/>
    </row>
    <row r="610" spans="1:57" ht="47.25">
      <c r="A610" s="2466"/>
      <c r="B610" s="2455"/>
      <c r="C610" s="2458"/>
      <c r="D610" s="290" t="s">
        <v>75</v>
      </c>
      <c r="E610" s="2532"/>
      <c r="F610" s="2535"/>
      <c r="G610" s="832">
        <f t="shared" si="96"/>
        <v>0</v>
      </c>
      <c r="H610" s="1058">
        <f t="shared" si="101"/>
        <v>0</v>
      </c>
      <c r="I610" s="1598"/>
      <c r="J610" s="1598"/>
      <c r="K610" s="1598"/>
      <c r="L610" s="1599"/>
      <c r="M610" s="713">
        <f t="shared" si="99"/>
        <v>0</v>
      </c>
      <c r="N610" s="714"/>
      <c r="O610" s="714"/>
      <c r="P610" s="714"/>
      <c r="Q610" s="714"/>
      <c r="R610" s="718"/>
      <c r="S610" s="694"/>
      <c r="T610" s="694"/>
      <c r="U610" s="694"/>
      <c r="V610" s="751"/>
      <c r="W610" s="751"/>
      <c r="X610" s="695"/>
      <c r="Y610" s="756"/>
      <c r="Z610" s="695"/>
      <c r="AA610" s="1588"/>
      <c r="AB610" s="1589"/>
      <c r="AC610" s="1589"/>
      <c r="AD610" s="1589"/>
      <c r="AE610" s="1589"/>
      <c r="AF610" s="1590"/>
      <c r="AG610" s="1600"/>
      <c r="AH610" s="1617"/>
      <c r="AI610" s="1618"/>
      <c r="AJ610" s="279">
        <f>SUM(AN610:AP610)</f>
        <v>0</v>
      </c>
      <c r="AK610" s="1601" t="s">
        <v>98</v>
      </c>
      <c r="AL610" s="1602" t="s">
        <v>98</v>
      </c>
      <c r="AM610" s="1603" t="s">
        <v>98</v>
      </c>
      <c r="AN610" s="1604"/>
      <c r="AO610" s="1602"/>
      <c r="AP610" s="1603"/>
      <c r="AQ610" s="1604" t="s">
        <v>97</v>
      </c>
      <c r="AR610" s="1602" t="s">
        <v>97</v>
      </c>
      <c r="AS610" s="1602" t="s">
        <v>97</v>
      </c>
      <c r="AT610" s="1602" t="s">
        <v>97</v>
      </c>
      <c r="AU610" s="1605" t="s">
        <v>97</v>
      </c>
      <c r="AV610" s="220">
        <f t="shared" si="97"/>
        <v>0</v>
      </c>
      <c r="AW610" s="753"/>
      <c r="AX610" s="754"/>
      <c r="AY610" s="754"/>
      <c r="AZ610" s="754"/>
      <c r="BA610" s="754"/>
      <c r="BB610" s="754"/>
      <c r="BC610" s="754"/>
      <c r="BD610" s="754"/>
      <c r="BE610" s="755"/>
    </row>
    <row r="611" spans="1:57" ht="31.5">
      <c r="A611" s="2466"/>
      <c r="B611" s="2455"/>
      <c r="C611" s="2458"/>
      <c r="D611" s="290" t="s">
        <v>76</v>
      </c>
      <c r="E611" s="2532"/>
      <c r="F611" s="2535"/>
      <c r="G611" s="832">
        <f t="shared" si="96"/>
        <v>0</v>
      </c>
      <c r="H611" s="1058">
        <f t="shared" si="101"/>
        <v>0</v>
      </c>
      <c r="I611" s="1598"/>
      <c r="J611" s="1598"/>
      <c r="K611" s="1598"/>
      <c r="L611" s="1599"/>
      <c r="M611" s="713">
        <f t="shared" si="99"/>
        <v>0</v>
      </c>
      <c r="N611" s="714"/>
      <c r="O611" s="714"/>
      <c r="P611" s="714"/>
      <c r="Q611" s="714"/>
      <c r="R611" s="718"/>
      <c r="S611" s="694"/>
      <c r="T611" s="694"/>
      <c r="U611" s="694"/>
      <c r="V611" s="751"/>
      <c r="W611" s="751"/>
      <c r="X611" s="695"/>
      <c r="Y611" s="756"/>
      <c r="Z611" s="695"/>
      <c r="AA611" s="1588"/>
      <c r="AB611" s="1589"/>
      <c r="AC611" s="1589"/>
      <c r="AD611" s="1589"/>
      <c r="AE611" s="1589"/>
      <c r="AF611" s="1590"/>
      <c r="AG611" s="1600"/>
      <c r="AH611" s="1617"/>
      <c r="AI611" s="1618"/>
      <c r="AJ611" s="279">
        <f>SUM(AK611:AM611)</f>
        <v>0</v>
      </c>
      <c r="AK611" s="1601"/>
      <c r="AL611" s="1602"/>
      <c r="AM611" s="1603"/>
      <c r="AN611" s="1604" t="s">
        <v>97</v>
      </c>
      <c r="AO611" s="1602" t="s">
        <v>97</v>
      </c>
      <c r="AP611" s="1603" t="s">
        <v>97</v>
      </c>
      <c r="AQ611" s="1604" t="s">
        <v>97</v>
      </c>
      <c r="AR611" s="1602" t="s">
        <v>97</v>
      </c>
      <c r="AS611" s="1602" t="s">
        <v>97</v>
      </c>
      <c r="AT611" s="1602" t="s">
        <v>97</v>
      </c>
      <c r="AU611" s="1605" t="s">
        <v>97</v>
      </c>
      <c r="AV611" s="220">
        <f t="shared" si="97"/>
        <v>0</v>
      </c>
      <c r="AW611" s="753"/>
      <c r="AX611" s="754"/>
      <c r="AY611" s="754"/>
      <c r="AZ611" s="754"/>
      <c r="BA611" s="754"/>
      <c r="BB611" s="754"/>
      <c r="BC611" s="754"/>
      <c r="BD611" s="754"/>
      <c r="BE611" s="755"/>
    </row>
    <row r="612" spans="1:57" ht="16.5" thickBot="1">
      <c r="A612" s="2466"/>
      <c r="B612" s="2455"/>
      <c r="C612" s="2458"/>
      <c r="D612" s="290" t="s">
        <v>77</v>
      </c>
      <c r="E612" s="2532"/>
      <c r="F612" s="2535"/>
      <c r="G612" s="832">
        <f t="shared" si="96"/>
        <v>14</v>
      </c>
      <c r="H612" s="1058">
        <v>1</v>
      </c>
      <c r="I612" s="1598"/>
      <c r="J612" s="1598"/>
      <c r="K612" s="1598">
        <v>1</v>
      </c>
      <c r="L612" s="1599"/>
      <c r="M612" s="713">
        <f>IF(AND(SUM(N612:R612)=SUM(Y612:Z612),SUM(S612:X612)=SUM(Y612:Z612)),SUM(N612:R612),"ПЕРЕВІРТЕ ПРАВИЛЬНІСТЬ ДАНИХ")</f>
        <v>14</v>
      </c>
      <c r="N612" s="714"/>
      <c r="O612" s="714">
        <v>14</v>
      </c>
      <c r="P612" s="714"/>
      <c r="Q612" s="714"/>
      <c r="R612" s="718"/>
      <c r="S612" s="740">
        <v>3</v>
      </c>
      <c r="T612" s="714"/>
      <c r="U612" s="714"/>
      <c r="V612" s="714">
        <v>11</v>
      </c>
      <c r="W612" s="714"/>
      <c r="X612" s="718"/>
      <c r="Y612" s="694">
        <v>14</v>
      </c>
      <c r="Z612" s="695"/>
      <c r="AA612" s="1588"/>
      <c r="AB612" s="1589">
        <v>8</v>
      </c>
      <c r="AC612" s="1589">
        <v>7</v>
      </c>
      <c r="AD612" s="1589"/>
      <c r="AE612" s="1589">
        <v>9</v>
      </c>
      <c r="AF612" s="1590">
        <v>1</v>
      </c>
      <c r="AG612" s="1600">
        <v>45</v>
      </c>
      <c r="AH612" s="1599">
        <v>23.7</v>
      </c>
      <c r="AI612" s="1600">
        <v>83.8</v>
      </c>
      <c r="AJ612" s="282">
        <f>SUM(AQ612:AU612)</f>
        <v>14</v>
      </c>
      <c r="AK612" s="1601" t="s">
        <v>98</v>
      </c>
      <c r="AL612" s="1602" t="s">
        <v>98</v>
      </c>
      <c r="AM612" s="1603" t="s">
        <v>98</v>
      </c>
      <c r="AN612" s="1604" t="s">
        <v>97</v>
      </c>
      <c r="AO612" s="1602" t="s">
        <v>97</v>
      </c>
      <c r="AP612" s="1603" t="s">
        <v>97</v>
      </c>
      <c r="AQ612" s="1604">
        <v>6</v>
      </c>
      <c r="AR612" s="1602">
        <v>2</v>
      </c>
      <c r="AS612" s="1602">
        <v>2</v>
      </c>
      <c r="AT612" s="1602">
        <v>3</v>
      </c>
      <c r="AU612" s="1605">
        <v>1</v>
      </c>
      <c r="AV612" s="220">
        <f t="shared" si="97"/>
        <v>0</v>
      </c>
      <c r="AW612" s="725"/>
      <c r="AX612" s="726"/>
      <c r="AY612" s="726"/>
      <c r="AZ612" s="726"/>
      <c r="BA612" s="726"/>
      <c r="BB612" s="726"/>
      <c r="BC612" s="726"/>
      <c r="BD612" s="726"/>
      <c r="BE612" s="727"/>
    </row>
    <row r="613" spans="1:57" ht="32.25" thickBot="1">
      <c r="A613" s="2466"/>
      <c r="B613" s="2473"/>
      <c r="C613" s="2474"/>
      <c r="D613" s="291" t="s">
        <v>78</v>
      </c>
      <c r="E613" s="2533"/>
      <c r="F613" s="2543"/>
      <c r="G613" s="833">
        <f t="shared" si="96"/>
        <v>0</v>
      </c>
      <c r="H613" s="1060">
        <f t="shared" si="101"/>
        <v>0</v>
      </c>
      <c r="I613" s="1607"/>
      <c r="J613" s="1607"/>
      <c r="K613" s="1607"/>
      <c r="L613" s="1608"/>
      <c r="M613" s="734">
        <f t="shared" si="99"/>
        <v>0</v>
      </c>
      <c r="N613" s="735"/>
      <c r="O613" s="735"/>
      <c r="P613" s="735"/>
      <c r="Q613" s="735"/>
      <c r="R613" s="769"/>
      <c r="S613" s="763"/>
      <c r="T613" s="763"/>
      <c r="U613" s="763"/>
      <c r="V613" s="738"/>
      <c r="W613" s="738"/>
      <c r="X613" s="739"/>
      <c r="Y613" s="737"/>
      <c r="Z613" s="739"/>
      <c r="AA613" s="1611"/>
      <c r="AB613" s="1607"/>
      <c r="AC613" s="1607"/>
      <c r="AD613" s="1607"/>
      <c r="AE613" s="1607"/>
      <c r="AF613" s="1608"/>
      <c r="AG613" s="1611"/>
      <c r="AH613" s="1619"/>
      <c r="AI613" s="1621"/>
      <c r="AJ613" s="282">
        <f>SUM(AQ613:AU613)</f>
        <v>0</v>
      </c>
      <c r="AK613" s="1612" t="s">
        <v>97</v>
      </c>
      <c r="AL613" s="1613" t="s">
        <v>97</v>
      </c>
      <c r="AM613" s="1614" t="s">
        <v>97</v>
      </c>
      <c r="AN613" s="1615" t="s">
        <v>97</v>
      </c>
      <c r="AO613" s="1613" t="s">
        <v>98</v>
      </c>
      <c r="AP613" s="1614" t="s">
        <v>98</v>
      </c>
      <c r="AQ613" s="1611"/>
      <c r="AR613" s="1607"/>
      <c r="AS613" s="1607"/>
      <c r="AT613" s="1607"/>
      <c r="AU613" s="1608"/>
      <c r="AV613" s="220">
        <f t="shared" si="97"/>
        <v>0</v>
      </c>
      <c r="AW613" s="748"/>
      <c r="AX613" s="749"/>
      <c r="AY613" s="749"/>
      <c r="AZ613" s="749"/>
      <c r="BA613" s="749"/>
      <c r="BB613" s="749"/>
      <c r="BC613" s="749"/>
      <c r="BD613" s="749"/>
      <c r="BE613" s="750"/>
    </row>
    <row r="614" spans="1:57" ht="33.950000000000003" customHeight="1">
      <c r="A614" s="2466"/>
      <c r="B614" s="2454" t="s">
        <v>433</v>
      </c>
      <c r="C614" s="2457" t="s">
        <v>434</v>
      </c>
      <c r="D614" s="289" t="s">
        <v>74</v>
      </c>
      <c r="E614" s="2531">
        <v>50</v>
      </c>
      <c r="F614" s="2534">
        <f>E614-SUM(M614:M618)</f>
        <v>-12</v>
      </c>
      <c r="G614" s="831">
        <f t="shared" si="96"/>
        <v>0</v>
      </c>
      <c r="H614" s="1057">
        <f t="shared" si="101"/>
        <v>0</v>
      </c>
      <c r="I614" s="1586"/>
      <c r="J614" s="1586"/>
      <c r="K614" s="1586"/>
      <c r="L614" s="1587"/>
      <c r="M614" s="688">
        <f t="shared" si="99"/>
        <v>0</v>
      </c>
      <c r="N614" s="689"/>
      <c r="O614" s="689"/>
      <c r="P614" s="689"/>
      <c r="Q614" s="689"/>
      <c r="R614" s="693"/>
      <c r="S614" s="762"/>
      <c r="T614" s="762"/>
      <c r="U614" s="762"/>
      <c r="V614" s="689"/>
      <c r="W614" s="689"/>
      <c r="X614" s="693"/>
      <c r="Y614" s="691"/>
      <c r="Z614" s="693"/>
      <c r="AA614" s="1591"/>
      <c r="AB614" s="1586"/>
      <c r="AC614" s="1586"/>
      <c r="AD614" s="1586"/>
      <c r="AE614" s="1586"/>
      <c r="AF614" s="1587"/>
      <c r="AG614" s="1591"/>
      <c r="AH614" s="1595"/>
      <c r="AI614" s="1616"/>
      <c r="AJ614" s="276">
        <f>SUM(AN614:AP614)</f>
        <v>0</v>
      </c>
      <c r="AK614" s="1592" t="s">
        <v>97</v>
      </c>
      <c r="AL614" s="1593" t="s">
        <v>97</v>
      </c>
      <c r="AM614" s="1594" t="s">
        <v>97</v>
      </c>
      <c r="AN614" s="1591"/>
      <c r="AO614" s="1586"/>
      <c r="AP614" s="1595"/>
      <c r="AQ614" s="1596" t="s">
        <v>97</v>
      </c>
      <c r="AR614" s="1593" t="s">
        <v>97</v>
      </c>
      <c r="AS614" s="1593" t="s">
        <v>97</v>
      </c>
      <c r="AT614" s="1593" t="s">
        <v>97</v>
      </c>
      <c r="AU614" s="1597" t="s">
        <v>97</v>
      </c>
      <c r="AV614" s="220">
        <f t="shared" si="97"/>
        <v>0</v>
      </c>
      <c r="AW614" s="706"/>
      <c r="AX614" s="707"/>
      <c r="AY614" s="707"/>
      <c r="AZ614" s="707"/>
      <c r="BA614" s="707"/>
      <c r="BB614" s="707"/>
      <c r="BC614" s="707"/>
      <c r="BD614" s="707"/>
      <c r="BE614" s="708"/>
    </row>
    <row r="615" spans="1:57" ht="47.25">
      <c r="A615" s="2466"/>
      <c r="B615" s="2455"/>
      <c r="C615" s="2458"/>
      <c r="D615" s="290" t="s">
        <v>75</v>
      </c>
      <c r="E615" s="2532"/>
      <c r="F615" s="2535"/>
      <c r="G615" s="832">
        <f t="shared" si="96"/>
        <v>0</v>
      </c>
      <c r="H615" s="1058">
        <f t="shared" si="101"/>
        <v>0</v>
      </c>
      <c r="I615" s="1598"/>
      <c r="J615" s="1598"/>
      <c r="K615" s="1598"/>
      <c r="L615" s="1599"/>
      <c r="M615" s="713">
        <f t="shared" si="99"/>
        <v>0</v>
      </c>
      <c r="N615" s="714"/>
      <c r="O615" s="714"/>
      <c r="P615" s="714"/>
      <c r="Q615" s="714"/>
      <c r="R615" s="718"/>
      <c r="S615" s="694"/>
      <c r="T615" s="694"/>
      <c r="U615" s="694"/>
      <c r="V615" s="751"/>
      <c r="W615" s="751"/>
      <c r="X615" s="695"/>
      <c r="Y615" s="756"/>
      <c r="Z615" s="695"/>
      <c r="AA615" s="1588"/>
      <c r="AB615" s="1589"/>
      <c r="AC615" s="1589"/>
      <c r="AD615" s="1589"/>
      <c r="AE615" s="1589"/>
      <c r="AF615" s="1590"/>
      <c r="AG615" s="1600"/>
      <c r="AH615" s="1617"/>
      <c r="AI615" s="1618"/>
      <c r="AJ615" s="279">
        <f>SUM(AN615:AP615)</f>
        <v>0</v>
      </c>
      <c r="AK615" s="1601" t="s">
        <v>98</v>
      </c>
      <c r="AL615" s="1602" t="s">
        <v>98</v>
      </c>
      <c r="AM615" s="1603" t="s">
        <v>98</v>
      </c>
      <c r="AN615" s="1604"/>
      <c r="AO615" s="1602"/>
      <c r="AP615" s="1603"/>
      <c r="AQ615" s="1604" t="s">
        <v>97</v>
      </c>
      <c r="AR615" s="1602" t="s">
        <v>97</v>
      </c>
      <c r="AS615" s="1602" t="s">
        <v>97</v>
      </c>
      <c r="AT615" s="1602" t="s">
        <v>97</v>
      </c>
      <c r="AU615" s="1605" t="s">
        <v>97</v>
      </c>
      <c r="AV615" s="220">
        <f t="shared" si="97"/>
        <v>0</v>
      </c>
      <c r="AW615" s="753"/>
      <c r="AX615" s="754"/>
      <c r="AY615" s="754"/>
      <c r="AZ615" s="754"/>
      <c r="BA615" s="754"/>
      <c r="BB615" s="754"/>
      <c r="BC615" s="754"/>
      <c r="BD615" s="754"/>
      <c r="BE615" s="755"/>
    </row>
    <row r="616" spans="1:57" ht="31.5">
      <c r="A616" s="2466"/>
      <c r="B616" s="2455"/>
      <c r="C616" s="2458"/>
      <c r="D616" s="290" t="s">
        <v>76</v>
      </c>
      <c r="E616" s="2532"/>
      <c r="F616" s="2535"/>
      <c r="G616" s="832">
        <f t="shared" si="96"/>
        <v>0</v>
      </c>
      <c r="H616" s="1058">
        <f t="shared" si="101"/>
        <v>0</v>
      </c>
      <c r="I616" s="1598"/>
      <c r="J616" s="1598"/>
      <c r="K616" s="1598"/>
      <c r="L616" s="1599"/>
      <c r="M616" s="713">
        <f t="shared" si="99"/>
        <v>0</v>
      </c>
      <c r="N616" s="714"/>
      <c r="O616" s="714"/>
      <c r="P616" s="714"/>
      <c r="Q616" s="714"/>
      <c r="R616" s="718"/>
      <c r="S616" s="694"/>
      <c r="T616" s="694"/>
      <c r="U616" s="694"/>
      <c r="V616" s="751"/>
      <c r="W616" s="751"/>
      <c r="X616" s="695"/>
      <c r="Y616" s="756"/>
      <c r="Z616" s="695"/>
      <c r="AA616" s="1588"/>
      <c r="AB616" s="1589"/>
      <c r="AC616" s="1589"/>
      <c r="AD616" s="1589"/>
      <c r="AE616" s="1589"/>
      <c r="AF616" s="1590"/>
      <c r="AG616" s="1600"/>
      <c r="AH616" s="1617"/>
      <c r="AI616" s="1618"/>
      <c r="AJ616" s="279">
        <f>SUM(AK616:AM616)</f>
        <v>0</v>
      </c>
      <c r="AK616" s="1601"/>
      <c r="AL616" s="1602"/>
      <c r="AM616" s="1603"/>
      <c r="AN616" s="1604" t="s">
        <v>97</v>
      </c>
      <c r="AO616" s="1602" t="s">
        <v>97</v>
      </c>
      <c r="AP616" s="1603" t="s">
        <v>97</v>
      </c>
      <c r="AQ616" s="1604" t="s">
        <v>97</v>
      </c>
      <c r="AR616" s="1602" t="s">
        <v>97</v>
      </c>
      <c r="AS616" s="1602" t="s">
        <v>97</v>
      </c>
      <c r="AT616" s="1602" t="s">
        <v>97</v>
      </c>
      <c r="AU616" s="1605" t="s">
        <v>97</v>
      </c>
      <c r="AV616" s="220">
        <f t="shared" si="97"/>
        <v>0</v>
      </c>
      <c r="AW616" s="753"/>
      <c r="AX616" s="754"/>
      <c r="AY616" s="754"/>
      <c r="AZ616" s="754"/>
      <c r="BA616" s="754"/>
      <c r="BB616" s="754"/>
      <c r="BC616" s="754"/>
      <c r="BD616" s="754"/>
      <c r="BE616" s="755"/>
    </row>
    <row r="617" spans="1:57">
      <c r="A617" s="2466"/>
      <c r="B617" s="2455"/>
      <c r="C617" s="2458"/>
      <c r="D617" s="290" t="s">
        <v>77</v>
      </c>
      <c r="E617" s="2532"/>
      <c r="F617" s="2535"/>
      <c r="G617" s="832">
        <f t="shared" si="96"/>
        <v>62</v>
      </c>
      <c r="H617" s="1058">
        <f t="shared" ref="H617" si="102">SUM(I617:L617)</f>
        <v>3</v>
      </c>
      <c r="I617" s="1598">
        <v>3</v>
      </c>
      <c r="J617" s="1598"/>
      <c r="K617" s="1598"/>
      <c r="L617" s="1599"/>
      <c r="M617" s="713">
        <f>IF(AND(SUM(N617:R617)=SUM(Y617:Z617),SUM(S617:X617)=SUM(Y617:Z617)),SUM(N617:R617),"ПЕРЕВІРТЕ ПРАВИЛЬНІСТЬ ДАНИХ")</f>
        <v>62</v>
      </c>
      <c r="N617" s="714"/>
      <c r="O617" s="714">
        <v>62</v>
      </c>
      <c r="P617" s="714"/>
      <c r="Q617" s="714"/>
      <c r="R617" s="718"/>
      <c r="S617" s="740">
        <v>12</v>
      </c>
      <c r="T617" s="714"/>
      <c r="U617" s="714"/>
      <c r="V617" s="714">
        <v>49</v>
      </c>
      <c r="W617" s="714">
        <v>1</v>
      </c>
      <c r="X617" s="718"/>
      <c r="Y617" s="694">
        <v>59</v>
      </c>
      <c r="Z617" s="695">
        <v>3</v>
      </c>
      <c r="AA617" s="1588"/>
      <c r="AB617" s="1589">
        <v>22</v>
      </c>
      <c r="AC617" s="1589">
        <v>20</v>
      </c>
      <c r="AD617" s="1589">
        <v>4</v>
      </c>
      <c r="AE617" s="1589">
        <v>34</v>
      </c>
      <c r="AF617" s="1590">
        <v>4</v>
      </c>
      <c r="AG617" s="1600">
        <v>43.5</v>
      </c>
      <c r="AH617" s="1599">
        <v>16.899999999999999</v>
      </c>
      <c r="AI617" s="1600">
        <v>105</v>
      </c>
      <c r="AJ617" s="279">
        <f>SUM(AQ617:AU617)</f>
        <v>50</v>
      </c>
      <c r="AK617" s="1601" t="s">
        <v>98</v>
      </c>
      <c r="AL617" s="1602" t="s">
        <v>98</v>
      </c>
      <c r="AM617" s="1603" t="s">
        <v>98</v>
      </c>
      <c r="AN617" s="1604" t="s">
        <v>97</v>
      </c>
      <c r="AO617" s="1602" t="s">
        <v>97</v>
      </c>
      <c r="AP617" s="1603" t="s">
        <v>97</v>
      </c>
      <c r="AQ617" s="1604">
        <v>2</v>
      </c>
      <c r="AR617" s="1602">
        <v>10</v>
      </c>
      <c r="AS617" s="1602">
        <v>19</v>
      </c>
      <c r="AT617" s="1602">
        <v>14</v>
      </c>
      <c r="AU617" s="1605">
        <v>5</v>
      </c>
      <c r="AV617" s="220">
        <f t="shared" si="97"/>
        <v>0</v>
      </c>
      <c r="AW617" s="725"/>
      <c r="AX617" s="726"/>
      <c r="AY617" s="726"/>
      <c r="AZ617" s="726"/>
      <c r="BA617" s="726"/>
      <c r="BB617" s="726"/>
      <c r="BC617" s="726"/>
      <c r="BD617" s="726"/>
      <c r="BE617" s="727"/>
    </row>
    <row r="618" spans="1:57" ht="32.25" thickBot="1">
      <c r="A618" s="2466"/>
      <c r="B618" s="2456"/>
      <c r="C618" s="2459"/>
      <c r="D618" s="291" t="s">
        <v>78</v>
      </c>
      <c r="E618" s="2533"/>
      <c r="F618" s="2543"/>
      <c r="G618" s="833">
        <f t="shared" si="96"/>
        <v>0</v>
      </c>
      <c r="H618" s="1059">
        <f t="shared" si="101"/>
        <v>0</v>
      </c>
      <c r="I618" s="1670"/>
      <c r="J618" s="1670"/>
      <c r="K618" s="1670"/>
      <c r="L618" s="1610"/>
      <c r="M618" s="734">
        <f t="shared" si="99"/>
        <v>0</v>
      </c>
      <c r="N618" s="735"/>
      <c r="O618" s="735"/>
      <c r="P618" s="735"/>
      <c r="Q618" s="735"/>
      <c r="R618" s="769"/>
      <c r="S618" s="763"/>
      <c r="T618" s="763"/>
      <c r="U618" s="763"/>
      <c r="V618" s="738"/>
      <c r="W618" s="738"/>
      <c r="X618" s="739"/>
      <c r="Y618" s="737"/>
      <c r="Z618" s="739"/>
      <c r="AA618" s="1611"/>
      <c r="AB618" s="1607"/>
      <c r="AC618" s="1607"/>
      <c r="AD618" s="1607"/>
      <c r="AE618" s="1607"/>
      <c r="AF618" s="1608"/>
      <c r="AG618" s="1611"/>
      <c r="AH618" s="1619"/>
      <c r="AI618" s="1621"/>
      <c r="AJ618" s="282">
        <f>SUM(AQ618:AU618)</f>
        <v>0</v>
      </c>
      <c r="AK618" s="1612" t="s">
        <v>97</v>
      </c>
      <c r="AL618" s="1613" t="s">
        <v>97</v>
      </c>
      <c r="AM618" s="1614" t="s">
        <v>97</v>
      </c>
      <c r="AN618" s="1615" t="s">
        <v>97</v>
      </c>
      <c r="AO618" s="1613" t="s">
        <v>98</v>
      </c>
      <c r="AP618" s="1614" t="s">
        <v>98</v>
      </c>
      <c r="AQ618" s="1611"/>
      <c r="AR618" s="1607"/>
      <c r="AS618" s="1607"/>
      <c r="AT618" s="1607"/>
      <c r="AU618" s="1608"/>
      <c r="AV618" s="220">
        <f t="shared" si="97"/>
        <v>0</v>
      </c>
      <c r="AW618" s="748"/>
      <c r="AX618" s="749"/>
      <c r="AY618" s="749"/>
      <c r="AZ618" s="749"/>
      <c r="BA618" s="749"/>
      <c r="BB618" s="749"/>
      <c r="BC618" s="749"/>
      <c r="BD618" s="749"/>
      <c r="BE618" s="750"/>
    </row>
    <row r="619" spans="1:57" ht="33.950000000000003" customHeight="1">
      <c r="A619" s="2466"/>
      <c r="B619" s="2454" t="s">
        <v>435</v>
      </c>
      <c r="C619" s="2457" t="s">
        <v>436</v>
      </c>
      <c r="D619" s="289" t="s">
        <v>74</v>
      </c>
      <c r="E619" s="2531">
        <v>60</v>
      </c>
      <c r="F619" s="2534">
        <v>7</v>
      </c>
      <c r="G619" s="684">
        <f t="shared" si="96"/>
        <v>0</v>
      </c>
      <c r="H619" s="685">
        <f t="shared" si="101"/>
        <v>0</v>
      </c>
      <c r="I619" s="1586"/>
      <c r="J619" s="1586"/>
      <c r="K619" s="1586"/>
      <c r="L619" s="1595"/>
      <c r="M619" s="781">
        <f t="shared" si="99"/>
        <v>0</v>
      </c>
      <c r="N619" s="689"/>
      <c r="O619" s="689"/>
      <c r="P619" s="689"/>
      <c r="Q619" s="689"/>
      <c r="R619" s="693"/>
      <c r="S619" s="762"/>
      <c r="T619" s="762"/>
      <c r="U619" s="762"/>
      <c r="V619" s="689"/>
      <c r="W619" s="689"/>
      <c r="X619" s="693"/>
      <c r="Y619" s="691"/>
      <c r="Z619" s="693"/>
      <c r="AA619" s="1591"/>
      <c r="AB619" s="1586"/>
      <c r="AC619" s="1586"/>
      <c r="AD619" s="1586"/>
      <c r="AE619" s="1586"/>
      <c r="AF619" s="1587"/>
      <c r="AG619" s="1591"/>
      <c r="AH619" s="1595"/>
      <c r="AI619" s="1616"/>
      <c r="AJ619" s="276">
        <f>SUM(AN619:AP619)</f>
        <v>0</v>
      </c>
      <c r="AK619" s="1592" t="s">
        <v>97</v>
      </c>
      <c r="AL619" s="1593" t="s">
        <v>97</v>
      </c>
      <c r="AM619" s="1594" t="s">
        <v>97</v>
      </c>
      <c r="AN619" s="1591"/>
      <c r="AO619" s="1586"/>
      <c r="AP619" s="1595"/>
      <c r="AQ619" s="1596" t="s">
        <v>97</v>
      </c>
      <c r="AR619" s="1593" t="s">
        <v>97</v>
      </c>
      <c r="AS619" s="1593" t="s">
        <v>97</v>
      </c>
      <c r="AT619" s="1593" t="s">
        <v>97</v>
      </c>
      <c r="AU619" s="1597" t="s">
        <v>97</v>
      </c>
      <c r="AV619" s="220">
        <f t="shared" si="97"/>
        <v>0</v>
      </c>
      <c r="AW619" s="706"/>
      <c r="AX619" s="707"/>
      <c r="AY619" s="707"/>
      <c r="AZ619" s="707"/>
      <c r="BA619" s="707"/>
      <c r="BB619" s="707"/>
      <c r="BC619" s="707"/>
      <c r="BD619" s="707"/>
      <c r="BE619" s="708"/>
    </row>
    <row r="620" spans="1:57" ht="47.25">
      <c r="A620" s="2466"/>
      <c r="B620" s="2455"/>
      <c r="C620" s="2458"/>
      <c r="D620" s="290" t="s">
        <v>75</v>
      </c>
      <c r="E620" s="2532"/>
      <c r="F620" s="2535"/>
      <c r="G620" s="709">
        <f t="shared" si="96"/>
        <v>0</v>
      </c>
      <c r="H620" s="710">
        <f t="shared" si="101"/>
        <v>0</v>
      </c>
      <c r="I620" s="1598"/>
      <c r="J620" s="1598"/>
      <c r="K620" s="1598"/>
      <c r="L620" s="1617"/>
      <c r="M620" s="786">
        <f t="shared" si="99"/>
        <v>0</v>
      </c>
      <c r="N620" s="714"/>
      <c r="O620" s="714"/>
      <c r="P620" s="714"/>
      <c r="Q620" s="714"/>
      <c r="R620" s="718"/>
      <c r="S620" s="694"/>
      <c r="T620" s="694"/>
      <c r="U620" s="694"/>
      <c r="V620" s="751"/>
      <c r="W620" s="751"/>
      <c r="X620" s="695"/>
      <c r="Y620" s="756"/>
      <c r="Z620" s="695"/>
      <c r="AA620" s="1588"/>
      <c r="AB620" s="1589"/>
      <c r="AC620" s="1589"/>
      <c r="AD620" s="1589"/>
      <c r="AE620" s="1589"/>
      <c r="AF620" s="1590"/>
      <c r="AG620" s="1600"/>
      <c r="AH620" s="1617"/>
      <c r="AI620" s="1618"/>
      <c r="AJ620" s="279">
        <f>SUM(AN620:AP620)</f>
        <v>0</v>
      </c>
      <c r="AK620" s="1601" t="s">
        <v>98</v>
      </c>
      <c r="AL620" s="1602" t="s">
        <v>98</v>
      </c>
      <c r="AM620" s="1603" t="s">
        <v>98</v>
      </c>
      <c r="AN620" s="1604"/>
      <c r="AO620" s="1602"/>
      <c r="AP620" s="1603"/>
      <c r="AQ620" s="1604" t="s">
        <v>97</v>
      </c>
      <c r="AR620" s="1602" t="s">
        <v>97</v>
      </c>
      <c r="AS620" s="1602" t="s">
        <v>97</v>
      </c>
      <c r="AT620" s="1602" t="s">
        <v>97</v>
      </c>
      <c r="AU620" s="1605" t="s">
        <v>97</v>
      </c>
      <c r="AV620" s="220">
        <f t="shared" si="97"/>
        <v>0</v>
      </c>
      <c r="AW620" s="753"/>
      <c r="AX620" s="754"/>
      <c r="AY620" s="754"/>
      <c r="AZ620" s="754"/>
      <c r="BA620" s="754"/>
      <c r="BB620" s="754"/>
      <c r="BC620" s="754"/>
      <c r="BD620" s="754"/>
      <c r="BE620" s="755"/>
    </row>
    <row r="621" spans="1:57" ht="31.5">
      <c r="A621" s="2466"/>
      <c r="B621" s="2455"/>
      <c r="C621" s="2458"/>
      <c r="D621" s="290" t="s">
        <v>76</v>
      </c>
      <c r="E621" s="2532"/>
      <c r="F621" s="2535"/>
      <c r="G621" s="709">
        <f t="shared" si="96"/>
        <v>0</v>
      </c>
      <c r="H621" s="710">
        <f t="shared" si="101"/>
        <v>0</v>
      </c>
      <c r="I621" s="1598"/>
      <c r="J621" s="1598"/>
      <c r="K621" s="1598"/>
      <c r="L621" s="1617"/>
      <c r="M621" s="786">
        <f t="shared" si="99"/>
        <v>0</v>
      </c>
      <c r="N621" s="714"/>
      <c r="O621" s="714"/>
      <c r="P621" s="714"/>
      <c r="Q621" s="714"/>
      <c r="R621" s="718"/>
      <c r="S621" s="694"/>
      <c r="T621" s="694"/>
      <c r="U621" s="694"/>
      <c r="V621" s="751"/>
      <c r="W621" s="751"/>
      <c r="X621" s="695"/>
      <c r="Y621" s="756"/>
      <c r="Z621" s="695"/>
      <c r="AA621" s="1588"/>
      <c r="AB621" s="1589"/>
      <c r="AC621" s="1589"/>
      <c r="AD621" s="1589"/>
      <c r="AE621" s="1589"/>
      <c r="AF621" s="1590"/>
      <c r="AG621" s="1600"/>
      <c r="AH621" s="1617"/>
      <c r="AI621" s="1618"/>
      <c r="AJ621" s="279">
        <f>SUM(AK621:AM621)</f>
        <v>0</v>
      </c>
      <c r="AK621" s="1601"/>
      <c r="AL621" s="1602"/>
      <c r="AM621" s="1603"/>
      <c r="AN621" s="1604" t="s">
        <v>97</v>
      </c>
      <c r="AO621" s="1602" t="s">
        <v>97</v>
      </c>
      <c r="AP621" s="1603" t="s">
        <v>97</v>
      </c>
      <c r="AQ621" s="1604" t="s">
        <v>97</v>
      </c>
      <c r="AR621" s="1602" t="s">
        <v>97</v>
      </c>
      <c r="AS621" s="1602" t="s">
        <v>97</v>
      </c>
      <c r="AT621" s="1602" t="s">
        <v>97</v>
      </c>
      <c r="AU621" s="1605" t="s">
        <v>97</v>
      </c>
      <c r="AV621" s="220">
        <f t="shared" si="97"/>
        <v>0</v>
      </c>
      <c r="AW621" s="753"/>
      <c r="AX621" s="754"/>
      <c r="AY621" s="754"/>
      <c r="AZ621" s="754"/>
      <c r="BA621" s="754"/>
      <c r="BB621" s="754"/>
      <c r="BC621" s="754"/>
      <c r="BD621" s="754"/>
      <c r="BE621" s="755"/>
    </row>
    <row r="622" spans="1:57" ht="16.5" thickBot="1">
      <c r="A622" s="2466"/>
      <c r="B622" s="2455"/>
      <c r="C622" s="2458"/>
      <c r="D622" s="290" t="s">
        <v>77</v>
      </c>
      <c r="E622" s="2532"/>
      <c r="F622" s="2535"/>
      <c r="G622" s="709">
        <f t="shared" si="96"/>
        <v>56</v>
      </c>
      <c r="H622" s="710">
        <f t="shared" si="101"/>
        <v>4</v>
      </c>
      <c r="I622" s="1598">
        <v>1</v>
      </c>
      <c r="J622" s="1598"/>
      <c r="K622" s="1598">
        <v>3</v>
      </c>
      <c r="L622" s="1617"/>
      <c r="M622" s="786">
        <f>IF(AND(SUM(N622:R622)=SUM(Y622:Z622),SUM(S622:X622)=SUM(Y622:Z622)),SUM(N622:R622),"ПЕРЕВІРТЕ ПРАВИЛЬНІСТЬ ДАНИХ")</f>
        <v>56</v>
      </c>
      <c r="N622" s="1638"/>
      <c r="O622" s="1638">
        <v>56</v>
      </c>
      <c r="P622" s="1638"/>
      <c r="Q622" s="1638"/>
      <c r="R622" s="1642"/>
      <c r="S622" s="1656">
        <v>3</v>
      </c>
      <c r="T622" s="1638"/>
      <c r="U622" s="1638"/>
      <c r="V622" s="1638">
        <v>51</v>
      </c>
      <c r="W622" s="1638">
        <v>2</v>
      </c>
      <c r="X622" s="1642"/>
      <c r="Y622" s="1630">
        <v>45</v>
      </c>
      <c r="Z622" s="1631">
        <v>11</v>
      </c>
      <c r="AA622" s="1588"/>
      <c r="AB622" s="1589">
        <v>24</v>
      </c>
      <c r="AC622" s="1589">
        <v>24</v>
      </c>
      <c r="AD622" s="1589">
        <v>5</v>
      </c>
      <c r="AE622" s="1589">
        <v>26</v>
      </c>
      <c r="AF622" s="1590">
        <v>1</v>
      </c>
      <c r="AG622" s="1600">
        <v>45</v>
      </c>
      <c r="AH622" s="1599">
        <v>23</v>
      </c>
      <c r="AI622" s="1600">
        <v>98</v>
      </c>
      <c r="AJ622" s="282">
        <f>SUM(AQ622:AU622)</f>
        <v>56</v>
      </c>
      <c r="AK622" s="1601" t="s">
        <v>98</v>
      </c>
      <c r="AL622" s="1602" t="s">
        <v>98</v>
      </c>
      <c r="AM622" s="1603" t="s">
        <v>98</v>
      </c>
      <c r="AN622" s="1604" t="s">
        <v>97</v>
      </c>
      <c r="AO622" s="1602" t="s">
        <v>97</v>
      </c>
      <c r="AP622" s="1603" t="s">
        <v>97</v>
      </c>
      <c r="AQ622" s="1681">
        <v>3</v>
      </c>
      <c r="AR622" s="1599">
        <v>4</v>
      </c>
      <c r="AS622" s="1599">
        <v>40</v>
      </c>
      <c r="AT622" s="1599">
        <v>9</v>
      </c>
      <c r="AU622" s="1605">
        <v>0</v>
      </c>
      <c r="AV622" s="220">
        <f t="shared" si="97"/>
        <v>0</v>
      </c>
      <c r="AW622" s="1643">
        <v>0</v>
      </c>
      <c r="AX622" s="1644">
        <v>0</v>
      </c>
      <c r="AY622" s="1644">
        <v>0</v>
      </c>
      <c r="AZ622" s="1644">
        <v>0</v>
      </c>
      <c r="BA622" s="1644">
        <v>0</v>
      </c>
      <c r="BB622" s="1644">
        <v>0</v>
      </c>
      <c r="BC622" s="1644">
        <v>0</v>
      </c>
      <c r="BD622" s="1644">
        <v>0</v>
      </c>
      <c r="BE622" s="1645">
        <v>0</v>
      </c>
    </row>
    <row r="623" spans="1:57" ht="32.25" thickBot="1">
      <c r="A623" s="2466"/>
      <c r="B623" s="2473"/>
      <c r="C623" s="2474"/>
      <c r="D623" s="291" t="s">
        <v>78</v>
      </c>
      <c r="E623" s="2533"/>
      <c r="F623" s="2543"/>
      <c r="G623" s="813">
        <f t="shared" si="96"/>
        <v>0</v>
      </c>
      <c r="H623" s="731">
        <f t="shared" si="101"/>
        <v>0</v>
      </c>
      <c r="I623" s="1607"/>
      <c r="J623" s="1607"/>
      <c r="K623" s="1607"/>
      <c r="L623" s="1619"/>
      <c r="M623" s="792">
        <f t="shared" si="99"/>
        <v>0</v>
      </c>
      <c r="N623" s="738"/>
      <c r="O623" s="738"/>
      <c r="P623" s="738"/>
      <c r="Q623" s="738"/>
      <c r="R623" s="739"/>
      <c r="S623" s="763"/>
      <c r="T623" s="763"/>
      <c r="U623" s="763"/>
      <c r="V623" s="738"/>
      <c r="W623" s="738"/>
      <c r="X623" s="739"/>
      <c r="Y623" s="737"/>
      <c r="Z623" s="739"/>
      <c r="AA623" s="1611"/>
      <c r="AB623" s="1607"/>
      <c r="AC623" s="1607"/>
      <c r="AD623" s="1607"/>
      <c r="AE623" s="1607"/>
      <c r="AF623" s="1608"/>
      <c r="AG623" s="1611"/>
      <c r="AH623" s="1619"/>
      <c r="AI623" s="1621"/>
      <c r="AJ623" s="282">
        <f>SUM(AQ623:AU623)</f>
        <v>0</v>
      </c>
      <c r="AK623" s="1612" t="s">
        <v>97</v>
      </c>
      <c r="AL623" s="1613" t="s">
        <v>97</v>
      </c>
      <c r="AM623" s="1614" t="s">
        <v>97</v>
      </c>
      <c r="AN623" s="1615" t="s">
        <v>97</v>
      </c>
      <c r="AO623" s="1613" t="s">
        <v>98</v>
      </c>
      <c r="AP623" s="1614" t="s">
        <v>98</v>
      </c>
      <c r="AQ623" s="1611"/>
      <c r="AR623" s="1607"/>
      <c r="AS623" s="1607"/>
      <c r="AT623" s="1607"/>
      <c r="AU623" s="1608"/>
      <c r="AV623" s="220">
        <f t="shared" si="97"/>
        <v>0</v>
      </c>
      <c r="AW623" s="748"/>
      <c r="AX623" s="749"/>
      <c r="AY623" s="749"/>
      <c r="AZ623" s="749"/>
      <c r="BA623" s="749"/>
      <c r="BB623" s="749"/>
      <c r="BC623" s="749"/>
      <c r="BD623" s="749"/>
      <c r="BE623" s="750"/>
    </row>
    <row r="624" spans="1:57" ht="33.950000000000003" customHeight="1">
      <c r="A624" s="2466"/>
      <c r="B624" s="2454" t="s">
        <v>437</v>
      </c>
      <c r="C624" s="2457" t="s">
        <v>438</v>
      </c>
      <c r="D624" s="289" t="s">
        <v>74</v>
      </c>
      <c r="E624" s="2531">
        <v>40</v>
      </c>
      <c r="F624" s="2534">
        <f>E624-SUM(M624:M628)</f>
        <v>29</v>
      </c>
      <c r="G624" s="831">
        <f t="shared" si="96"/>
        <v>0</v>
      </c>
      <c r="H624" s="1061">
        <f t="shared" si="101"/>
        <v>0</v>
      </c>
      <c r="I624" s="1589"/>
      <c r="J624" s="1589"/>
      <c r="K624" s="1589"/>
      <c r="L624" s="1590"/>
      <c r="M624" s="826">
        <f t="shared" si="99"/>
        <v>0</v>
      </c>
      <c r="N624" s="751"/>
      <c r="O624" s="751"/>
      <c r="P624" s="751"/>
      <c r="Q624" s="751"/>
      <c r="R624" s="695"/>
      <c r="S624" s="762"/>
      <c r="T624" s="762"/>
      <c r="U624" s="762"/>
      <c r="V624" s="689"/>
      <c r="W624" s="689"/>
      <c r="X624" s="693"/>
      <c r="Y624" s="691"/>
      <c r="Z624" s="693"/>
      <c r="AA624" s="1591"/>
      <c r="AB624" s="1586"/>
      <c r="AC624" s="1586"/>
      <c r="AD624" s="1586"/>
      <c r="AE624" s="1586"/>
      <c r="AF624" s="1587"/>
      <c r="AG624" s="1591"/>
      <c r="AH624" s="1595"/>
      <c r="AI624" s="1616"/>
      <c r="AJ624" s="276">
        <f>SUM(AN624:AP624)</f>
        <v>0</v>
      </c>
      <c r="AK624" s="1592" t="s">
        <v>97</v>
      </c>
      <c r="AL624" s="1593" t="s">
        <v>97</v>
      </c>
      <c r="AM624" s="1594" t="s">
        <v>97</v>
      </c>
      <c r="AN624" s="1591"/>
      <c r="AO624" s="1586"/>
      <c r="AP624" s="1595"/>
      <c r="AQ624" s="1596" t="s">
        <v>97</v>
      </c>
      <c r="AR624" s="1593" t="s">
        <v>97</v>
      </c>
      <c r="AS624" s="1593" t="s">
        <v>97</v>
      </c>
      <c r="AT624" s="1593" t="s">
        <v>97</v>
      </c>
      <c r="AU624" s="1597" t="s">
        <v>97</v>
      </c>
      <c r="AV624" s="220">
        <f t="shared" si="97"/>
        <v>0</v>
      </c>
      <c r="AW624" s="706"/>
      <c r="AX624" s="707"/>
      <c r="AY624" s="707"/>
      <c r="AZ624" s="707"/>
      <c r="BA624" s="707"/>
      <c r="BB624" s="707"/>
      <c r="BC624" s="707"/>
      <c r="BD624" s="707"/>
      <c r="BE624" s="708"/>
    </row>
    <row r="625" spans="1:57" ht="47.25">
      <c r="A625" s="2466"/>
      <c r="B625" s="2455"/>
      <c r="C625" s="2458"/>
      <c r="D625" s="290" t="s">
        <v>75</v>
      </c>
      <c r="E625" s="2532"/>
      <c r="F625" s="2535"/>
      <c r="G625" s="832">
        <f t="shared" si="96"/>
        <v>0</v>
      </c>
      <c r="H625" s="1058">
        <f t="shared" si="101"/>
        <v>0</v>
      </c>
      <c r="I625" s="1598"/>
      <c r="J625" s="1598"/>
      <c r="K625" s="1598"/>
      <c r="L625" s="1599"/>
      <c r="M625" s="713">
        <f t="shared" si="99"/>
        <v>0</v>
      </c>
      <c r="N625" s="714"/>
      <c r="O625" s="714"/>
      <c r="P625" s="714"/>
      <c r="Q625" s="714"/>
      <c r="R625" s="718"/>
      <c r="S625" s="694"/>
      <c r="T625" s="694"/>
      <c r="U625" s="694"/>
      <c r="V625" s="751"/>
      <c r="W625" s="751"/>
      <c r="X625" s="695"/>
      <c r="Y625" s="756"/>
      <c r="Z625" s="695"/>
      <c r="AA625" s="1588"/>
      <c r="AB625" s="1589"/>
      <c r="AC625" s="1589"/>
      <c r="AD625" s="1589"/>
      <c r="AE625" s="1589"/>
      <c r="AF625" s="1590"/>
      <c r="AG625" s="1600"/>
      <c r="AH625" s="1617"/>
      <c r="AI625" s="1618"/>
      <c r="AJ625" s="279">
        <f>SUM(AN625:AP625)</f>
        <v>0</v>
      </c>
      <c r="AK625" s="1601" t="s">
        <v>98</v>
      </c>
      <c r="AL625" s="1602" t="s">
        <v>98</v>
      </c>
      <c r="AM625" s="1603" t="s">
        <v>98</v>
      </c>
      <c r="AN625" s="1604"/>
      <c r="AO625" s="1602"/>
      <c r="AP625" s="1603"/>
      <c r="AQ625" s="1604" t="s">
        <v>97</v>
      </c>
      <c r="AR625" s="1602" t="s">
        <v>97</v>
      </c>
      <c r="AS625" s="1602" t="s">
        <v>97</v>
      </c>
      <c r="AT625" s="1602" t="s">
        <v>97</v>
      </c>
      <c r="AU625" s="1605" t="s">
        <v>97</v>
      </c>
      <c r="AV625" s="220">
        <f t="shared" si="97"/>
        <v>0</v>
      </c>
      <c r="AW625" s="753"/>
      <c r="AX625" s="754"/>
      <c r="AY625" s="754"/>
      <c r="AZ625" s="754"/>
      <c r="BA625" s="754"/>
      <c r="BB625" s="754"/>
      <c r="BC625" s="754"/>
      <c r="BD625" s="754"/>
      <c r="BE625" s="755"/>
    </row>
    <row r="626" spans="1:57" ht="31.5">
      <c r="A626" s="2466"/>
      <c r="B626" s="2455"/>
      <c r="C626" s="2458"/>
      <c r="D626" s="290" t="s">
        <v>76</v>
      </c>
      <c r="E626" s="2532"/>
      <c r="F626" s="2535"/>
      <c r="G626" s="832">
        <f t="shared" si="96"/>
        <v>0</v>
      </c>
      <c r="H626" s="1058">
        <f t="shared" si="101"/>
        <v>0</v>
      </c>
      <c r="I626" s="1598"/>
      <c r="J626" s="1598"/>
      <c r="K626" s="1598"/>
      <c r="L626" s="1599"/>
      <c r="M626" s="713">
        <f t="shared" si="99"/>
        <v>0</v>
      </c>
      <c r="N626" s="714"/>
      <c r="O626" s="714"/>
      <c r="P626" s="714"/>
      <c r="Q626" s="714"/>
      <c r="R626" s="718"/>
      <c r="S626" s="694"/>
      <c r="T626" s="694"/>
      <c r="U626" s="694"/>
      <c r="V626" s="751"/>
      <c r="W626" s="751"/>
      <c r="X626" s="695"/>
      <c r="Y626" s="756"/>
      <c r="Z626" s="695"/>
      <c r="AA626" s="1588"/>
      <c r="AB626" s="1589"/>
      <c r="AC626" s="1589"/>
      <c r="AD626" s="1589"/>
      <c r="AE626" s="1589"/>
      <c r="AF626" s="1590"/>
      <c r="AG626" s="1600"/>
      <c r="AH626" s="1617"/>
      <c r="AI626" s="1618"/>
      <c r="AJ626" s="279">
        <f>SUM(AK626:AM626)</f>
        <v>0</v>
      </c>
      <c r="AK626" s="1601"/>
      <c r="AL626" s="1602"/>
      <c r="AM626" s="1603"/>
      <c r="AN626" s="1604" t="s">
        <v>97</v>
      </c>
      <c r="AO626" s="1602" t="s">
        <v>97</v>
      </c>
      <c r="AP626" s="1603" t="s">
        <v>97</v>
      </c>
      <c r="AQ626" s="1604" t="s">
        <v>97</v>
      </c>
      <c r="AR626" s="1602" t="s">
        <v>97</v>
      </c>
      <c r="AS626" s="1602" t="s">
        <v>97</v>
      </c>
      <c r="AT626" s="1602" t="s">
        <v>97</v>
      </c>
      <c r="AU626" s="1605" t="s">
        <v>97</v>
      </c>
      <c r="AV626" s="220">
        <f t="shared" si="97"/>
        <v>0</v>
      </c>
      <c r="AW626" s="753"/>
      <c r="AX626" s="754"/>
      <c r="AY626" s="754"/>
      <c r="AZ626" s="754"/>
      <c r="BA626" s="754"/>
      <c r="BB626" s="754"/>
      <c r="BC626" s="754"/>
      <c r="BD626" s="754"/>
      <c r="BE626" s="755"/>
    </row>
    <row r="627" spans="1:57">
      <c r="A627" s="2466"/>
      <c r="B627" s="2455"/>
      <c r="C627" s="2458"/>
      <c r="D627" s="290" t="s">
        <v>77</v>
      </c>
      <c r="E627" s="2532"/>
      <c r="F627" s="2535"/>
      <c r="G627" s="832">
        <f t="shared" si="96"/>
        <v>11</v>
      </c>
      <c r="H627" s="1058">
        <f t="shared" ref="H627" si="103">SUM(I627:L627)</f>
        <v>0</v>
      </c>
      <c r="I627" s="1598">
        <v>0</v>
      </c>
      <c r="J627" s="1598">
        <v>0</v>
      </c>
      <c r="K627" s="1598">
        <v>0</v>
      </c>
      <c r="L627" s="1599">
        <v>0</v>
      </c>
      <c r="M627" s="713">
        <f>IF(AND(SUM(N627:R627)=SUM(Y627:Z627),SUM(S627:X627)=SUM(Y627:Z627)),SUM(N627:R627),"ПЕРЕВІРТЕ ПРАВИЛЬНІСТЬ ДАНИХ")</f>
        <v>11</v>
      </c>
      <c r="N627" s="714">
        <v>0</v>
      </c>
      <c r="O627" s="714">
        <v>0</v>
      </c>
      <c r="P627" s="714">
        <v>0</v>
      </c>
      <c r="Q627" s="714">
        <v>0</v>
      </c>
      <c r="R627" s="715">
        <v>11</v>
      </c>
      <c r="S627" s="716">
        <v>0</v>
      </c>
      <c r="T627" s="714">
        <v>0</v>
      </c>
      <c r="U627" s="714">
        <v>0</v>
      </c>
      <c r="V627" s="714">
        <v>11</v>
      </c>
      <c r="W627" s="714">
        <v>0</v>
      </c>
      <c r="X627" s="718">
        <v>0</v>
      </c>
      <c r="Y627" s="694">
        <v>9</v>
      </c>
      <c r="Z627" s="695">
        <v>2</v>
      </c>
      <c r="AA627" s="1588">
        <v>0</v>
      </c>
      <c r="AB627" s="1589">
        <v>7</v>
      </c>
      <c r="AC627" s="1589">
        <v>7</v>
      </c>
      <c r="AD627" s="1589">
        <v>1</v>
      </c>
      <c r="AE627" s="1589">
        <v>7</v>
      </c>
      <c r="AF627" s="1590">
        <v>1</v>
      </c>
      <c r="AG627" s="1600">
        <v>40</v>
      </c>
      <c r="AH627" s="1599">
        <v>11</v>
      </c>
      <c r="AI627" s="1600">
        <v>110</v>
      </c>
      <c r="AJ627" s="279">
        <f>SUM(AQ627:AU627)</f>
        <v>11</v>
      </c>
      <c r="AK627" s="1601" t="s">
        <v>98</v>
      </c>
      <c r="AL627" s="1602" t="s">
        <v>98</v>
      </c>
      <c r="AM627" s="1603" t="s">
        <v>98</v>
      </c>
      <c r="AN627" s="1604" t="s">
        <v>97</v>
      </c>
      <c r="AO627" s="1602" t="s">
        <v>97</v>
      </c>
      <c r="AP627" s="1603" t="s">
        <v>97</v>
      </c>
      <c r="AQ627" s="1604">
        <v>0</v>
      </c>
      <c r="AR627" s="1602">
        <v>2</v>
      </c>
      <c r="AS627" s="1602">
        <v>5</v>
      </c>
      <c r="AT627" s="1602">
        <v>4</v>
      </c>
      <c r="AU627" s="1605">
        <v>0</v>
      </c>
      <c r="AV627" s="220">
        <f t="shared" si="97"/>
        <v>0</v>
      </c>
      <c r="AW627" s="725">
        <v>0</v>
      </c>
      <c r="AX627" s="726">
        <v>0</v>
      </c>
      <c r="AY627" s="726">
        <v>0</v>
      </c>
      <c r="AZ627" s="726">
        <v>0</v>
      </c>
      <c r="BA627" s="726">
        <v>0</v>
      </c>
      <c r="BB627" s="726">
        <v>0</v>
      </c>
      <c r="BC627" s="726">
        <v>0</v>
      </c>
      <c r="BD627" s="726">
        <v>0</v>
      </c>
      <c r="BE627" s="727">
        <v>0</v>
      </c>
    </row>
    <row r="628" spans="1:57" ht="32.25" thickBot="1">
      <c r="A628" s="2467"/>
      <c r="B628" s="2456"/>
      <c r="C628" s="2459"/>
      <c r="D628" s="291" t="s">
        <v>78</v>
      </c>
      <c r="E628" s="2533"/>
      <c r="F628" s="2536"/>
      <c r="G628" s="841">
        <f t="shared" si="96"/>
        <v>0</v>
      </c>
      <c r="H628" s="1060">
        <f t="shared" si="101"/>
        <v>0</v>
      </c>
      <c r="I628" s="1607"/>
      <c r="J628" s="1607"/>
      <c r="K628" s="1607"/>
      <c r="L628" s="1608"/>
      <c r="M628" s="759">
        <f t="shared" si="99"/>
        <v>0</v>
      </c>
      <c r="N628" s="738"/>
      <c r="O628" s="738"/>
      <c r="P628" s="738"/>
      <c r="Q628" s="738"/>
      <c r="R628" s="739"/>
      <c r="S628" s="763"/>
      <c r="T628" s="763"/>
      <c r="U628" s="763"/>
      <c r="V628" s="738"/>
      <c r="W628" s="738"/>
      <c r="X628" s="739"/>
      <c r="Y628" s="737"/>
      <c r="Z628" s="739"/>
      <c r="AA628" s="1611"/>
      <c r="AB628" s="1607"/>
      <c r="AC628" s="1607"/>
      <c r="AD628" s="1607"/>
      <c r="AE628" s="1607"/>
      <c r="AF628" s="1608"/>
      <c r="AG628" s="1611"/>
      <c r="AH628" s="1619"/>
      <c r="AI628" s="1621"/>
      <c r="AJ628" s="282">
        <f>SUM(AQ628:AU628)</f>
        <v>0</v>
      </c>
      <c r="AK628" s="1612" t="s">
        <v>97</v>
      </c>
      <c r="AL628" s="1613" t="s">
        <v>97</v>
      </c>
      <c r="AM628" s="1614" t="s">
        <v>97</v>
      </c>
      <c r="AN628" s="1615" t="s">
        <v>97</v>
      </c>
      <c r="AO628" s="1613" t="s">
        <v>98</v>
      </c>
      <c r="AP628" s="1614" t="s">
        <v>98</v>
      </c>
      <c r="AQ628" s="1611"/>
      <c r="AR628" s="1607"/>
      <c r="AS628" s="1607"/>
      <c r="AT628" s="1607"/>
      <c r="AU628" s="1608"/>
      <c r="AV628" s="220">
        <f t="shared" si="97"/>
        <v>0</v>
      </c>
      <c r="AW628" s="748"/>
      <c r="AX628" s="749"/>
      <c r="AY628" s="749"/>
      <c r="AZ628" s="749"/>
      <c r="BA628" s="749"/>
      <c r="BB628" s="749"/>
      <c r="BC628" s="749"/>
      <c r="BD628" s="749"/>
      <c r="BE628" s="750"/>
    </row>
    <row r="629" spans="1:57" ht="33.950000000000003" customHeight="1">
      <c r="A629" s="2481" t="s">
        <v>219</v>
      </c>
      <c r="B629" s="2454" t="s">
        <v>439</v>
      </c>
      <c r="C629" s="2537" t="s">
        <v>440</v>
      </c>
      <c r="D629" s="289" t="s">
        <v>74</v>
      </c>
      <c r="E629" s="2540">
        <v>500</v>
      </c>
      <c r="F629" s="2509">
        <f>E629-SUM(M629:M633)</f>
        <v>-81</v>
      </c>
      <c r="G629" s="1212">
        <f t="shared" si="96"/>
        <v>71</v>
      </c>
      <c r="H629" s="1072">
        <v>1</v>
      </c>
      <c r="I629" s="1827">
        <v>1</v>
      </c>
      <c r="J629" s="1827"/>
      <c r="K629" s="1827"/>
      <c r="L629" s="1836"/>
      <c r="M629" s="1075">
        <f t="shared" ref="M629:M692" si="104">IF(AND(SUM(N629:R629)=SUM(Y629:Z629),SUM(S629:X629)=SUM(Y629:Z629)),SUM(N629:R629),"ПЕРЕВІРТЕ ПРАВИЛЬНІСТЬ ДАНИХ")</f>
        <v>71</v>
      </c>
      <c r="N629" s="1076"/>
      <c r="O629" s="1076"/>
      <c r="P629" s="1076"/>
      <c r="Q629" s="1076"/>
      <c r="R629" s="1080">
        <v>71</v>
      </c>
      <c r="S629" s="1078">
        <v>13</v>
      </c>
      <c r="T629" s="1076"/>
      <c r="U629" s="1076"/>
      <c r="V629" s="1079">
        <v>55</v>
      </c>
      <c r="W629" s="1076">
        <v>3</v>
      </c>
      <c r="X629" s="1080"/>
      <c r="Y629" s="1078">
        <v>55</v>
      </c>
      <c r="Z629" s="1080">
        <v>16</v>
      </c>
      <c r="AA629" s="1832"/>
      <c r="AB629" s="1827">
        <v>23</v>
      </c>
      <c r="AC629" s="1827">
        <v>23</v>
      </c>
      <c r="AD629" s="1827"/>
      <c r="AE629" s="1827">
        <v>41</v>
      </c>
      <c r="AF629" s="1836">
        <v>8</v>
      </c>
      <c r="AG629" s="1832">
        <v>41</v>
      </c>
      <c r="AH629" s="1836">
        <v>20</v>
      </c>
      <c r="AI629" s="1832">
        <v>11</v>
      </c>
      <c r="AJ629" s="346">
        <f>SUM(AN629:AP629)</f>
        <v>71</v>
      </c>
      <c r="AK629" s="1837" t="s">
        <v>97</v>
      </c>
      <c r="AL629" s="1834" t="s">
        <v>97</v>
      </c>
      <c r="AM629" s="1835" t="s">
        <v>97</v>
      </c>
      <c r="AN629" s="1832">
        <v>3</v>
      </c>
      <c r="AO629" s="1827">
        <v>68</v>
      </c>
      <c r="AP629" s="1836">
        <v>0</v>
      </c>
      <c r="AQ629" s="1837" t="s">
        <v>97</v>
      </c>
      <c r="AR629" s="1834" t="s">
        <v>97</v>
      </c>
      <c r="AS629" s="1834" t="s">
        <v>97</v>
      </c>
      <c r="AT629" s="1834" t="s">
        <v>97</v>
      </c>
      <c r="AU629" s="1838" t="s">
        <v>97</v>
      </c>
      <c r="AV629" s="218">
        <f t="shared" si="97"/>
        <v>0</v>
      </c>
      <c r="AW629" s="1093"/>
      <c r="AX629" s="1094"/>
      <c r="AY629" s="1094"/>
      <c r="AZ629" s="1094"/>
      <c r="BA629" s="1094"/>
      <c r="BB629" s="1094"/>
      <c r="BC629" s="1094"/>
      <c r="BD629" s="1094"/>
      <c r="BE629" s="1095"/>
    </row>
    <row r="630" spans="1:57" ht="47.25">
      <c r="A630" s="2482"/>
      <c r="B630" s="2455"/>
      <c r="C630" s="2538"/>
      <c r="D630" s="290" t="s">
        <v>75</v>
      </c>
      <c r="E630" s="2524"/>
      <c r="F630" s="2510"/>
      <c r="G630" s="1224">
        <f t="shared" si="96"/>
        <v>0</v>
      </c>
      <c r="H630" s="1097">
        <f>SUM(I630:L630)</f>
        <v>0</v>
      </c>
      <c r="I630" s="1839"/>
      <c r="J630" s="1839"/>
      <c r="K630" s="1839"/>
      <c r="L630" s="1857"/>
      <c r="M630" s="1100">
        <f t="shared" si="104"/>
        <v>0</v>
      </c>
      <c r="N630" s="1101"/>
      <c r="O630" s="1101"/>
      <c r="P630" s="1101"/>
      <c r="Q630" s="1101"/>
      <c r="R630" s="1105"/>
      <c r="S630" s="1103"/>
      <c r="T630" s="1104"/>
      <c r="U630" s="1104"/>
      <c r="V630" s="1101"/>
      <c r="W630" s="1101"/>
      <c r="X630" s="1105"/>
      <c r="Y630" s="1152"/>
      <c r="Z630" s="1082"/>
      <c r="AA630" s="1829"/>
      <c r="AB630" s="1830"/>
      <c r="AC630" s="1830"/>
      <c r="AD630" s="1830"/>
      <c r="AE630" s="1830"/>
      <c r="AF630" s="1870"/>
      <c r="AG630" s="1841"/>
      <c r="AH630" s="1857"/>
      <c r="AI630" s="1841"/>
      <c r="AJ630" s="347">
        <f>SUM(AN630:AP630)</f>
        <v>0</v>
      </c>
      <c r="AK630" s="1845" t="s">
        <v>98</v>
      </c>
      <c r="AL630" s="1843" t="s">
        <v>98</v>
      </c>
      <c r="AM630" s="1844" t="s">
        <v>98</v>
      </c>
      <c r="AN630" s="1845"/>
      <c r="AO630" s="1843"/>
      <c r="AP630" s="1844"/>
      <c r="AQ630" s="1845" t="s">
        <v>97</v>
      </c>
      <c r="AR630" s="1843" t="s">
        <v>97</v>
      </c>
      <c r="AS630" s="1843" t="s">
        <v>97</v>
      </c>
      <c r="AT630" s="1843" t="s">
        <v>97</v>
      </c>
      <c r="AU630" s="1846" t="s">
        <v>97</v>
      </c>
      <c r="AV630" s="218">
        <f t="shared" si="97"/>
        <v>0</v>
      </c>
      <c r="AW630" s="1112"/>
      <c r="AX630" s="1113"/>
      <c r="AY630" s="1113"/>
      <c r="AZ630" s="1113"/>
      <c r="BA630" s="1113"/>
      <c r="BB630" s="1113"/>
      <c r="BC630" s="1113"/>
      <c r="BD630" s="1113"/>
      <c r="BE630" s="1114"/>
    </row>
    <row r="631" spans="1:57" ht="31.5">
      <c r="A631" s="2482"/>
      <c r="B631" s="2455"/>
      <c r="C631" s="2538"/>
      <c r="D631" s="290" t="s">
        <v>76</v>
      </c>
      <c r="E631" s="2524"/>
      <c r="F631" s="2510"/>
      <c r="G631" s="1224">
        <f t="shared" si="96"/>
        <v>13</v>
      </c>
      <c r="H631" s="1097">
        <f t="shared" ref="H631" si="105">SUM(I631:L631)</f>
        <v>0</v>
      </c>
      <c r="I631" s="1839"/>
      <c r="J631" s="1839"/>
      <c r="K631" s="1839"/>
      <c r="L631" s="1857"/>
      <c r="M631" s="1100">
        <v>13</v>
      </c>
      <c r="N631" s="1101"/>
      <c r="O631" s="1101">
        <v>13</v>
      </c>
      <c r="P631" s="1115"/>
      <c r="Q631" s="1907"/>
      <c r="R631" s="1105"/>
      <c r="S631" s="1103"/>
      <c r="T631" s="1101"/>
      <c r="U631" s="1101">
        <v>13</v>
      </c>
      <c r="V631" s="1101"/>
      <c r="W631" s="1101"/>
      <c r="X631" s="1105"/>
      <c r="Y631" s="1152">
        <v>12</v>
      </c>
      <c r="Z631" s="1082">
        <v>1</v>
      </c>
      <c r="AA631" s="1829"/>
      <c r="AB631" s="1830">
        <v>6</v>
      </c>
      <c r="AC631" s="1830">
        <v>6</v>
      </c>
      <c r="AD631" s="1830"/>
      <c r="AE631" s="1830">
        <v>7</v>
      </c>
      <c r="AF631" s="1870">
        <v>2</v>
      </c>
      <c r="AG631" s="1841">
        <v>41</v>
      </c>
      <c r="AH631" s="1857">
        <v>22</v>
      </c>
      <c r="AI631" s="1841">
        <v>88</v>
      </c>
      <c r="AJ631" s="347">
        <v>13</v>
      </c>
      <c r="AK631" s="1845">
        <v>6</v>
      </c>
      <c r="AL631" s="1843">
        <v>5</v>
      </c>
      <c r="AM631" s="1844">
        <v>2</v>
      </c>
      <c r="AN631" s="1845" t="s">
        <v>97</v>
      </c>
      <c r="AO631" s="1843" t="s">
        <v>97</v>
      </c>
      <c r="AP631" s="1844" t="s">
        <v>97</v>
      </c>
      <c r="AQ631" s="1845" t="s">
        <v>97</v>
      </c>
      <c r="AR631" s="1843" t="s">
        <v>97</v>
      </c>
      <c r="AS631" s="1843" t="s">
        <v>97</v>
      </c>
      <c r="AT631" s="1843" t="s">
        <v>97</v>
      </c>
      <c r="AU631" s="1846" t="s">
        <v>97</v>
      </c>
      <c r="AV631" s="218">
        <f t="shared" si="97"/>
        <v>0</v>
      </c>
      <c r="AW631" s="1112"/>
      <c r="AX631" s="1113"/>
      <c r="AY631" s="1113"/>
      <c r="AZ631" s="1113"/>
      <c r="BA631" s="1113"/>
      <c r="BB631" s="1113"/>
      <c r="BC631" s="1113"/>
      <c r="BD631" s="1113">
        <v>0</v>
      </c>
      <c r="BE631" s="1114"/>
    </row>
    <row r="632" spans="1:57">
      <c r="A632" s="2482"/>
      <c r="B632" s="2455"/>
      <c r="C632" s="2538"/>
      <c r="D632" s="290" t="s">
        <v>77</v>
      </c>
      <c r="E632" s="2524"/>
      <c r="F632" s="2510"/>
      <c r="G632" s="1224">
        <f t="shared" si="96"/>
        <v>508</v>
      </c>
      <c r="H632" s="1097">
        <v>9</v>
      </c>
      <c r="I632" s="1839"/>
      <c r="J632" s="1839"/>
      <c r="K632" s="1839">
        <v>9</v>
      </c>
      <c r="L632" s="1857"/>
      <c r="M632" s="1100">
        <v>497</v>
      </c>
      <c r="N632" s="1101"/>
      <c r="O632" s="1101"/>
      <c r="P632" s="1101"/>
      <c r="Q632" s="1101"/>
      <c r="R632" s="1105">
        <v>497</v>
      </c>
      <c r="S632" s="1103">
        <v>119</v>
      </c>
      <c r="T632" s="1101"/>
      <c r="U632" s="1101"/>
      <c r="V632" s="1101">
        <v>350</v>
      </c>
      <c r="W632" s="1101">
        <v>28</v>
      </c>
      <c r="X632" s="1105"/>
      <c r="Y632" s="1152">
        <v>401</v>
      </c>
      <c r="Z632" s="1082">
        <v>96</v>
      </c>
      <c r="AA632" s="1829"/>
      <c r="AB632" s="1830">
        <v>160</v>
      </c>
      <c r="AC632" s="1830">
        <v>157</v>
      </c>
      <c r="AD632" s="1830">
        <v>1</v>
      </c>
      <c r="AE632" s="1830">
        <v>311</v>
      </c>
      <c r="AF632" s="1870">
        <v>73</v>
      </c>
      <c r="AG632" s="1841">
        <v>42</v>
      </c>
      <c r="AH632" s="1857">
        <v>23</v>
      </c>
      <c r="AI632" s="1841">
        <v>85</v>
      </c>
      <c r="AJ632" s="347">
        <v>497</v>
      </c>
      <c r="AK632" s="1845" t="s">
        <v>98</v>
      </c>
      <c r="AL632" s="1843" t="s">
        <v>98</v>
      </c>
      <c r="AM632" s="1844" t="s">
        <v>98</v>
      </c>
      <c r="AN632" s="1845" t="s">
        <v>97</v>
      </c>
      <c r="AO632" s="1843" t="s">
        <v>97</v>
      </c>
      <c r="AP632" s="1844" t="s">
        <v>97</v>
      </c>
      <c r="AQ632" s="1845">
        <v>51</v>
      </c>
      <c r="AR632" s="1843">
        <v>168</v>
      </c>
      <c r="AS632" s="1843">
        <v>248</v>
      </c>
      <c r="AT632" s="1843">
        <v>30</v>
      </c>
      <c r="AU632" s="1846"/>
      <c r="AV632" s="218">
        <f t="shared" si="97"/>
        <v>11</v>
      </c>
      <c r="AW632" s="1112"/>
      <c r="AX632" s="1113"/>
      <c r="AY632" s="1113"/>
      <c r="AZ632" s="1113"/>
      <c r="BA632" s="1113">
        <v>7</v>
      </c>
      <c r="BB632" s="1113"/>
      <c r="BC632" s="1113">
        <v>1</v>
      </c>
      <c r="BD632" s="1113">
        <v>3</v>
      </c>
      <c r="BE632" s="1114"/>
    </row>
    <row r="633" spans="1:57" ht="32.25" thickBot="1">
      <c r="A633" s="2482"/>
      <c r="B633" s="2455"/>
      <c r="C633" s="2538"/>
      <c r="D633" s="292" t="s">
        <v>78</v>
      </c>
      <c r="E633" s="2541"/>
      <c r="F633" s="2522"/>
      <c r="G633" s="1227">
        <f t="shared" si="96"/>
        <v>0</v>
      </c>
      <c r="H633" s="1118">
        <f t="shared" ref="H633" si="106">SUM(I633:L633)</f>
        <v>0</v>
      </c>
      <c r="I633" s="1848"/>
      <c r="J633" s="1848"/>
      <c r="K633" s="1848"/>
      <c r="L633" s="1869"/>
      <c r="M633" s="1121">
        <f t="shared" si="104"/>
        <v>0</v>
      </c>
      <c r="N633" s="1125"/>
      <c r="O633" s="1125"/>
      <c r="P633" s="1125"/>
      <c r="Q633" s="1125"/>
      <c r="R633" s="1126"/>
      <c r="S633" s="1124"/>
      <c r="T633" s="1125"/>
      <c r="U633" s="1125"/>
      <c r="V633" s="1125"/>
      <c r="W633" s="1125"/>
      <c r="X633" s="1126"/>
      <c r="Y633" s="1124"/>
      <c r="Z633" s="1126"/>
      <c r="AA633" s="1852"/>
      <c r="AB633" s="1848"/>
      <c r="AC633" s="1848"/>
      <c r="AD633" s="1848"/>
      <c r="AE633" s="1848"/>
      <c r="AF633" s="1869"/>
      <c r="AG633" s="1852"/>
      <c r="AH633" s="1869"/>
      <c r="AI633" s="1852"/>
      <c r="AJ633" s="348">
        <f>SUM(AQ633:AU633)</f>
        <v>0</v>
      </c>
      <c r="AK633" s="1856" t="s">
        <v>97</v>
      </c>
      <c r="AL633" s="1854" t="s">
        <v>97</v>
      </c>
      <c r="AM633" s="1855" t="s">
        <v>97</v>
      </c>
      <c r="AN633" s="1856" t="s">
        <v>97</v>
      </c>
      <c r="AO633" s="1854" t="s">
        <v>98</v>
      </c>
      <c r="AP633" s="1855" t="s">
        <v>98</v>
      </c>
      <c r="AQ633" s="1852"/>
      <c r="AR633" s="1848"/>
      <c r="AS633" s="1848"/>
      <c r="AT633" s="1848"/>
      <c r="AU633" s="1849"/>
      <c r="AV633" s="218">
        <f t="shared" si="97"/>
        <v>0</v>
      </c>
      <c r="AW633" s="1136"/>
      <c r="AX633" s="1137"/>
      <c r="AY633" s="1137"/>
      <c r="AZ633" s="1137"/>
      <c r="BA633" s="1137"/>
      <c r="BB633" s="1137"/>
      <c r="BC633" s="1137"/>
      <c r="BD633" s="1137"/>
      <c r="BE633" s="1138"/>
    </row>
    <row r="634" spans="1:57" ht="33.950000000000003" customHeight="1">
      <c r="A634" s="2482"/>
      <c r="B634" s="2455" t="s">
        <v>441</v>
      </c>
      <c r="C634" s="2538"/>
      <c r="D634" s="289" t="s">
        <v>74</v>
      </c>
      <c r="E634" s="2506">
        <v>200</v>
      </c>
      <c r="F634" s="2525">
        <f t="shared" ref="F634" si="107">E634-SUM(M634:M638)</f>
        <v>26</v>
      </c>
      <c r="G634" s="1212">
        <f t="shared" si="96"/>
        <v>15</v>
      </c>
      <c r="H634" s="1072">
        <f>SUM(I634:L634)</f>
        <v>0</v>
      </c>
      <c r="I634" s="1827"/>
      <c r="J634" s="1827"/>
      <c r="K634" s="1827"/>
      <c r="L634" s="1836"/>
      <c r="M634" s="1075">
        <v>13</v>
      </c>
      <c r="N634" s="1076"/>
      <c r="O634" s="1076"/>
      <c r="P634" s="1076"/>
      <c r="Q634" s="1076"/>
      <c r="R634" s="1080">
        <v>13</v>
      </c>
      <c r="S634" s="1078">
        <v>4</v>
      </c>
      <c r="T634" s="1076"/>
      <c r="U634" s="1076">
        <v>1</v>
      </c>
      <c r="V634" s="1079">
        <v>8</v>
      </c>
      <c r="W634" s="1076"/>
      <c r="X634" s="1080"/>
      <c r="Y634" s="1078">
        <v>11</v>
      </c>
      <c r="Z634" s="1080">
        <v>2</v>
      </c>
      <c r="AA634" s="1860"/>
      <c r="AB634" s="1839"/>
      <c r="AC634" s="1839"/>
      <c r="AD634" s="1839"/>
      <c r="AE634" s="1839"/>
      <c r="AF634" s="1840"/>
      <c r="AG634" s="1832">
        <v>43</v>
      </c>
      <c r="AH634" s="1836">
        <v>16</v>
      </c>
      <c r="AI634" s="1860">
        <v>6</v>
      </c>
      <c r="AJ634" s="361">
        <f>SUM(AN634:AP634)</f>
        <v>13</v>
      </c>
      <c r="AK634" s="1837" t="s">
        <v>97</v>
      </c>
      <c r="AL634" s="1834" t="s">
        <v>97</v>
      </c>
      <c r="AM634" s="1835" t="s">
        <v>97</v>
      </c>
      <c r="AN634" s="1832">
        <v>3</v>
      </c>
      <c r="AO634" s="1827">
        <v>10</v>
      </c>
      <c r="AP634" s="1836"/>
      <c r="AQ634" s="1842" t="s">
        <v>97</v>
      </c>
      <c r="AR634" s="1843" t="s">
        <v>97</v>
      </c>
      <c r="AS634" s="1843" t="s">
        <v>97</v>
      </c>
      <c r="AT634" s="1843" t="s">
        <v>97</v>
      </c>
      <c r="AU634" s="1846" t="s">
        <v>97</v>
      </c>
      <c r="AV634" s="218">
        <f t="shared" si="97"/>
        <v>2</v>
      </c>
      <c r="AW634" s="1093"/>
      <c r="AX634" s="1094"/>
      <c r="AY634" s="1094"/>
      <c r="AZ634" s="1094"/>
      <c r="BA634" s="1094">
        <v>2</v>
      </c>
      <c r="BB634" s="1094"/>
      <c r="BC634" s="1094"/>
      <c r="BD634" s="1094"/>
      <c r="BE634" s="1095"/>
    </row>
    <row r="635" spans="1:57" ht="47.25">
      <c r="A635" s="2482"/>
      <c r="B635" s="2455"/>
      <c r="C635" s="2538"/>
      <c r="D635" s="290" t="s">
        <v>75</v>
      </c>
      <c r="E635" s="2507"/>
      <c r="F635" s="2526"/>
      <c r="G635" s="1224">
        <f t="shared" si="96"/>
        <v>0</v>
      </c>
      <c r="H635" s="1097">
        <f>SUM(I635:L635)</f>
        <v>0</v>
      </c>
      <c r="I635" s="1839"/>
      <c r="J635" s="1839"/>
      <c r="K635" s="1839"/>
      <c r="L635" s="1857"/>
      <c r="M635" s="1100">
        <f t="shared" ref="M635:M638" si="108">IF(AND(SUM(N635:R635)=SUM(Y635:Z635),SUM(S635:X635)=SUM(Y635:Z635)),SUM(N635:R635),"ПЕРЕВІРТЕ ПРАВИЛЬНІСТЬ ДАНИХ")</f>
        <v>0</v>
      </c>
      <c r="N635" s="1101"/>
      <c r="O635" s="1101"/>
      <c r="P635" s="1101"/>
      <c r="Q635" s="1101"/>
      <c r="R635" s="1105"/>
      <c r="S635" s="1103"/>
      <c r="T635" s="1104"/>
      <c r="U635" s="1104"/>
      <c r="V635" s="1101"/>
      <c r="W635" s="1101"/>
      <c r="X635" s="1105"/>
      <c r="Y635" s="1103"/>
      <c r="Z635" s="1105"/>
      <c r="AA635" s="1860"/>
      <c r="AB635" s="1839"/>
      <c r="AC635" s="1839"/>
      <c r="AD635" s="1839"/>
      <c r="AE635" s="1839"/>
      <c r="AF635" s="1840"/>
      <c r="AG635" s="1841"/>
      <c r="AH635" s="1857"/>
      <c r="AI635" s="1860"/>
      <c r="AJ635" s="361">
        <f>SUM(AN635:AP635)</f>
        <v>0</v>
      </c>
      <c r="AK635" s="1845" t="s">
        <v>98</v>
      </c>
      <c r="AL635" s="1843" t="s">
        <v>98</v>
      </c>
      <c r="AM635" s="1844" t="s">
        <v>98</v>
      </c>
      <c r="AN635" s="1845"/>
      <c r="AO635" s="1843"/>
      <c r="AP635" s="1844"/>
      <c r="AQ635" s="1842" t="s">
        <v>97</v>
      </c>
      <c r="AR635" s="1843" t="s">
        <v>97</v>
      </c>
      <c r="AS635" s="1843" t="s">
        <v>97</v>
      </c>
      <c r="AT635" s="1843" t="s">
        <v>97</v>
      </c>
      <c r="AU635" s="1846" t="s">
        <v>97</v>
      </c>
      <c r="AV635" s="218">
        <f t="shared" si="97"/>
        <v>0</v>
      </c>
      <c r="AW635" s="1112"/>
      <c r="AX635" s="1113"/>
      <c r="AY635" s="1113"/>
      <c r="AZ635" s="1113"/>
      <c r="BA635" s="1113"/>
      <c r="BB635" s="1113"/>
      <c r="BC635" s="1113"/>
      <c r="BD635" s="1113"/>
      <c r="BE635" s="1114"/>
    </row>
    <row r="636" spans="1:57" ht="31.5">
      <c r="A636" s="2482"/>
      <c r="B636" s="2455"/>
      <c r="C636" s="2538"/>
      <c r="D636" s="290" t="s">
        <v>76</v>
      </c>
      <c r="E636" s="2507"/>
      <c r="F636" s="2526"/>
      <c r="G636" s="1224">
        <f t="shared" si="96"/>
        <v>0</v>
      </c>
      <c r="H636" s="1097">
        <f t="shared" ref="H636" si="109">SUM(I636:L636)</f>
        <v>0</v>
      </c>
      <c r="I636" s="1839"/>
      <c r="J636" s="1839"/>
      <c r="K636" s="1839"/>
      <c r="L636" s="1857"/>
      <c r="M636" s="1100">
        <f t="shared" si="108"/>
        <v>0</v>
      </c>
      <c r="N636" s="1101"/>
      <c r="O636" s="1101"/>
      <c r="P636" s="1115"/>
      <c r="Q636" s="1907"/>
      <c r="R636" s="1105"/>
      <c r="S636" s="1103"/>
      <c r="T636" s="1101"/>
      <c r="U636" s="1101"/>
      <c r="V636" s="1101"/>
      <c r="W636" s="1101"/>
      <c r="X636" s="1105"/>
      <c r="Y636" s="1103"/>
      <c r="Z636" s="1105"/>
      <c r="AA636" s="1860"/>
      <c r="AB636" s="1839"/>
      <c r="AC636" s="1839"/>
      <c r="AD636" s="1839"/>
      <c r="AE636" s="1839"/>
      <c r="AF636" s="1840"/>
      <c r="AG636" s="1841"/>
      <c r="AH636" s="1857"/>
      <c r="AI636" s="1860"/>
      <c r="AJ636" s="361">
        <f>SUM(AK636:AM636)</f>
        <v>0</v>
      </c>
      <c r="AK636" s="1845"/>
      <c r="AL636" s="1843"/>
      <c r="AM636" s="1844"/>
      <c r="AN636" s="1845" t="s">
        <v>97</v>
      </c>
      <c r="AO636" s="1843" t="s">
        <v>97</v>
      </c>
      <c r="AP636" s="1844" t="s">
        <v>97</v>
      </c>
      <c r="AQ636" s="1842" t="s">
        <v>97</v>
      </c>
      <c r="AR636" s="1843" t="s">
        <v>97</v>
      </c>
      <c r="AS636" s="1843" t="s">
        <v>97</v>
      </c>
      <c r="AT636" s="1843" t="s">
        <v>97</v>
      </c>
      <c r="AU636" s="1846" t="s">
        <v>97</v>
      </c>
      <c r="AV636" s="218">
        <f t="shared" si="97"/>
        <v>0</v>
      </c>
      <c r="AW636" s="1112"/>
      <c r="AX636" s="1113"/>
      <c r="AY636" s="1113"/>
      <c r="AZ636" s="1113"/>
      <c r="BA636" s="1113"/>
      <c r="BB636" s="1113"/>
      <c r="BC636" s="1113"/>
      <c r="BD636" s="1113"/>
      <c r="BE636" s="1114"/>
    </row>
    <row r="637" spans="1:57">
      <c r="A637" s="2482"/>
      <c r="B637" s="2455"/>
      <c r="C637" s="2538"/>
      <c r="D637" s="290" t="s">
        <v>77</v>
      </c>
      <c r="E637" s="2507"/>
      <c r="F637" s="2526"/>
      <c r="G637" s="1224">
        <f t="shared" si="96"/>
        <v>165</v>
      </c>
      <c r="H637" s="1097">
        <v>2</v>
      </c>
      <c r="I637" s="1839"/>
      <c r="J637" s="1839">
        <v>2</v>
      </c>
      <c r="K637" s="1839"/>
      <c r="L637" s="1857"/>
      <c r="M637" s="1100">
        <v>161</v>
      </c>
      <c r="N637" s="1101"/>
      <c r="O637" s="1101"/>
      <c r="P637" s="1101"/>
      <c r="Q637" s="1101"/>
      <c r="R637" s="1105">
        <v>161</v>
      </c>
      <c r="S637" s="1103">
        <v>46</v>
      </c>
      <c r="T637" s="1101"/>
      <c r="U637" s="1101">
        <v>1</v>
      </c>
      <c r="V637" s="1101">
        <v>113</v>
      </c>
      <c r="W637" s="1101">
        <v>1</v>
      </c>
      <c r="X637" s="1105"/>
      <c r="Y637" s="1103">
        <v>135</v>
      </c>
      <c r="Z637" s="1105">
        <v>26</v>
      </c>
      <c r="AA637" s="1860"/>
      <c r="AB637" s="1839">
        <v>32</v>
      </c>
      <c r="AC637" s="1839">
        <v>32</v>
      </c>
      <c r="AD637" s="1839">
        <v>2</v>
      </c>
      <c r="AE637" s="1839">
        <v>96</v>
      </c>
      <c r="AF637" s="1840"/>
      <c r="AG637" s="1908">
        <v>49</v>
      </c>
      <c r="AH637" s="1909">
        <v>25</v>
      </c>
      <c r="AI637" s="1860">
        <v>67.5</v>
      </c>
      <c r="AJ637" s="361">
        <f>SUM(AQ637:AU637)</f>
        <v>161</v>
      </c>
      <c r="AK637" s="1845"/>
      <c r="AL637" s="1843"/>
      <c r="AM637" s="1844"/>
      <c r="AN637" s="1845"/>
      <c r="AO637" s="1843"/>
      <c r="AP637" s="1844"/>
      <c r="AQ637" s="1842">
        <v>52</v>
      </c>
      <c r="AR637" s="1843">
        <v>55</v>
      </c>
      <c r="AS637" s="1843">
        <v>48</v>
      </c>
      <c r="AT637" s="1843">
        <v>6</v>
      </c>
      <c r="AU637" s="1846"/>
      <c r="AV637" s="218">
        <f t="shared" si="97"/>
        <v>4</v>
      </c>
      <c r="AW637" s="1112"/>
      <c r="AX637" s="1113"/>
      <c r="AY637" s="1113">
        <v>1</v>
      </c>
      <c r="AZ637" s="1113"/>
      <c r="BA637" s="1113">
        <v>2</v>
      </c>
      <c r="BB637" s="1113"/>
      <c r="BC637" s="1113">
        <v>1</v>
      </c>
      <c r="BD637" s="1113"/>
      <c r="BE637" s="1114"/>
    </row>
    <row r="638" spans="1:57" ht="32.25" thickBot="1">
      <c r="A638" s="2482"/>
      <c r="B638" s="2455"/>
      <c r="C638" s="2538"/>
      <c r="D638" s="292" t="s">
        <v>78</v>
      </c>
      <c r="E638" s="2521"/>
      <c r="F638" s="2527"/>
      <c r="G638" s="1227">
        <f t="shared" si="96"/>
        <v>0</v>
      </c>
      <c r="H638" s="1118">
        <f t="shared" ref="H638" si="110">SUM(I638:L638)</f>
        <v>0</v>
      </c>
      <c r="I638" s="1848"/>
      <c r="J638" s="1848"/>
      <c r="K638" s="1848"/>
      <c r="L638" s="1869"/>
      <c r="M638" s="1121">
        <f t="shared" si="108"/>
        <v>0</v>
      </c>
      <c r="N638" s="1125"/>
      <c r="O638" s="1125"/>
      <c r="P638" s="1125"/>
      <c r="Q638" s="1125"/>
      <c r="R638" s="1126"/>
      <c r="S638" s="1124"/>
      <c r="T638" s="1125"/>
      <c r="U638" s="1125"/>
      <c r="V638" s="1125"/>
      <c r="W638" s="1125"/>
      <c r="X638" s="1126"/>
      <c r="Y638" s="1124"/>
      <c r="Z638" s="1126"/>
      <c r="AA638" s="1860"/>
      <c r="AB638" s="1839"/>
      <c r="AC638" s="1839"/>
      <c r="AD638" s="1839"/>
      <c r="AE638" s="1839"/>
      <c r="AF638" s="1840"/>
      <c r="AG638" s="1852"/>
      <c r="AH638" s="1869"/>
      <c r="AI638" s="1860"/>
      <c r="AJ638" s="361">
        <f>SUM(AQ638:AU638)</f>
        <v>0</v>
      </c>
      <c r="AK638" s="1856" t="s">
        <v>97</v>
      </c>
      <c r="AL638" s="1854" t="s">
        <v>97</v>
      </c>
      <c r="AM638" s="1855" t="s">
        <v>97</v>
      </c>
      <c r="AN638" s="1856" t="s">
        <v>97</v>
      </c>
      <c r="AO638" s="1854" t="s">
        <v>98</v>
      </c>
      <c r="AP638" s="1855" t="s">
        <v>98</v>
      </c>
      <c r="AQ638" s="1860"/>
      <c r="AR638" s="1839"/>
      <c r="AS638" s="1839"/>
      <c r="AT638" s="1839"/>
      <c r="AU638" s="1840"/>
      <c r="AV638" s="218">
        <f t="shared" si="97"/>
        <v>0</v>
      </c>
      <c r="AW638" s="1136"/>
      <c r="AX638" s="1137"/>
      <c r="AY638" s="1137"/>
      <c r="AZ638" s="1137"/>
      <c r="BA638" s="1137"/>
      <c r="BB638" s="1137"/>
      <c r="BC638" s="1137"/>
      <c r="BD638" s="1137"/>
      <c r="BE638" s="1138"/>
    </row>
    <row r="639" spans="1:57" ht="33.950000000000003" customHeight="1">
      <c r="A639" s="2482"/>
      <c r="B639" s="2455" t="s">
        <v>442</v>
      </c>
      <c r="C639" s="2538"/>
      <c r="D639" s="289" t="s">
        <v>74</v>
      </c>
      <c r="E639" s="2506">
        <v>120</v>
      </c>
      <c r="F639" s="2525">
        <f t="shared" ref="F639" si="111">E639-SUM(M639:M643)</f>
        <v>8</v>
      </c>
      <c r="G639" s="1212">
        <f t="shared" si="96"/>
        <v>0</v>
      </c>
      <c r="H639" s="1072">
        <f t="shared" ref="H639:H643" si="112">SUM(I639:L639)</f>
        <v>0</v>
      </c>
      <c r="I639" s="1827"/>
      <c r="J639" s="1827"/>
      <c r="K639" s="1827"/>
      <c r="L639" s="1836"/>
      <c r="M639" s="1075">
        <f t="shared" si="104"/>
        <v>0</v>
      </c>
      <c r="N639" s="1076"/>
      <c r="O639" s="1076"/>
      <c r="P639" s="1076"/>
      <c r="Q639" s="1076"/>
      <c r="R639" s="1080"/>
      <c r="S639" s="1078"/>
      <c r="T639" s="1076"/>
      <c r="U639" s="1076"/>
      <c r="V639" s="1076"/>
      <c r="W639" s="1076"/>
      <c r="X639" s="1080"/>
      <c r="Y639" s="1078"/>
      <c r="Z639" s="1080"/>
      <c r="AA639" s="1858"/>
      <c r="AB639" s="1827"/>
      <c r="AC639" s="1827"/>
      <c r="AD639" s="1827"/>
      <c r="AE639" s="1827"/>
      <c r="AF639" s="1828"/>
      <c r="AG639" s="1832"/>
      <c r="AH639" s="1836"/>
      <c r="AI639" s="1858"/>
      <c r="AJ639" s="346">
        <f>SUM(AN639:AP639)</f>
        <v>0</v>
      </c>
      <c r="AK639" s="1837" t="s">
        <v>97</v>
      </c>
      <c r="AL639" s="1834" t="s">
        <v>97</v>
      </c>
      <c r="AM639" s="1838" t="s">
        <v>97</v>
      </c>
      <c r="AN639" s="1832"/>
      <c r="AO639" s="1827"/>
      <c r="AP639" s="1836"/>
      <c r="AQ639" s="1833" t="s">
        <v>97</v>
      </c>
      <c r="AR639" s="1834" t="s">
        <v>97</v>
      </c>
      <c r="AS639" s="1834" t="s">
        <v>97</v>
      </c>
      <c r="AT639" s="1834" t="s">
        <v>97</v>
      </c>
      <c r="AU639" s="1838" t="s">
        <v>97</v>
      </c>
      <c r="AV639" s="218">
        <f t="shared" si="97"/>
        <v>0</v>
      </c>
      <c r="AW639" s="1093"/>
      <c r="AX639" s="1094"/>
      <c r="AY639" s="1094"/>
      <c r="AZ639" s="1094"/>
      <c r="BA639" s="1094"/>
      <c r="BB639" s="1094"/>
      <c r="BC639" s="1094"/>
      <c r="BD639" s="1094"/>
      <c r="BE639" s="1095"/>
    </row>
    <row r="640" spans="1:57" ht="47.25">
      <c r="A640" s="2482"/>
      <c r="B640" s="2455"/>
      <c r="C640" s="2538"/>
      <c r="D640" s="290" t="s">
        <v>75</v>
      </c>
      <c r="E640" s="2507"/>
      <c r="F640" s="2526"/>
      <c r="G640" s="1224">
        <f t="shared" si="96"/>
        <v>0</v>
      </c>
      <c r="H640" s="1097">
        <f t="shared" si="112"/>
        <v>0</v>
      </c>
      <c r="I640" s="1839"/>
      <c r="J640" s="1839"/>
      <c r="K640" s="1839"/>
      <c r="L640" s="1857"/>
      <c r="M640" s="1100">
        <f t="shared" si="104"/>
        <v>0</v>
      </c>
      <c r="N640" s="1101"/>
      <c r="O640" s="1101"/>
      <c r="P640" s="1101"/>
      <c r="Q640" s="1101"/>
      <c r="R640" s="1105"/>
      <c r="S640" s="1103"/>
      <c r="T640" s="1101"/>
      <c r="U640" s="1101"/>
      <c r="V640" s="1101"/>
      <c r="W640" s="1101"/>
      <c r="X640" s="1105"/>
      <c r="Y640" s="1103"/>
      <c r="Z640" s="1105"/>
      <c r="AA640" s="1860"/>
      <c r="AB640" s="1839"/>
      <c r="AC640" s="1839"/>
      <c r="AD640" s="1839"/>
      <c r="AE640" s="1839"/>
      <c r="AF640" s="1840"/>
      <c r="AG640" s="1841"/>
      <c r="AH640" s="1857"/>
      <c r="AI640" s="1860"/>
      <c r="AJ640" s="347">
        <f>SUM(AN640:AP640)</f>
        <v>0</v>
      </c>
      <c r="AK640" s="1845" t="s">
        <v>98</v>
      </c>
      <c r="AL640" s="1843" t="s">
        <v>98</v>
      </c>
      <c r="AM640" s="1846" t="s">
        <v>98</v>
      </c>
      <c r="AN640" s="1845"/>
      <c r="AO640" s="1843"/>
      <c r="AP640" s="1844"/>
      <c r="AQ640" s="1842" t="s">
        <v>97</v>
      </c>
      <c r="AR640" s="1843" t="s">
        <v>97</v>
      </c>
      <c r="AS640" s="1843" t="s">
        <v>97</v>
      </c>
      <c r="AT640" s="1843" t="s">
        <v>97</v>
      </c>
      <c r="AU640" s="1846" t="s">
        <v>97</v>
      </c>
      <c r="AV640" s="218">
        <f t="shared" si="97"/>
        <v>0</v>
      </c>
      <c r="AW640" s="1112"/>
      <c r="AX640" s="1113"/>
      <c r="AY640" s="1113"/>
      <c r="AZ640" s="1113"/>
      <c r="BA640" s="1113"/>
      <c r="BB640" s="1113"/>
      <c r="BC640" s="1113"/>
      <c r="BD640" s="1113"/>
      <c r="BE640" s="1114"/>
    </row>
    <row r="641" spans="1:57" ht="31.5">
      <c r="A641" s="2482"/>
      <c r="B641" s="2455"/>
      <c r="C641" s="2538"/>
      <c r="D641" s="290" t="s">
        <v>76</v>
      </c>
      <c r="E641" s="2507"/>
      <c r="F641" s="2526"/>
      <c r="G641" s="1224">
        <f t="shared" si="96"/>
        <v>0</v>
      </c>
      <c r="H641" s="1097">
        <f t="shared" si="112"/>
        <v>0</v>
      </c>
      <c r="I641" s="1839"/>
      <c r="J641" s="1839"/>
      <c r="K641" s="1839"/>
      <c r="L641" s="1857"/>
      <c r="M641" s="1100">
        <f t="shared" si="104"/>
        <v>0</v>
      </c>
      <c r="N641" s="1101"/>
      <c r="O641" s="1101"/>
      <c r="P641" s="1101"/>
      <c r="Q641" s="1101"/>
      <c r="R641" s="1105"/>
      <c r="S641" s="1103"/>
      <c r="T641" s="1101"/>
      <c r="U641" s="1101"/>
      <c r="V641" s="1101"/>
      <c r="W641" s="1101"/>
      <c r="X641" s="1105"/>
      <c r="Y641" s="1103"/>
      <c r="Z641" s="1105"/>
      <c r="AA641" s="1860"/>
      <c r="AB641" s="1839"/>
      <c r="AC641" s="1839"/>
      <c r="AD641" s="1839"/>
      <c r="AE641" s="1839"/>
      <c r="AF641" s="1840"/>
      <c r="AG641" s="1841"/>
      <c r="AH641" s="1857"/>
      <c r="AI641" s="1860"/>
      <c r="AJ641" s="347">
        <f>SUM(AK641:AM641)</f>
        <v>0</v>
      </c>
      <c r="AK641" s="1845"/>
      <c r="AL641" s="1843"/>
      <c r="AM641" s="1846"/>
      <c r="AN641" s="1845" t="s">
        <v>97</v>
      </c>
      <c r="AO641" s="1843" t="s">
        <v>97</v>
      </c>
      <c r="AP641" s="1844" t="s">
        <v>97</v>
      </c>
      <c r="AQ641" s="1842" t="s">
        <v>97</v>
      </c>
      <c r="AR641" s="1843" t="s">
        <v>97</v>
      </c>
      <c r="AS641" s="1843" t="s">
        <v>97</v>
      </c>
      <c r="AT641" s="1843" t="s">
        <v>97</v>
      </c>
      <c r="AU641" s="1846" t="s">
        <v>97</v>
      </c>
      <c r="AV641" s="218">
        <f t="shared" si="97"/>
        <v>0</v>
      </c>
      <c r="AW641" s="1112"/>
      <c r="AX641" s="1113"/>
      <c r="AY641" s="1113"/>
      <c r="AZ641" s="1113"/>
      <c r="BA641" s="1113"/>
      <c r="BB641" s="1113"/>
      <c r="BC641" s="1113"/>
      <c r="BD641" s="1113"/>
      <c r="BE641" s="1114"/>
    </row>
    <row r="642" spans="1:57">
      <c r="A642" s="2482"/>
      <c r="B642" s="2455"/>
      <c r="C642" s="2538"/>
      <c r="D642" s="290" t="s">
        <v>77</v>
      </c>
      <c r="E642" s="2507"/>
      <c r="F642" s="2526"/>
      <c r="G642" s="1224">
        <f t="shared" si="96"/>
        <v>112</v>
      </c>
      <c r="H642" s="1097">
        <v>4</v>
      </c>
      <c r="I642" s="1098"/>
      <c r="J642" s="1098">
        <v>4</v>
      </c>
      <c r="K642" s="1098"/>
      <c r="L642" s="1143"/>
      <c r="M642" s="1100">
        <v>112</v>
      </c>
      <c r="N642" s="1101"/>
      <c r="O642" s="1101"/>
      <c r="P642" s="1101"/>
      <c r="Q642" s="1101"/>
      <c r="R642" s="1105">
        <v>112</v>
      </c>
      <c r="S642" s="1103">
        <v>30</v>
      </c>
      <c r="T642" s="1101"/>
      <c r="U642" s="1101"/>
      <c r="V642" s="1101">
        <v>77</v>
      </c>
      <c r="W642" s="1101">
        <v>5</v>
      </c>
      <c r="X642" s="1105"/>
      <c r="Y642" s="1103">
        <v>98</v>
      </c>
      <c r="Z642" s="1105">
        <v>14</v>
      </c>
      <c r="AA642" s="1147"/>
      <c r="AB642" s="1098">
        <v>24</v>
      </c>
      <c r="AC642" s="1098">
        <v>24</v>
      </c>
      <c r="AD642" s="1098"/>
      <c r="AE642" s="1098">
        <v>96</v>
      </c>
      <c r="AF642" s="1099">
        <v>8</v>
      </c>
      <c r="AG642" s="1275">
        <v>40.700000000000003</v>
      </c>
      <c r="AH642" s="1276">
        <v>13</v>
      </c>
      <c r="AI642" s="1147">
        <v>103</v>
      </c>
      <c r="AJ642" s="349">
        <f>SUM(AQ642:AU642)</f>
        <v>112</v>
      </c>
      <c r="AK642" s="1108"/>
      <c r="AL642" s="1108"/>
      <c r="AM642" s="1111"/>
      <c r="AN642" s="1110"/>
      <c r="AO642" s="1108"/>
      <c r="AP642" s="1109"/>
      <c r="AQ642" s="1107">
        <v>6</v>
      </c>
      <c r="AR642" s="1108">
        <v>23</v>
      </c>
      <c r="AS642" s="1108">
        <v>50</v>
      </c>
      <c r="AT642" s="1108">
        <v>27</v>
      </c>
      <c r="AU642" s="1111">
        <v>6</v>
      </c>
      <c r="AV642" s="570">
        <f t="shared" si="97"/>
        <v>0</v>
      </c>
      <c r="AW642" s="1112"/>
      <c r="AX642" s="1113"/>
      <c r="AY642" s="1113"/>
      <c r="AZ642" s="1113"/>
      <c r="BA642" s="1113"/>
      <c r="BB642" s="1113"/>
      <c r="BC642" s="1113"/>
      <c r="BD642" s="1113"/>
      <c r="BE642" s="1114"/>
    </row>
    <row r="643" spans="1:57" ht="32.25" thickBot="1">
      <c r="A643" s="2482"/>
      <c r="B643" s="2542"/>
      <c r="C643" s="2539"/>
      <c r="D643" s="291" t="s">
        <v>78</v>
      </c>
      <c r="E643" s="2521"/>
      <c r="F643" s="2527"/>
      <c r="G643" s="1227">
        <f t="shared" si="96"/>
        <v>0</v>
      </c>
      <c r="H643" s="1118">
        <f t="shared" si="112"/>
        <v>0</v>
      </c>
      <c r="I643" s="1848"/>
      <c r="J643" s="1848"/>
      <c r="K643" s="1848"/>
      <c r="L643" s="1869"/>
      <c r="M643" s="1121">
        <f t="shared" si="104"/>
        <v>0</v>
      </c>
      <c r="N643" s="1125"/>
      <c r="O643" s="1125"/>
      <c r="P643" s="1125"/>
      <c r="Q643" s="1125"/>
      <c r="R643" s="1126"/>
      <c r="S643" s="1124"/>
      <c r="T643" s="1125"/>
      <c r="U643" s="1125"/>
      <c r="V643" s="1125"/>
      <c r="W643" s="1125"/>
      <c r="X643" s="1126"/>
      <c r="Y643" s="1124"/>
      <c r="Z643" s="1126"/>
      <c r="AA643" s="1910"/>
      <c r="AB643" s="1871"/>
      <c r="AC643" s="1871"/>
      <c r="AD643" s="1871"/>
      <c r="AE643" s="1871"/>
      <c r="AF643" s="1851"/>
      <c r="AG643" s="1852"/>
      <c r="AH643" s="1869"/>
      <c r="AI643" s="1910"/>
      <c r="AJ643" s="349">
        <f>SUM(AQ643:AU643)</f>
        <v>0</v>
      </c>
      <c r="AK643" s="1892" t="s">
        <v>97</v>
      </c>
      <c r="AL643" s="1890" t="s">
        <v>97</v>
      </c>
      <c r="AM643" s="1911" t="s">
        <v>97</v>
      </c>
      <c r="AN643" s="1856" t="s">
        <v>97</v>
      </c>
      <c r="AO643" s="1854" t="s">
        <v>98</v>
      </c>
      <c r="AP643" s="1855" t="s">
        <v>98</v>
      </c>
      <c r="AQ643" s="1910"/>
      <c r="AR643" s="1871"/>
      <c r="AS643" s="1871"/>
      <c r="AT643" s="1871"/>
      <c r="AU643" s="1851"/>
      <c r="AV643" s="218">
        <f t="shared" si="97"/>
        <v>0</v>
      </c>
      <c r="AW643" s="1136"/>
      <c r="AX643" s="1137"/>
      <c r="AY643" s="1137"/>
      <c r="AZ643" s="1137"/>
      <c r="BA643" s="1137"/>
      <c r="BB643" s="1137"/>
      <c r="BC643" s="1137"/>
      <c r="BD643" s="1137"/>
      <c r="BE643" s="1138"/>
    </row>
    <row r="644" spans="1:57" ht="33.950000000000003" customHeight="1">
      <c r="A644" s="2482"/>
      <c r="B644" s="2468" t="s">
        <v>443</v>
      </c>
      <c r="C644" s="2492" t="s">
        <v>444</v>
      </c>
      <c r="D644" s="289" t="s">
        <v>74</v>
      </c>
      <c r="E644" s="2506">
        <v>38</v>
      </c>
      <c r="F644" s="2525">
        <f>E644-SUM(M644:M648)</f>
        <v>1</v>
      </c>
      <c r="G644" s="1212">
        <f t="shared" si="96"/>
        <v>0</v>
      </c>
      <c r="H644" s="1072"/>
      <c r="I644" s="1827"/>
      <c r="J644" s="1827"/>
      <c r="K644" s="1827"/>
      <c r="L644" s="1836"/>
      <c r="M644" s="1075">
        <f t="shared" si="104"/>
        <v>0</v>
      </c>
      <c r="N644" s="1076"/>
      <c r="O644" s="1076"/>
      <c r="P644" s="1076"/>
      <c r="Q644" s="1076"/>
      <c r="R644" s="1080"/>
      <c r="S644" s="1078"/>
      <c r="T644" s="1076"/>
      <c r="U644" s="1076"/>
      <c r="V644" s="1076"/>
      <c r="W644" s="1076"/>
      <c r="X644" s="1080"/>
      <c r="Y644" s="1078"/>
      <c r="Z644" s="1080"/>
      <c r="AA644" s="1858"/>
      <c r="AB644" s="1827"/>
      <c r="AC644" s="1827"/>
      <c r="AD644" s="1827"/>
      <c r="AE644" s="1827"/>
      <c r="AF644" s="1828"/>
      <c r="AG644" s="1832"/>
      <c r="AH644" s="1836"/>
      <c r="AI644" s="1858"/>
      <c r="AJ644" s="346">
        <f>SUM(AN644:AP644)</f>
        <v>0</v>
      </c>
      <c r="AK644" s="1837" t="s">
        <v>97</v>
      </c>
      <c r="AL644" s="1834" t="s">
        <v>97</v>
      </c>
      <c r="AM644" s="1838" t="s">
        <v>97</v>
      </c>
      <c r="AN644" s="1832"/>
      <c r="AO644" s="1827"/>
      <c r="AP644" s="1836"/>
      <c r="AQ644" s="1833" t="s">
        <v>97</v>
      </c>
      <c r="AR644" s="1834" t="s">
        <v>97</v>
      </c>
      <c r="AS644" s="1834" t="s">
        <v>97</v>
      </c>
      <c r="AT644" s="1834" t="s">
        <v>97</v>
      </c>
      <c r="AU644" s="1838" t="s">
        <v>97</v>
      </c>
      <c r="AV644" s="218">
        <f t="shared" si="97"/>
        <v>0</v>
      </c>
      <c r="AW644" s="1093"/>
      <c r="AX644" s="1094"/>
      <c r="AY644" s="1094"/>
      <c r="AZ644" s="1094"/>
      <c r="BA644" s="1094"/>
      <c r="BB644" s="1094"/>
      <c r="BC644" s="1094"/>
      <c r="BD644" s="1094"/>
      <c r="BE644" s="1095"/>
    </row>
    <row r="645" spans="1:57" ht="47.25">
      <c r="A645" s="2482"/>
      <c r="B645" s="2469"/>
      <c r="C645" s="2493"/>
      <c r="D645" s="290" t="s">
        <v>75</v>
      </c>
      <c r="E645" s="2507"/>
      <c r="F645" s="2526"/>
      <c r="G645" s="1224">
        <f t="shared" si="96"/>
        <v>0</v>
      </c>
      <c r="H645" s="1097"/>
      <c r="I645" s="1839"/>
      <c r="J645" s="1839"/>
      <c r="K645" s="1839"/>
      <c r="L645" s="1857"/>
      <c r="M645" s="1100">
        <f t="shared" si="104"/>
        <v>0</v>
      </c>
      <c r="N645" s="1101"/>
      <c r="O645" s="1101"/>
      <c r="P645" s="1101"/>
      <c r="Q645" s="1101"/>
      <c r="R645" s="1105"/>
      <c r="S645" s="1103"/>
      <c r="T645" s="1101"/>
      <c r="U645" s="1101"/>
      <c r="V645" s="1101"/>
      <c r="W645" s="1101"/>
      <c r="X645" s="1105"/>
      <c r="Y645" s="1103"/>
      <c r="Z645" s="1105"/>
      <c r="AA645" s="1860"/>
      <c r="AB645" s="1839"/>
      <c r="AC645" s="1839"/>
      <c r="AD645" s="1839"/>
      <c r="AE645" s="1839"/>
      <c r="AF645" s="1840"/>
      <c r="AG645" s="1841"/>
      <c r="AH645" s="1857"/>
      <c r="AI645" s="1860"/>
      <c r="AJ645" s="347">
        <f>SUM(AN645:AP645)</f>
        <v>0</v>
      </c>
      <c r="AK645" s="1845" t="s">
        <v>98</v>
      </c>
      <c r="AL645" s="1843" t="s">
        <v>98</v>
      </c>
      <c r="AM645" s="1846" t="s">
        <v>98</v>
      </c>
      <c r="AN645" s="1845"/>
      <c r="AO645" s="1843"/>
      <c r="AP645" s="1844"/>
      <c r="AQ645" s="1842" t="s">
        <v>97</v>
      </c>
      <c r="AR645" s="1843" t="s">
        <v>97</v>
      </c>
      <c r="AS645" s="1843" t="s">
        <v>97</v>
      </c>
      <c r="AT645" s="1843" t="s">
        <v>97</v>
      </c>
      <c r="AU645" s="1846" t="s">
        <v>97</v>
      </c>
      <c r="AV645" s="218">
        <f t="shared" si="97"/>
        <v>0</v>
      </c>
      <c r="AW645" s="1112"/>
      <c r="AX645" s="1113"/>
      <c r="AY645" s="1113"/>
      <c r="AZ645" s="1113"/>
      <c r="BA645" s="1113"/>
      <c r="BB645" s="1113"/>
      <c r="BC645" s="1113"/>
      <c r="BD645" s="1113"/>
      <c r="BE645" s="1114"/>
    </row>
    <row r="646" spans="1:57" ht="31.5">
      <c r="A646" s="2482"/>
      <c r="B646" s="2469"/>
      <c r="C646" s="2493"/>
      <c r="D646" s="290" t="s">
        <v>76</v>
      </c>
      <c r="E646" s="2507"/>
      <c r="F646" s="2526"/>
      <c r="G646" s="1224">
        <f t="shared" si="96"/>
        <v>0</v>
      </c>
      <c r="H646" s="1097"/>
      <c r="I646" s="1839"/>
      <c r="J646" s="1839"/>
      <c r="K646" s="1839"/>
      <c r="L646" s="1857"/>
      <c r="M646" s="1100">
        <f t="shared" si="104"/>
        <v>0</v>
      </c>
      <c r="N646" s="1101"/>
      <c r="O646" s="1101"/>
      <c r="P646" s="1101"/>
      <c r="Q646" s="1101"/>
      <c r="R646" s="1105"/>
      <c r="S646" s="1103"/>
      <c r="T646" s="1101"/>
      <c r="U646" s="1101"/>
      <c r="V646" s="1101"/>
      <c r="W646" s="1101"/>
      <c r="X646" s="1105"/>
      <c r="Y646" s="1103"/>
      <c r="Z646" s="1105"/>
      <c r="AA646" s="1860"/>
      <c r="AB646" s="1839"/>
      <c r="AC646" s="1839"/>
      <c r="AD646" s="1839"/>
      <c r="AE646" s="1839"/>
      <c r="AF646" s="1840"/>
      <c r="AG646" s="1841"/>
      <c r="AH646" s="1857"/>
      <c r="AI646" s="1860"/>
      <c r="AJ646" s="347">
        <f>SUM(AK646:AM646)</f>
        <v>0</v>
      </c>
      <c r="AK646" s="1845"/>
      <c r="AL646" s="1843"/>
      <c r="AM646" s="1846"/>
      <c r="AN646" s="1845" t="s">
        <v>97</v>
      </c>
      <c r="AO646" s="1843" t="s">
        <v>97</v>
      </c>
      <c r="AP646" s="1844" t="s">
        <v>97</v>
      </c>
      <c r="AQ646" s="1842" t="s">
        <v>97</v>
      </c>
      <c r="AR646" s="1843" t="s">
        <v>97</v>
      </c>
      <c r="AS646" s="1843" t="s">
        <v>97</v>
      </c>
      <c r="AT646" s="1843" t="s">
        <v>97</v>
      </c>
      <c r="AU646" s="1846" t="s">
        <v>97</v>
      </c>
      <c r="AV646" s="218">
        <f t="shared" si="97"/>
        <v>0</v>
      </c>
      <c r="AW646" s="1112"/>
      <c r="AX646" s="1113"/>
      <c r="AY646" s="1113"/>
      <c r="AZ646" s="1113"/>
      <c r="BA646" s="1113"/>
      <c r="BB646" s="1113"/>
      <c r="BC646" s="1113"/>
      <c r="BD646" s="1113"/>
      <c r="BE646" s="1114"/>
    </row>
    <row r="647" spans="1:57" ht="16.5" thickBot="1">
      <c r="A647" s="2482"/>
      <c r="B647" s="2469"/>
      <c r="C647" s="2493"/>
      <c r="D647" s="290" t="s">
        <v>77</v>
      </c>
      <c r="E647" s="2507"/>
      <c r="F647" s="2526"/>
      <c r="G647" s="1224">
        <f t="shared" si="96"/>
        <v>37</v>
      </c>
      <c r="H647" s="1097">
        <v>0</v>
      </c>
      <c r="I647" s="1839">
        <v>0</v>
      </c>
      <c r="J647" s="1839">
        <v>0</v>
      </c>
      <c r="K647" s="1839">
        <v>0</v>
      </c>
      <c r="L647" s="1857">
        <v>0</v>
      </c>
      <c r="M647" s="1100">
        <f>IF(AND(SUM(N647:R647)=SUM(Y647:Z647),SUM(S647:X647)=SUM(Y647:Z647)),SUM(N647:R647),"ПЕРЕВІРТЕ ПРАВИЛЬНІСТЬ ДАНИХ")</f>
        <v>37</v>
      </c>
      <c r="N647" s="1101"/>
      <c r="O647" s="1101"/>
      <c r="P647" s="1101"/>
      <c r="Q647" s="1101"/>
      <c r="R647" s="1105">
        <v>37</v>
      </c>
      <c r="S647" s="1103">
        <v>20</v>
      </c>
      <c r="T647" s="1101"/>
      <c r="U647" s="1101"/>
      <c r="V647" s="1101">
        <v>17</v>
      </c>
      <c r="W647" s="1101"/>
      <c r="X647" s="1105"/>
      <c r="Y647" s="1103">
        <v>29</v>
      </c>
      <c r="Z647" s="1105">
        <v>8</v>
      </c>
      <c r="AA647" s="1860"/>
      <c r="AB647" s="1839">
        <v>11</v>
      </c>
      <c r="AC647" s="1839">
        <v>11</v>
      </c>
      <c r="AD647" s="1839"/>
      <c r="AE647" s="1839">
        <v>36</v>
      </c>
      <c r="AF647" s="1840">
        <v>2</v>
      </c>
      <c r="AG647" s="1908">
        <v>35</v>
      </c>
      <c r="AH647" s="1909">
        <v>15</v>
      </c>
      <c r="AI647" s="1860">
        <v>93</v>
      </c>
      <c r="AJ647" s="348">
        <f>SUM(AQ647:AU647)</f>
        <v>37</v>
      </c>
      <c r="AK647" s="1843"/>
      <c r="AL647" s="1843"/>
      <c r="AM647" s="1846"/>
      <c r="AN647" s="1845"/>
      <c r="AO647" s="1843"/>
      <c r="AP647" s="1844"/>
      <c r="AQ647" s="1842">
        <v>1</v>
      </c>
      <c r="AR647" s="1843">
        <v>9</v>
      </c>
      <c r="AS647" s="1843">
        <v>24</v>
      </c>
      <c r="AT647" s="1843">
        <v>3</v>
      </c>
      <c r="AU647" s="1846"/>
      <c r="AV647" s="218">
        <f t="shared" si="97"/>
        <v>0</v>
      </c>
      <c r="AW647" s="1112"/>
      <c r="AX647" s="1113"/>
      <c r="AY647" s="1113"/>
      <c r="AZ647" s="1113"/>
      <c r="BA647" s="1113"/>
      <c r="BB647" s="1113"/>
      <c r="BC647" s="1113"/>
      <c r="BD647" s="1113"/>
      <c r="BE647" s="1114"/>
    </row>
    <row r="648" spans="1:57" ht="32.25" thickBot="1">
      <c r="A648" s="2482"/>
      <c r="B648" s="2469"/>
      <c r="C648" s="2493"/>
      <c r="D648" s="292" t="s">
        <v>78</v>
      </c>
      <c r="E648" s="2508"/>
      <c r="F648" s="2527"/>
      <c r="G648" s="1227">
        <f t="shared" si="96"/>
        <v>0</v>
      </c>
      <c r="H648" s="1167"/>
      <c r="I648" s="1871"/>
      <c r="J648" s="1871"/>
      <c r="K648" s="1871"/>
      <c r="L648" s="1872"/>
      <c r="M648" s="1121">
        <f t="shared" si="104"/>
        <v>0</v>
      </c>
      <c r="N648" s="1125"/>
      <c r="O648" s="1125"/>
      <c r="P648" s="1125"/>
      <c r="Q648" s="1125"/>
      <c r="R648" s="1126"/>
      <c r="S648" s="1159"/>
      <c r="T648" s="1122"/>
      <c r="U648" s="1122"/>
      <c r="V648" s="1122"/>
      <c r="W648" s="1122"/>
      <c r="X648" s="1128"/>
      <c r="Y648" s="1124"/>
      <c r="Z648" s="1126"/>
      <c r="AA648" s="1868"/>
      <c r="AB648" s="1848"/>
      <c r="AC648" s="1848"/>
      <c r="AD648" s="1848"/>
      <c r="AE648" s="1848"/>
      <c r="AF648" s="1849"/>
      <c r="AG648" s="1852"/>
      <c r="AH648" s="1869"/>
      <c r="AI648" s="1868"/>
      <c r="AJ648" s="348">
        <f>SUM(AQ648:AU648)</f>
        <v>0</v>
      </c>
      <c r="AK648" s="1856" t="s">
        <v>97</v>
      </c>
      <c r="AL648" s="1854" t="s">
        <v>97</v>
      </c>
      <c r="AM648" s="1912" t="s">
        <v>97</v>
      </c>
      <c r="AN648" s="1856" t="s">
        <v>97</v>
      </c>
      <c r="AO648" s="1854" t="s">
        <v>98</v>
      </c>
      <c r="AP648" s="1855" t="s">
        <v>98</v>
      </c>
      <c r="AQ648" s="1868"/>
      <c r="AR648" s="1848"/>
      <c r="AS648" s="1848"/>
      <c r="AT648" s="1848"/>
      <c r="AU648" s="1849"/>
      <c r="AV648" s="218">
        <f t="shared" si="97"/>
        <v>0</v>
      </c>
      <c r="AW648" s="1136"/>
      <c r="AX648" s="1137"/>
      <c r="AY648" s="1137"/>
      <c r="AZ648" s="1137"/>
      <c r="BA648" s="1137"/>
      <c r="BB648" s="1137"/>
      <c r="BC648" s="1137"/>
      <c r="BD648" s="1137"/>
      <c r="BE648" s="1138"/>
    </row>
    <row r="649" spans="1:57" ht="31.5">
      <c r="A649" s="2482"/>
      <c r="B649" s="2468" t="s">
        <v>445</v>
      </c>
      <c r="C649" s="2492" t="s">
        <v>446</v>
      </c>
      <c r="D649" s="289" t="s">
        <v>74</v>
      </c>
      <c r="E649" s="2506">
        <v>17</v>
      </c>
      <c r="F649" s="2525">
        <f t="shared" ref="F649" si="113">E649-SUM(M649:M653)</f>
        <v>-2</v>
      </c>
      <c r="G649" s="1071">
        <f t="shared" si="96"/>
        <v>0</v>
      </c>
      <c r="H649" s="1072">
        <f t="shared" ref="H649:H668" si="114">SUM(I649:L649)</f>
        <v>0</v>
      </c>
      <c r="I649" s="1827"/>
      <c r="J649" s="1827"/>
      <c r="K649" s="1827"/>
      <c r="L649" s="1836"/>
      <c r="M649" s="1277">
        <f t="shared" si="104"/>
        <v>0</v>
      </c>
      <c r="N649" s="1076"/>
      <c r="O649" s="1076"/>
      <c r="P649" s="1076"/>
      <c r="Q649" s="1076"/>
      <c r="R649" s="1077"/>
      <c r="S649" s="1078"/>
      <c r="T649" s="1076"/>
      <c r="U649" s="1076"/>
      <c r="V649" s="1076"/>
      <c r="W649" s="1076"/>
      <c r="X649" s="1080"/>
      <c r="Y649" s="1139"/>
      <c r="Z649" s="1080"/>
      <c r="AA649" s="1832"/>
      <c r="AB649" s="1827"/>
      <c r="AC649" s="1827"/>
      <c r="AD649" s="1827"/>
      <c r="AE649" s="1827"/>
      <c r="AF649" s="1836"/>
      <c r="AG649" s="1832"/>
      <c r="AH649" s="1828"/>
      <c r="AI649" s="1832"/>
      <c r="AJ649" s="346">
        <f>SUM(AN649:AP649)</f>
        <v>0</v>
      </c>
      <c r="AK649" s="1837" t="s">
        <v>97</v>
      </c>
      <c r="AL649" s="1834" t="s">
        <v>97</v>
      </c>
      <c r="AM649" s="1835" t="s">
        <v>97</v>
      </c>
      <c r="AN649" s="1832"/>
      <c r="AO649" s="1827"/>
      <c r="AP649" s="1836"/>
      <c r="AQ649" s="1837" t="s">
        <v>97</v>
      </c>
      <c r="AR649" s="1834" t="s">
        <v>97</v>
      </c>
      <c r="AS649" s="1834" t="s">
        <v>97</v>
      </c>
      <c r="AT649" s="1834" t="s">
        <v>97</v>
      </c>
      <c r="AU649" s="1838" t="s">
        <v>97</v>
      </c>
      <c r="AV649" s="218">
        <f t="shared" si="97"/>
        <v>0</v>
      </c>
      <c r="AW649" s="1093"/>
      <c r="AX649" s="1094"/>
      <c r="AY649" s="1094"/>
      <c r="AZ649" s="1094"/>
      <c r="BA649" s="1094"/>
      <c r="BB649" s="1094"/>
      <c r="BC649" s="1094"/>
      <c r="BD649" s="1094"/>
      <c r="BE649" s="1095"/>
    </row>
    <row r="650" spans="1:57" ht="47.25">
      <c r="A650" s="2482"/>
      <c r="B650" s="2469"/>
      <c r="C650" s="2493"/>
      <c r="D650" s="290" t="s">
        <v>75</v>
      </c>
      <c r="E650" s="2507"/>
      <c r="F650" s="2526"/>
      <c r="G650" s="1096">
        <f t="shared" ref="G650:G713" si="115">SUM(M650,AV650)</f>
        <v>0</v>
      </c>
      <c r="H650" s="1097">
        <f t="shared" si="114"/>
        <v>0</v>
      </c>
      <c r="I650" s="1839"/>
      <c r="J650" s="1839"/>
      <c r="K650" s="1839"/>
      <c r="L650" s="1857"/>
      <c r="M650" s="1278">
        <f t="shared" si="104"/>
        <v>0</v>
      </c>
      <c r="N650" s="1101"/>
      <c r="O650" s="1101"/>
      <c r="P650" s="1101"/>
      <c r="Q650" s="1101"/>
      <c r="R650" s="1102"/>
      <c r="S650" s="1103"/>
      <c r="T650" s="1101"/>
      <c r="U650" s="1101"/>
      <c r="V650" s="1101"/>
      <c r="W650" s="1101"/>
      <c r="X650" s="1105"/>
      <c r="Y650" s="1141"/>
      <c r="Z650" s="1105"/>
      <c r="AA650" s="1841"/>
      <c r="AB650" s="1839"/>
      <c r="AC650" s="1839"/>
      <c r="AD650" s="1839"/>
      <c r="AE650" s="1839"/>
      <c r="AF650" s="1857"/>
      <c r="AG650" s="1841"/>
      <c r="AH650" s="1840"/>
      <c r="AI650" s="1841"/>
      <c r="AJ650" s="347">
        <f>SUM(AN650:AP650)</f>
        <v>0</v>
      </c>
      <c r="AK650" s="1845" t="s">
        <v>98</v>
      </c>
      <c r="AL650" s="1843" t="s">
        <v>98</v>
      </c>
      <c r="AM650" s="1844" t="s">
        <v>98</v>
      </c>
      <c r="AN650" s="1845"/>
      <c r="AO650" s="1843"/>
      <c r="AP650" s="1844"/>
      <c r="AQ650" s="1845" t="s">
        <v>97</v>
      </c>
      <c r="AR650" s="1843" t="s">
        <v>97</v>
      </c>
      <c r="AS650" s="1843" t="s">
        <v>97</v>
      </c>
      <c r="AT650" s="1843" t="s">
        <v>97</v>
      </c>
      <c r="AU650" s="1846" t="s">
        <v>97</v>
      </c>
      <c r="AV650" s="218">
        <f t="shared" ref="AV650:AV713" si="116">SUM(AW650:BE650)</f>
        <v>0</v>
      </c>
      <c r="AW650" s="1112"/>
      <c r="AX650" s="1113"/>
      <c r="AY650" s="1113"/>
      <c r="AZ650" s="1113"/>
      <c r="BA650" s="1113"/>
      <c r="BB650" s="1113"/>
      <c r="BC650" s="1113"/>
      <c r="BD650" s="1113"/>
      <c r="BE650" s="1114"/>
    </row>
    <row r="651" spans="1:57" ht="31.5">
      <c r="A651" s="2482"/>
      <c r="B651" s="2469"/>
      <c r="C651" s="2493"/>
      <c r="D651" s="290" t="s">
        <v>76</v>
      </c>
      <c r="E651" s="2507"/>
      <c r="F651" s="2526"/>
      <c r="G651" s="1096">
        <f t="shared" si="115"/>
        <v>0</v>
      </c>
      <c r="H651" s="1097"/>
      <c r="I651" s="1839"/>
      <c r="J651" s="1839"/>
      <c r="K651" s="1839"/>
      <c r="L651" s="1857"/>
      <c r="M651" s="1278">
        <f t="shared" si="104"/>
        <v>0</v>
      </c>
      <c r="N651" s="1101"/>
      <c r="O651" s="1101"/>
      <c r="P651" s="1101"/>
      <c r="Q651" s="1101"/>
      <c r="R651" s="1102"/>
      <c r="S651" s="1103"/>
      <c r="T651" s="1101"/>
      <c r="U651" s="1101"/>
      <c r="V651" s="1101"/>
      <c r="W651" s="1101"/>
      <c r="X651" s="1105"/>
      <c r="Y651" s="1141"/>
      <c r="Z651" s="1105"/>
      <c r="AA651" s="1841"/>
      <c r="AB651" s="1839"/>
      <c r="AC651" s="1839"/>
      <c r="AD651" s="1839"/>
      <c r="AE651" s="1839"/>
      <c r="AF651" s="1857"/>
      <c r="AG651" s="1841"/>
      <c r="AH651" s="1840"/>
      <c r="AI651" s="1841"/>
      <c r="AJ651" s="347">
        <f>SUM(AK651:AM651)</f>
        <v>0</v>
      </c>
      <c r="AK651" s="1845"/>
      <c r="AL651" s="1843"/>
      <c r="AM651" s="1844"/>
      <c r="AN651" s="1845" t="s">
        <v>97</v>
      </c>
      <c r="AO651" s="1843" t="s">
        <v>97</v>
      </c>
      <c r="AP651" s="1844" t="s">
        <v>97</v>
      </c>
      <c r="AQ651" s="1845" t="s">
        <v>97</v>
      </c>
      <c r="AR651" s="1843" t="s">
        <v>97</v>
      </c>
      <c r="AS651" s="1843" t="s">
        <v>97</v>
      </c>
      <c r="AT651" s="1843" t="s">
        <v>97</v>
      </c>
      <c r="AU651" s="1846" t="s">
        <v>97</v>
      </c>
      <c r="AV651" s="218">
        <f t="shared" si="116"/>
        <v>0</v>
      </c>
      <c r="AW651" s="1112"/>
      <c r="AX651" s="1113"/>
      <c r="AY651" s="1113"/>
      <c r="AZ651" s="1113"/>
      <c r="BA651" s="1113"/>
      <c r="BB651" s="1113"/>
      <c r="BC651" s="1113"/>
      <c r="BD651" s="1113"/>
      <c r="BE651" s="1114"/>
    </row>
    <row r="652" spans="1:57" ht="16.5" thickBot="1">
      <c r="A652" s="2482"/>
      <c r="B652" s="2469"/>
      <c r="C652" s="2493"/>
      <c r="D652" s="290" t="s">
        <v>77</v>
      </c>
      <c r="E652" s="2507"/>
      <c r="F652" s="2526"/>
      <c r="G652" s="1096">
        <f t="shared" si="115"/>
        <v>19</v>
      </c>
      <c r="H652" s="1097">
        <f t="shared" si="114"/>
        <v>1</v>
      </c>
      <c r="I652" s="1839">
        <v>1</v>
      </c>
      <c r="J652" s="1839"/>
      <c r="K652" s="1839"/>
      <c r="L652" s="1857"/>
      <c r="M652" s="1278">
        <f t="shared" si="104"/>
        <v>19</v>
      </c>
      <c r="N652" s="1101"/>
      <c r="O652" s="1101"/>
      <c r="P652" s="1101"/>
      <c r="Q652" s="1101"/>
      <c r="R652" s="1102">
        <v>19</v>
      </c>
      <c r="S652" s="1103">
        <v>3</v>
      </c>
      <c r="T652" s="1101"/>
      <c r="U652" s="1101"/>
      <c r="V652" s="1101">
        <v>16</v>
      </c>
      <c r="W652" s="1101"/>
      <c r="X652" s="1857"/>
      <c r="Y652" s="1859">
        <v>16</v>
      </c>
      <c r="Z652" s="1830">
        <v>3</v>
      </c>
      <c r="AA652" s="1829"/>
      <c r="AB652" s="1830">
        <v>6</v>
      </c>
      <c r="AC652" s="1830">
        <v>6</v>
      </c>
      <c r="AD652" s="1830"/>
      <c r="AE652" s="1830">
        <v>13</v>
      </c>
      <c r="AF652" s="1831"/>
      <c r="AG652" s="1841">
        <v>40.32</v>
      </c>
      <c r="AH652" s="1840">
        <v>17.579999999999998</v>
      </c>
      <c r="AI652" s="1841">
        <v>76.84</v>
      </c>
      <c r="AJ652" s="348">
        <f>SUM(AQ652:AU652)</f>
        <v>19</v>
      </c>
      <c r="AK652" s="1845" t="s">
        <v>98</v>
      </c>
      <c r="AL652" s="1843" t="s">
        <v>98</v>
      </c>
      <c r="AM652" s="1844" t="s">
        <v>98</v>
      </c>
      <c r="AN652" s="1845" t="s">
        <v>97</v>
      </c>
      <c r="AO652" s="1843" t="s">
        <v>97</v>
      </c>
      <c r="AP652" s="1844" t="s">
        <v>97</v>
      </c>
      <c r="AQ652" s="1845">
        <v>1</v>
      </c>
      <c r="AR652" s="1843">
        <v>9</v>
      </c>
      <c r="AS652" s="1843">
        <v>9</v>
      </c>
      <c r="AT652" s="1843">
        <v>0</v>
      </c>
      <c r="AU652" s="1846">
        <v>0</v>
      </c>
      <c r="AV652" s="218">
        <f t="shared" si="116"/>
        <v>0</v>
      </c>
      <c r="AW652" s="1112"/>
      <c r="AX652" s="1113"/>
      <c r="AY652" s="1113"/>
      <c r="AZ652" s="1113"/>
      <c r="BA652" s="1113"/>
      <c r="BB652" s="1113"/>
      <c r="BC652" s="1113"/>
      <c r="BD652" s="1113"/>
      <c r="BE652" s="1114"/>
    </row>
    <row r="653" spans="1:57" ht="32.25" thickBot="1">
      <c r="A653" s="2482"/>
      <c r="B653" s="2470"/>
      <c r="C653" s="2494"/>
      <c r="D653" s="291" t="s">
        <v>78</v>
      </c>
      <c r="E653" s="2521"/>
      <c r="F653" s="2527"/>
      <c r="G653" s="1117">
        <f t="shared" si="115"/>
        <v>0</v>
      </c>
      <c r="H653" s="1167">
        <f t="shared" si="114"/>
        <v>0</v>
      </c>
      <c r="I653" s="1871"/>
      <c r="J653" s="1871"/>
      <c r="K653" s="1871"/>
      <c r="L653" s="1872"/>
      <c r="M653" s="1279">
        <f t="shared" si="104"/>
        <v>0</v>
      </c>
      <c r="N653" s="1122"/>
      <c r="O653" s="1122"/>
      <c r="P653" s="1122"/>
      <c r="Q653" s="1122"/>
      <c r="R653" s="1123"/>
      <c r="S653" s="1124"/>
      <c r="T653" s="1125"/>
      <c r="U653" s="1125"/>
      <c r="V653" s="1125"/>
      <c r="W653" s="1125"/>
      <c r="X653" s="1126"/>
      <c r="Y653" s="1145"/>
      <c r="Z653" s="1126"/>
      <c r="AA653" s="1852"/>
      <c r="AB653" s="1848"/>
      <c r="AC653" s="1848"/>
      <c r="AD653" s="1848"/>
      <c r="AE653" s="1848"/>
      <c r="AF653" s="1869"/>
      <c r="AG653" s="1852"/>
      <c r="AH653" s="1849"/>
      <c r="AI653" s="1852"/>
      <c r="AJ653" s="348">
        <f>SUM(AQ653:AU653)</f>
        <v>0</v>
      </c>
      <c r="AK653" s="1856" t="s">
        <v>97</v>
      </c>
      <c r="AL653" s="1854" t="s">
        <v>97</v>
      </c>
      <c r="AM653" s="1855" t="s">
        <v>97</v>
      </c>
      <c r="AN653" s="1856" t="s">
        <v>97</v>
      </c>
      <c r="AO653" s="1854" t="s">
        <v>98</v>
      </c>
      <c r="AP653" s="1855" t="s">
        <v>98</v>
      </c>
      <c r="AQ653" s="1852"/>
      <c r="AR653" s="1848"/>
      <c r="AS653" s="1848"/>
      <c r="AT653" s="1848"/>
      <c r="AU653" s="1849"/>
      <c r="AV653" s="218">
        <f t="shared" si="116"/>
        <v>0</v>
      </c>
      <c r="AW653" s="1136"/>
      <c r="AX653" s="1137"/>
      <c r="AY653" s="1137"/>
      <c r="AZ653" s="1137"/>
      <c r="BA653" s="1137"/>
      <c r="BB653" s="1137"/>
      <c r="BC653" s="1137"/>
      <c r="BD653" s="1137"/>
      <c r="BE653" s="1138"/>
    </row>
    <row r="654" spans="1:57" ht="33.950000000000003" customHeight="1">
      <c r="A654" s="2482"/>
      <c r="B654" s="2468" t="s">
        <v>447</v>
      </c>
      <c r="C654" s="2528" t="s">
        <v>448</v>
      </c>
      <c r="D654" s="289" t="s">
        <v>74</v>
      </c>
      <c r="E654" s="2506">
        <v>15</v>
      </c>
      <c r="F654" s="2509">
        <f t="shared" ref="F654" si="117">E654-SUM(M654:M658)</f>
        <v>-5</v>
      </c>
      <c r="G654" s="1071">
        <f t="shared" si="115"/>
        <v>0</v>
      </c>
      <c r="H654" s="1072">
        <f t="shared" si="114"/>
        <v>0</v>
      </c>
      <c r="I654" s="1827"/>
      <c r="J654" s="1827"/>
      <c r="K654" s="1827"/>
      <c r="L654" s="1828"/>
      <c r="M654" s="1075">
        <f t="shared" si="104"/>
        <v>0</v>
      </c>
      <c r="N654" s="1076"/>
      <c r="O654" s="1076"/>
      <c r="P654" s="1076"/>
      <c r="Q654" s="1076"/>
      <c r="R654" s="1080"/>
      <c r="S654" s="1081"/>
      <c r="T654" s="1142"/>
      <c r="U654" s="1142"/>
      <c r="V654" s="1142"/>
      <c r="W654" s="1142"/>
      <c r="X654" s="1082"/>
      <c r="Y654" s="1078"/>
      <c r="Z654" s="1080"/>
      <c r="AA654" s="1832"/>
      <c r="AB654" s="1827"/>
      <c r="AC654" s="1827"/>
      <c r="AD654" s="1827"/>
      <c r="AE654" s="1827"/>
      <c r="AF654" s="1836"/>
      <c r="AG654" s="1832"/>
      <c r="AH654" s="1836"/>
      <c r="AI654" s="1832"/>
      <c r="AJ654" s="346">
        <f>SUM(AN654:AP654)</f>
        <v>0</v>
      </c>
      <c r="AK654" s="1837" t="s">
        <v>97</v>
      </c>
      <c r="AL654" s="1834" t="s">
        <v>97</v>
      </c>
      <c r="AM654" s="1835" t="s">
        <v>97</v>
      </c>
      <c r="AN654" s="1832"/>
      <c r="AO654" s="1827"/>
      <c r="AP654" s="1836"/>
      <c r="AQ654" s="1837" t="s">
        <v>97</v>
      </c>
      <c r="AR654" s="1834" t="s">
        <v>97</v>
      </c>
      <c r="AS654" s="1834" t="s">
        <v>97</v>
      </c>
      <c r="AT654" s="1834" t="s">
        <v>97</v>
      </c>
      <c r="AU654" s="1838" t="s">
        <v>97</v>
      </c>
      <c r="AV654" s="218">
        <f t="shared" si="116"/>
        <v>0</v>
      </c>
      <c r="AW654" s="1093"/>
      <c r="AX654" s="1094"/>
      <c r="AY654" s="1094"/>
      <c r="AZ654" s="1094"/>
      <c r="BA654" s="1094"/>
      <c r="BB654" s="1094"/>
      <c r="BC654" s="1094"/>
      <c r="BD654" s="1094"/>
      <c r="BE654" s="1095"/>
    </row>
    <row r="655" spans="1:57" ht="47.25">
      <c r="A655" s="2482"/>
      <c r="B655" s="2469"/>
      <c r="C655" s="2529"/>
      <c r="D655" s="290" t="s">
        <v>75</v>
      </c>
      <c r="E655" s="2507"/>
      <c r="F655" s="2510"/>
      <c r="G655" s="1096">
        <f t="shared" si="115"/>
        <v>0</v>
      </c>
      <c r="H655" s="1097">
        <f t="shared" si="114"/>
        <v>0</v>
      </c>
      <c r="I655" s="1839"/>
      <c r="J655" s="1839"/>
      <c r="K655" s="1839"/>
      <c r="L655" s="1840"/>
      <c r="M655" s="1100">
        <f t="shared" si="104"/>
        <v>0</v>
      </c>
      <c r="N655" s="1101"/>
      <c r="O655" s="1101"/>
      <c r="P655" s="1101"/>
      <c r="Q655" s="1101"/>
      <c r="R655" s="1105"/>
      <c r="S655" s="1141"/>
      <c r="T655" s="1101"/>
      <c r="U655" s="1101"/>
      <c r="V655" s="1101"/>
      <c r="W655" s="1101"/>
      <c r="X655" s="1105"/>
      <c r="Y655" s="1103"/>
      <c r="Z655" s="1105"/>
      <c r="AA655" s="1841"/>
      <c r="AB655" s="1839"/>
      <c r="AC655" s="1839"/>
      <c r="AD655" s="1839"/>
      <c r="AE655" s="1839"/>
      <c r="AF655" s="1857"/>
      <c r="AG655" s="1841"/>
      <c r="AH655" s="1857"/>
      <c r="AI655" s="1841"/>
      <c r="AJ655" s="347">
        <f>SUM(AN655:AP655)</f>
        <v>0</v>
      </c>
      <c r="AK655" s="1845" t="s">
        <v>98</v>
      </c>
      <c r="AL655" s="1843" t="s">
        <v>98</v>
      </c>
      <c r="AM655" s="1844" t="s">
        <v>98</v>
      </c>
      <c r="AN655" s="1845"/>
      <c r="AO655" s="1843"/>
      <c r="AP655" s="1844"/>
      <c r="AQ655" s="1845" t="s">
        <v>97</v>
      </c>
      <c r="AR655" s="1843" t="s">
        <v>97</v>
      </c>
      <c r="AS655" s="1843" t="s">
        <v>97</v>
      </c>
      <c r="AT655" s="1843" t="s">
        <v>97</v>
      </c>
      <c r="AU655" s="1846" t="s">
        <v>97</v>
      </c>
      <c r="AV655" s="218">
        <f t="shared" si="116"/>
        <v>0</v>
      </c>
      <c r="AW655" s="1112"/>
      <c r="AX655" s="1113"/>
      <c r="AY655" s="1113"/>
      <c r="AZ655" s="1113"/>
      <c r="BA655" s="1113"/>
      <c r="BB655" s="1113"/>
      <c r="BC655" s="1113"/>
      <c r="BD655" s="1113"/>
      <c r="BE655" s="1114"/>
    </row>
    <row r="656" spans="1:57" ht="31.5">
      <c r="A656" s="2482"/>
      <c r="B656" s="2469"/>
      <c r="C656" s="2529"/>
      <c r="D656" s="290" t="s">
        <v>76</v>
      </c>
      <c r="E656" s="2507"/>
      <c r="F656" s="2510"/>
      <c r="G656" s="1096">
        <f t="shared" si="115"/>
        <v>0</v>
      </c>
      <c r="H656" s="1097"/>
      <c r="I656" s="1839"/>
      <c r="J656" s="1839"/>
      <c r="K656" s="1839"/>
      <c r="L656" s="1840"/>
      <c r="M656" s="1100">
        <f t="shared" si="104"/>
        <v>0</v>
      </c>
      <c r="N656" s="1101"/>
      <c r="O656" s="1101"/>
      <c r="P656" s="1101"/>
      <c r="Q656" s="1101"/>
      <c r="R656" s="1105"/>
      <c r="S656" s="1141"/>
      <c r="T656" s="1101"/>
      <c r="U656" s="1101"/>
      <c r="V656" s="1101"/>
      <c r="W656" s="1101"/>
      <c r="X656" s="1105"/>
      <c r="Y656" s="1103"/>
      <c r="Z656" s="1105"/>
      <c r="AA656" s="1841"/>
      <c r="AB656" s="1839"/>
      <c r="AC656" s="1839"/>
      <c r="AD656" s="1839"/>
      <c r="AE656" s="1839"/>
      <c r="AF656" s="1857"/>
      <c r="AG656" s="1913"/>
      <c r="AH656" s="1914"/>
      <c r="AI656" s="1841"/>
      <c r="AJ656" s="347">
        <f>SUM(AK656:AM656)</f>
        <v>0</v>
      </c>
      <c r="AK656" s="1845"/>
      <c r="AL656" s="1843"/>
      <c r="AM656" s="1844"/>
      <c r="AN656" s="1845" t="s">
        <v>97</v>
      </c>
      <c r="AO656" s="1843" t="s">
        <v>97</v>
      </c>
      <c r="AP656" s="1844" t="s">
        <v>97</v>
      </c>
      <c r="AQ656" s="1845" t="s">
        <v>97</v>
      </c>
      <c r="AR656" s="1843" t="s">
        <v>97</v>
      </c>
      <c r="AS656" s="1843" t="s">
        <v>97</v>
      </c>
      <c r="AT656" s="1843" t="s">
        <v>97</v>
      </c>
      <c r="AU656" s="1846" t="s">
        <v>97</v>
      </c>
      <c r="AV656" s="218">
        <f t="shared" si="116"/>
        <v>0</v>
      </c>
      <c r="AW656" s="1112"/>
      <c r="AX656" s="1113"/>
      <c r="AY656" s="1113"/>
      <c r="AZ656" s="1113"/>
      <c r="BA656" s="1113"/>
      <c r="BB656" s="1113"/>
      <c r="BC656" s="1113"/>
      <c r="BD656" s="1113"/>
      <c r="BE656" s="1114"/>
    </row>
    <row r="657" spans="1:57" ht="16.5" thickBot="1">
      <c r="A657" s="2482"/>
      <c r="B657" s="2469"/>
      <c r="C657" s="2529"/>
      <c r="D657" s="290" t="s">
        <v>77</v>
      </c>
      <c r="E657" s="2507"/>
      <c r="F657" s="2510"/>
      <c r="G657" s="1096">
        <f t="shared" si="115"/>
        <v>20</v>
      </c>
      <c r="H657" s="1097">
        <f t="shared" si="114"/>
        <v>2</v>
      </c>
      <c r="I657" s="1839"/>
      <c r="J657" s="1839"/>
      <c r="K657" s="1839">
        <v>2</v>
      </c>
      <c r="L657" s="1840"/>
      <c r="M657" s="1100">
        <f t="shared" si="104"/>
        <v>20</v>
      </c>
      <c r="N657" s="1101"/>
      <c r="O657" s="1101"/>
      <c r="P657" s="1101"/>
      <c r="Q657" s="1101"/>
      <c r="R657" s="1105">
        <v>20</v>
      </c>
      <c r="S657" s="1141">
        <v>9</v>
      </c>
      <c r="T657" s="1101"/>
      <c r="U657" s="1101"/>
      <c r="V657" s="1101">
        <v>11</v>
      </c>
      <c r="W657" s="1101"/>
      <c r="X657" s="1105"/>
      <c r="Y657" s="1103">
        <v>16</v>
      </c>
      <c r="Z657" s="1105">
        <v>4</v>
      </c>
      <c r="AA657" s="1841"/>
      <c r="AB657" s="1839">
        <v>11</v>
      </c>
      <c r="AC657" s="1839">
        <v>11</v>
      </c>
      <c r="AD657" s="1839"/>
      <c r="AE657" s="1839"/>
      <c r="AF657" s="1857">
        <v>20</v>
      </c>
      <c r="AG657" s="1841">
        <v>44</v>
      </c>
      <c r="AH657" s="1857">
        <v>22</v>
      </c>
      <c r="AI657" s="1841"/>
      <c r="AJ657" s="348">
        <f>SUM(AQ657:AU657)</f>
        <v>20</v>
      </c>
      <c r="AK657" s="1845" t="s">
        <v>98</v>
      </c>
      <c r="AL657" s="1843" t="s">
        <v>98</v>
      </c>
      <c r="AM657" s="1844" t="s">
        <v>98</v>
      </c>
      <c r="AN657" s="1845" t="s">
        <v>97</v>
      </c>
      <c r="AO657" s="1843" t="s">
        <v>97</v>
      </c>
      <c r="AP657" s="1844" t="s">
        <v>97</v>
      </c>
      <c r="AQ657" s="1845">
        <v>3</v>
      </c>
      <c r="AR657" s="1843">
        <v>11</v>
      </c>
      <c r="AS657" s="1843">
        <v>6</v>
      </c>
      <c r="AT657" s="1843"/>
      <c r="AU657" s="1846"/>
      <c r="AV657" s="218">
        <f t="shared" si="116"/>
        <v>0</v>
      </c>
      <c r="AW657" s="1112"/>
      <c r="AX657" s="1113"/>
      <c r="AY657" s="1113"/>
      <c r="AZ657" s="1113"/>
      <c r="BA657" s="1113"/>
      <c r="BB657" s="1113"/>
      <c r="BC657" s="1113"/>
      <c r="BD657" s="1113"/>
      <c r="BE657" s="1114"/>
    </row>
    <row r="658" spans="1:57" ht="32.25" thickBot="1">
      <c r="A658" s="2482"/>
      <c r="B658" s="2470"/>
      <c r="C658" s="2530"/>
      <c r="D658" s="291" t="s">
        <v>78</v>
      </c>
      <c r="E658" s="2521"/>
      <c r="F658" s="2522"/>
      <c r="G658" s="1117">
        <f t="shared" si="115"/>
        <v>0</v>
      </c>
      <c r="H658" s="1118">
        <f t="shared" si="114"/>
        <v>0</v>
      </c>
      <c r="I658" s="1848"/>
      <c r="J658" s="1848"/>
      <c r="K658" s="1848"/>
      <c r="L658" s="1849"/>
      <c r="M658" s="1121">
        <f t="shared" si="104"/>
        <v>0</v>
      </c>
      <c r="N658" s="1125"/>
      <c r="O658" s="1125"/>
      <c r="P658" s="1125"/>
      <c r="Q658" s="1125"/>
      <c r="R658" s="1126"/>
      <c r="S658" s="1145"/>
      <c r="T658" s="1125"/>
      <c r="U658" s="1125"/>
      <c r="V658" s="1125"/>
      <c r="W658" s="1125"/>
      <c r="X658" s="1126"/>
      <c r="Y658" s="1124"/>
      <c r="Z658" s="1126"/>
      <c r="AA658" s="1852"/>
      <c r="AB658" s="1848"/>
      <c r="AC658" s="1848"/>
      <c r="AD658" s="1848"/>
      <c r="AE658" s="1848"/>
      <c r="AF658" s="1869"/>
      <c r="AG658" s="1852"/>
      <c r="AH658" s="1869"/>
      <c r="AI658" s="1852"/>
      <c r="AJ658" s="348">
        <f>SUM(AQ658:AU658)</f>
        <v>0</v>
      </c>
      <c r="AK658" s="1856" t="s">
        <v>97</v>
      </c>
      <c r="AL658" s="1854" t="s">
        <v>97</v>
      </c>
      <c r="AM658" s="1855" t="s">
        <v>97</v>
      </c>
      <c r="AN658" s="1856" t="s">
        <v>97</v>
      </c>
      <c r="AO658" s="1854" t="s">
        <v>98</v>
      </c>
      <c r="AP658" s="1855" t="s">
        <v>98</v>
      </c>
      <c r="AQ658" s="1852"/>
      <c r="AR658" s="1848"/>
      <c r="AS658" s="1848"/>
      <c r="AT658" s="1848"/>
      <c r="AU658" s="1849"/>
      <c r="AV658" s="218">
        <f t="shared" si="116"/>
        <v>0</v>
      </c>
      <c r="AW658" s="1136"/>
      <c r="AX658" s="1137"/>
      <c r="AY658" s="1137"/>
      <c r="AZ658" s="1137"/>
      <c r="BA658" s="1137"/>
      <c r="BB658" s="1137"/>
      <c r="BC658" s="1137"/>
      <c r="BD658" s="1137"/>
      <c r="BE658" s="1138"/>
    </row>
    <row r="659" spans="1:57" ht="33.950000000000003" customHeight="1">
      <c r="A659" s="2482"/>
      <c r="B659" s="2468" t="s">
        <v>449</v>
      </c>
      <c r="C659" s="2492" t="s">
        <v>450</v>
      </c>
      <c r="D659" s="289" t="s">
        <v>74</v>
      </c>
      <c r="E659" s="2506">
        <v>42</v>
      </c>
      <c r="F659" s="2525">
        <f t="shared" ref="F659" si="118">E659-SUM(M659:M663)</f>
        <v>-8</v>
      </c>
      <c r="G659" s="1212">
        <f t="shared" si="115"/>
        <v>0</v>
      </c>
      <c r="H659" s="1072">
        <f t="shared" si="114"/>
        <v>0</v>
      </c>
      <c r="I659" s="1827"/>
      <c r="J659" s="1827"/>
      <c r="K659" s="1827"/>
      <c r="L659" s="1836"/>
      <c r="M659" s="1075">
        <f t="shared" si="104"/>
        <v>0</v>
      </c>
      <c r="N659" s="1076"/>
      <c r="O659" s="1076"/>
      <c r="P659" s="1076"/>
      <c r="Q659" s="1076"/>
      <c r="R659" s="1080"/>
      <c r="S659" s="1078"/>
      <c r="T659" s="1076"/>
      <c r="U659" s="1076"/>
      <c r="V659" s="1076"/>
      <c r="W659" s="1076"/>
      <c r="X659" s="1080"/>
      <c r="Y659" s="1139"/>
      <c r="Z659" s="1077"/>
      <c r="AA659" s="1832"/>
      <c r="AB659" s="1827"/>
      <c r="AC659" s="1827"/>
      <c r="AD659" s="1827"/>
      <c r="AE659" s="1827"/>
      <c r="AF659" s="1836"/>
      <c r="AG659" s="1858"/>
      <c r="AH659" s="1828"/>
      <c r="AI659" s="1832"/>
      <c r="AJ659" s="346">
        <f>SUM(AN659:AP659)</f>
        <v>0</v>
      </c>
      <c r="AK659" s="1833" t="s">
        <v>97</v>
      </c>
      <c r="AL659" s="1834" t="s">
        <v>97</v>
      </c>
      <c r="AM659" s="1838" t="s">
        <v>97</v>
      </c>
      <c r="AN659" s="1832"/>
      <c r="AO659" s="1827"/>
      <c r="AP659" s="1836"/>
      <c r="AQ659" s="1833" t="s">
        <v>97</v>
      </c>
      <c r="AR659" s="1834" t="s">
        <v>97</v>
      </c>
      <c r="AS659" s="1834" t="s">
        <v>97</v>
      </c>
      <c r="AT659" s="1834" t="s">
        <v>97</v>
      </c>
      <c r="AU659" s="1838" t="s">
        <v>97</v>
      </c>
      <c r="AV659" s="218">
        <f t="shared" si="116"/>
        <v>0</v>
      </c>
      <c r="AW659" s="1093"/>
      <c r="AX659" s="1094"/>
      <c r="AY659" s="1094"/>
      <c r="AZ659" s="1094"/>
      <c r="BA659" s="1094"/>
      <c r="BB659" s="1094"/>
      <c r="BC659" s="1094"/>
      <c r="BD659" s="1094"/>
      <c r="BE659" s="1095"/>
    </row>
    <row r="660" spans="1:57" ht="47.25">
      <c r="A660" s="2482"/>
      <c r="B660" s="2469"/>
      <c r="C660" s="2493"/>
      <c r="D660" s="290" t="s">
        <v>75</v>
      </c>
      <c r="E660" s="2507"/>
      <c r="F660" s="2526"/>
      <c r="G660" s="1224">
        <f t="shared" si="115"/>
        <v>0</v>
      </c>
      <c r="H660" s="1097">
        <f t="shared" si="114"/>
        <v>0</v>
      </c>
      <c r="I660" s="1839"/>
      <c r="J660" s="1839"/>
      <c r="K660" s="1839"/>
      <c r="L660" s="1857"/>
      <c r="M660" s="1100">
        <f t="shared" si="104"/>
        <v>0</v>
      </c>
      <c r="N660" s="1101"/>
      <c r="O660" s="1101"/>
      <c r="P660" s="1101"/>
      <c r="Q660" s="1101"/>
      <c r="R660" s="1105"/>
      <c r="S660" s="1103"/>
      <c r="T660" s="1101"/>
      <c r="U660" s="1101"/>
      <c r="V660" s="1101"/>
      <c r="W660" s="1101"/>
      <c r="X660" s="1105"/>
      <c r="Y660" s="1141"/>
      <c r="Z660" s="1102"/>
      <c r="AA660" s="1841"/>
      <c r="AB660" s="1839"/>
      <c r="AC660" s="1839"/>
      <c r="AD660" s="1839"/>
      <c r="AE660" s="1839"/>
      <c r="AF660" s="1857"/>
      <c r="AG660" s="1860"/>
      <c r="AH660" s="1840"/>
      <c r="AI660" s="1841"/>
      <c r="AJ660" s="347">
        <f>SUM(AN660:AP660)</f>
        <v>0</v>
      </c>
      <c r="AK660" s="1842" t="s">
        <v>98</v>
      </c>
      <c r="AL660" s="1843" t="s">
        <v>98</v>
      </c>
      <c r="AM660" s="1846" t="s">
        <v>98</v>
      </c>
      <c r="AN660" s="1845"/>
      <c r="AO660" s="1843"/>
      <c r="AP660" s="1844"/>
      <c r="AQ660" s="1842" t="s">
        <v>97</v>
      </c>
      <c r="AR660" s="1843" t="s">
        <v>97</v>
      </c>
      <c r="AS660" s="1843" t="s">
        <v>97</v>
      </c>
      <c r="AT660" s="1843" t="s">
        <v>97</v>
      </c>
      <c r="AU660" s="1846" t="s">
        <v>97</v>
      </c>
      <c r="AV660" s="218">
        <f t="shared" si="116"/>
        <v>0</v>
      </c>
      <c r="AW660" s="1112"/>
      <c r="AX660" s="1113"/>
      <c r="AY660" s="1113"/>
      <c r="AZ660" s="1113"/>
      <c r="BA660" s="1113"/>
      <c r="BB660" s="1113"/>
      <c r="BC660" s="1113"/>
      <c r="BD660" s="1113"/>
      <c r="BE660" s="1114"/>
    </row>
    <row r="661" spans="1:57" ht="31.5">
      <c r="A661" s="2482"/>
      <c r="B661" s="2469"/>
      <c r="C661" s="2493"/>
      <c r="D661" s="290" t="s">
        <v>76</v>
      </c>
      <c r="E661" s="2507"/>
      <c r="F661" s="2526"/>
      <c r="G661" s="1915">
        <f t="shared" si="115"/>
        <v>0</v>
      </c>
      <c r="H661" s="1097"/>
      <c r="I661" s="1839"/>
      <c r="J661" s="1839"/>
      <c r="K661" s="1839"/>
      <c r="L661" s="1857"/>
      <c r="M661" s="1225">
        <f t="shared" si="104"/>
        <v>0</v>
      </c>
      <c r="N661" s="1101"/>
      <c r="O661" s="1101"/>
      <c r="P661" s="1101"/>
      <c r="Q661" s="1101"/>
      <c r="R661" s="1105"/>
      <c r="S661" s="1103"/>
      <c r="T661" s="1101"/>
      <c r="U661" s="1101"/>
      <c r="V661" s="1101"/>
      <c r="W661" s="1101"/>
      <c r="X661" s="1105"/>
      <c r="Y661" s="1141"/>
      <c r="Z661" s="1102"/>
      <c r="AA661" s="1841"/>
      <c r="AB661" s="1839"/>
      <c r="AC661" s="1839"/>
      <c r="AD661" s="1839"/>
      <c r="AE661" s="1839"/>
      <c r="AF661" s="1857"/>
      <c r="AG661" s="1860"/>
      <c r="AH661" s="1840"/>
      <c r="AI661" s="1841"/>
      <c r="AJ661" s="347">
        <f>SUM(AK661:AM661)</f>
        <v>0</v>
      </c>
      <c r="AK661" s="1842"/>
      <c r="AL661" s="1843"/>
      <c r="AM661" s="1846"/>
      <c r="AN661" s="1845" t="s">
        <v>97</v>
      </c>
      <c r="AO661" s="1843" t="s">
        <v>97</v>
      </c>
      <c r="AP661" s="1844" t="s">
        <v>97</v>
      </c>
      <c r="AQ661" s="1842" t="s">
        <v>97</v>
      </c>
      <c r="AR661" s="1843" t="s">
        <v>97</v>
      </c>
      <c r="AS661" s="1843" t="s">
        <v>97</v>
      </c>
      <c r="AT661" s="1843" t="s">
        <v>97</v>
      </c>
      <c r="AU661" s="1846" t="s">
        <v>97</v>
      </c>
      <c r="AV661" s="218">
        <f t="shared" si="116"/>
        <v>0</v>
      </c>
      <c r="AW661" s="1112"/>
      <c r="AX661" s="1113"/>
      <c r="AY661" s="1113"/>
      <c r="AZ661" s="1113"/>
      <c r="BA661" s="1113"/>
      <c r="BB661" s="1113"/>
      <c r="BC661" s="1113"/>
      <c r="BD661" s="1113"/>
      <c r="BE661" s="1114"/>
    </row>
    <row r="662" spans="1:57">
      <c r="A662" s="2482"/>
      <c r="B662" s="2469"/>
      <c r="C662" s="2493"/>
      <c r="D662" s="290" t="s">
        <v>77</v>
      </c>
      <c r="E662" s="2507"/>
      <c r="F662" s="2526"/>
      <c r="G662" s="1224">
        <f t="shared" si="115"/>
        <v>50</v>
      </c>
      <c r="H662" s="1097">
        <f t="shared" ref="H662" si="119">SUM(I662:L662)</f>
        <v>0</v>
      </c>
      <c r="I662" s="1839"/>
      <c r="J662" s="1839"/>
      <c r="K662" s="1839"/>
      <c r="L662" s="1857"/>
      <c r="M662" s="1100">
        <f t="shared" si="104"/>
        <v>50</v>
      </c>
      <c r="N662" s="1101"/>
      <c r="O662" s="1101"/>
      <c r="P662" s="1101"/>
      <c r="Q662" s="1101"/>
      <c r="R662" s="1105">
        <v>50</v>
      </c>
      <c r="S662" s="1103">
        <v>4</v>
      </c>
      <c r="T662" s="1101"/>
      <c r="U662" s="1101"/>
      <c r="V662" s="1101">
        <v>21</v>
      </c>
      <c r="W662" s="1101">
        <v>25</v>
      </c>
      <c r="X662" s="1105"/>
      <c r="Y662" s="1141">
        <v>41</v>
      </c>
      <c r="Z662" s="1102">
        <v>9</v>
      </c>
      <c r="AA662" s="1841"/>
      <c r="AB662" s="1839">
        <v>7</v>
      </c>
      <c r="AC662" s="1839">
        <v>7</v>
      </c>
      <c r="AD662" s="1839">
        <v>1</v>
      </c>
      <c r="AE662" s="1839">
        <v>32</v>
      </c>
      <c r="AF662" s="1857">
        <v>7</v>
      </c>
      <c r="AG662" s="1916">
        <v>44</v>
      </c>
      <c r="AH662" s="1917">
        <v>23</v>
      </c>
      <c r="AI662" s="1841">
        <v>83.4</v>
      </c>
      <c r="AJ662" s="347">
        <f>SUM(AQ662:AU662)</f>
        <v>50</v>
      </c>
      <c r="AK662" s="1842"/>
      <c r="AL662" s="1843"/>
      <c r="AM662" s="1846"/>
      <c r="AN662" s="1845"/>
      <c r="AO662" s="1843"/>
      <c r="AP662" s="1844"/>
      <c r="AQ662" s="1842">
        <v>8</v>
      </c>
      <c r="AR662" s="1843">
        <v>15</v>
      </c>
      <c r="AS662" s="1843">
        <v>22</v>
      </c>
      <c r="AT662" s="1843">
        <v>4</v>
      </c>
      <c r="AU662" s="1846">
        <v>1</v>
      </c>
      <c r="AV662" s="218">
        <f t="shared" si="116"/>
        <v>0</v>
      </c>
      <c r="AW662" s="1112"/>
      <c r="AX662" s="1113"/>
      <c r="AY662" s="1113"/>
      <c r="AZ662" s="1113"/>
      <c r="BA662" s="1113"/>
      <c r="BB662" s="1113"/>
      <c r="BC662" s="1113"/>
      <c r="BD662" s="1113"/>
      <c r="BE662" s="1114"/>
    </row>
    <row r="663" spans="1:57" ht="32.25" thickBot="1">
      <c r="A663" s="2482"/>
      <c r="B663" s="2470"/>
      <c r="C663" s="2494"/>
      <c r="D663" s="291" t="s">
        <v>78</v>
      </c>
      <c r="E663" s="2521"/>
      <c r="F663" s="2527"/>
      <c r="G663" s="1227">
        <f t="shared" si="115"/>
        <v>0</v>
      </c>
      <c r="H663" s="1118">
        <f t="shared" si="114"/>
        <v>0</v>
      </c>
      <c r="I663" s="1848"/>
      <c r="J663" s="1848"/>
      <c r="K663" s="1848"/>
      <c r="L663" s="1869"/>
      <c r="M663" s="1121">
        <f t="shared" si="104"/>
        <v>0</v>
      </c>
      <c r="N663" s="1125"/>
      <c r="O663" s="1125"/>
      <c r="P663" s="1125"/>
      <c r="Q663" s="1125"/>
      <c r="R663" s="1126"/>
      <c r="S663" s="1124"/>
      <c r="T663" s="1125"/>
      <c r="U663" s="1125"/>
      <c r="V663" s="1125"/>
      <c r="W663" s="1125"/>
      <c r="X663" s="1126"/>
      <c r="Y663" s="1145"/>
      <c r="Z663" s="1146"/>
      <c r="AA663" s="1852"/>
      <c r="AB663" s="1848"/>
      <c r="AC663" s="1848"/>
      <c r="AD663" s="1848"/>
      <c r="AE663" s="1848"/>
      <c r="AF663" s="1869"/>
      <c r="AG663" s="1868"/>
      <c r="AH663" s="1849"/>
      <c r="AI663" s="1852"/>
      <c r="AJ663" s="348">
        <f>SUM(AQ663:AU663)</f>
        <v>0</v>
      </c>
      <c r="AK663" s="1853" t="s">
        <v>97</v>
      </c>
      <c r="AL663" s="1854" t="s">
        <v>97</v>
      </c>
      <c r="AM663" s="1912" t="s">
        <v>97</v>
      </c>
      <c r="AN663" s="1856" t="s">
        <v>97</v>
      </c>
      <c r="AO663" s="1854" t="s">
        <v>98</v>
      </c>
      <c r="AP663" s="1855" t="s">
        <v>98</v>
      </c>
      <c r="AQ663" s="1868"/>
      <c r="AR663" s="1848"/>
      <c r="AS663" s="1848"/>
      <c r="AT663" s="1848"/>
      <c r="AU663" s="1849"/>
      <c r="AV663" s="218">
        <f t="shared" si="116"/>
        <v>0</v>
      </c>
      <c r="AW663" s="1179"/>
      <c r="AX663" s="1180"/>
      <c r="AY663" s="1180"/>
      <c r="AZ663" s="1180"/>
      <c r="BA663" s="1180"/>
      <c r="BB663" s="1180"/>
      <c r="BC663" s="1180"/>
      <c r="BD663" s="1180"/>
      <c r="BE663" s="1181"/>
    </row>
    <row r="664" spans="1:57" ht="33.950000000000003" customHeight="1">
      <c r="A664" s="2482"/>
      <c r="B664" s="2469" t="s">
        <v>451</v>
      </c>
      <c r="C664" s="2523" t="s">
        <v>452</v>
      </c>
      <c r="D664" s="362" t="s">
        <v>74</v>
      </c>
      <c r="E664" s="2524">
        <v>30</v>
      </c>
      <c r="F664" s="2510">
        <f t="shared" ref="F664" si="120">E664-SUM(M664:M668)</f>
        <v>-1</v>
      </c>
      <c r="G664" s="1266">
        <f t="shared" si="115"/>
        <v>0</v>
      </c>
      <c r="H664" s="1213">
        <f t="shared" si="114"/>
        <v>0</v>
      </c>
      <c r="I664" s="1830"/>
      <c r="J664" s="1830"/>
      <c r="K664" s="1830"/>
      <c r="L664" s="1831"/>
      <c r="M664" s="1075">
        <f t="shared" si="104"/>
        <v>0</v>
      </c>
      <c r="N664" s="1076"/>
      <c r="O664" s="1076"/>
      <c r="P664" s="1076"/>
      <c r="Q664" s="1076"/>
      <c r="R664" s="1080"/>
      <c r="S664" s="1078"/>
      <c r="T664" s="1139"/>
      <c r="U664" s="1139"/>
      <c r="V664" s="1076"/>
      <c r="W664" s="1076"/>
      <c r="X664" s="1080"/>
      <c r="Y664" s="1081"/>
      <c r="Z664" s="1161"/>
      <c r="AA664" s="1832"/>
      <c r="AB664" s="1827"/>
      <c r="AC664" s="1827"/>
      <c r="AD664" s="1827"/>
      <c r="AE664" s="1827"/>
      <c r="AF664" s="1836"/>
      <c r="AG664" s="1858"/>
      <c r="AH664" s="1828"/>
      <c r="AI664" s="1832"/>
      <c r="AJ664" s="346">
        <f>SUM(AN664:AP664)</f>
        <v>0</v>
      </c>
      <c r="AK664" s="1882" t="s">
        <v>97</v>
      </c>
      <c r="AL664" s="1883" t="s">
        <v>97</v>
      </c>
      <c r="AM664" s="1886" t="s">
        <v>97</v>
      </c>
      <c r="AN664" s="1832"/>
      <c r="AO664" s="1827"/>
      <c r="AP664" s="1836"/>
      <c r="AQ664" s="1882" t="s">
        <v>97</v>
      </c>
      <c r="AR664" s="1883" t="s">
        <v>97</v>
      </c>
      <c r="AS664" s="1883" t="s">
        <v>97</v>
      </c>
      <c r="AT664" s="1883" t="s">
        <v>97</v>
      </c>
      <c r="AU664" s="1886" t="s">
        <v>97</v>
      </c>
      <c r="AV664" s="218">
        <f t="shared" si="116"/>
        <v>0</v>
      </c>
      <c r="AW664" s="1093"/>
      <c r="AX664" s="1094"/>
      <c r="AY664" s="1094"/>
      <c r="AZ664" s="1094"/>
      <c r="BA664" s="1094"/>
      <c r="BB664" s="1094"/>
      <c r="BC664" s="1094"/>
      <c r="BD664" s="1094"/>
      <c r="BE664" s="1095"/>
    </row>
    <row r="665" spans="1:57" ht="47.25">
      <c r="A665" s="2482"/>
      <c r="B665" s="2469"/>
      <c r="C665" s="2523"/>
      <c r="D665" s="290" t="s">
        <v>75</v>
      </c>
      <c r="E665" s="2524"/>
      <c r="F665" s="2510"/>
      <c r="G665" s="1096">
        <f t="shared" si="115"/>
        <v>0</v>
      </c>
      <c r="H665" s="1097">
        <f t="shared" si="114"/>
        <v>0</v>
      </c>
      <c r="I665" s="1839"/>
      <c r="J665" s="1839"/>
      <c r="K665" s="1839"/>
      <c r="L665" s="1840"/>
      <c r="M665" s="1100">
        <f t="shared" si="104"/>
        <v>0</v>
      </c>
      <c r="N665" s="1101"/>
      <c r="O665" s="1101"/>
      <c r="P665" s="1101"/>
      <c r="Q665" s="1101"/>
      <c r="R665" s="1105"/>
      <c r="S665" s="1152"/>
      <c r="T665" s="1081"/>
      <c r="U665" s="1081"/>
      <c r="V665" s="1142"/>
      <c r="W665" s="1142"/>
      <c r="X665" s="1082"/>
      <c r="Y665" s="1081"/>
      <c r="Z665" s="1161"/>
      <c r="AA665" s="1829"/>
      <c r="AB665" s="1830"/>
      <c r="AC665" s="1830"/>
      <c r="AD665" s="1830"/>
      <c r="AE665" s="1830"/>
      <c r="AF665" s="1870"/>
      <c r="AG665" s="1860"/>
      <c r="AH665" s="1840"/>
      <c r="AI665" s="1841"/>
      <c r="AJ665" s="347">
        <f>SUM(AN665:AP665)</f>
        <v>0</v>
      </c>
      <c r="AK665" s="1842" t="s">
        <v>98</v>
      </c>
      <c r="AL665" s="1843" t="s">
        <v>98</v>
      </c>
      <c r="AM665" s="1846" t="s">
        <v>98</v>
      </c>
      <c r="AN665" s="1845"/>
      <c r="AO665" s="1843"/>
      <c r="AP665" s="1844"/>
      <c r="AQ665" s="1842" t="s">
        <v>97</v>
      </c>
      <c r="AR665" s="1843" t="s">
        <v>97</v>
      </c>
      <c r="AS665" s="1843" t="s">
        <v>97</v>
      </c>
      <c r="AT665" s="1843" t="s">
        <v>97</v>
      </c>
      <c r="AU665" s="1846" t="s">
        <v>97</v>
      </c>
      <c r="AV665" s="218">
        <f t="shared" si="116"/>
        <v>0</v>
      </c>
      <c r="AW665" s="1112"/>
      <c r="AX665" s="1113"/>
      <c r="AY665" s="1113"/>
      <c r="AZ665" s="1113"/>
      <c r="BA665" s="1113"/>
      <c r="BB665" s="1113"/>
      <c r="BC665" s="1113"/>
      <c r="BD665" s="1113"/>
      <c r="BE665" s="1114"/>
    </row>
    <row r="666" spans="1:57" ht="31.5">
      <c r="A666" s="2482"/>
      <c r="B666" s="2469"/>
      <c r="C666" s="2523"/>
      <c r="D666" s="290" t="s">
        <v>76</v>
      </c>
      <c r="E666" s="2524"/>
      <c r="F666" s="2510"/>
      <c r="G666" s="1096">
        <f t="shared" si="115"/>
        <v>0</v>
      </c>
      <c r="H666" s="1097">
        <f t="shared" si="114"/>
        <v>0</v>
      </c>
      <c r="I666" s="1839"/>
      <c r="J666" s="1839"/>
      <c r="K666" s="1839"/>
      <c r="L666" s="1840"/>
      <c r="M666" s="1100">
        <f t="shared" si="104"/>
        <v>0</v>
      </c>
      <c r="N666" s="1101"/>
      <c r="O666" s="1101"/>
      <c r="P666" s="1101"/>
      <c r="Q666" s="1101"/>
      <c r="R666" s="1105"/>
      <c r="S666" s="1152"/>
      <c r="T666" s="1081"/>
      <c r="U666" s="1081"/>
      <c r="V666" s="1142"/>
      <c r="W666" s="1142"/>
      <c r="X666" s="1082"/>
      <c r="Y666" s="1081"/>
      <c r="Z666" s="1161"/>
      <c r="AA666" s="1829"/>
      <c r="AB666" s="1830"/>
      <c r="AC666" s="1830"/>
      <c r="AD666" s="1830"/>
      <c r="AE666" s="1830"/>
      <c r="AF666" s="1870"/>
      <c r="AG666" s="1860"/>
      <c r="AH666" s="1840"/>
      <c r="AI666" s="1841"/>
      <c r="AJ666" s="347">
        <f>SUM(AK666:AM666)</f>
        <v>0</v>
      </c>
      <c r="AK666" s="1842"/>
      <c r="AL666" s="1843"/>
      <c r="AM666" s="1846"/>
      <c r="AN666" s="1845" t="s">
        <v>97</v>
      </c>
      <c r="AO666" s="1843" t="s">
        <v>97</v>
      </c>
      <c r="AP666" s="1844" t="s">
        <v>97</v>
      </c>
      <c r="AQ666" s="1842" t="s">
        <v>97</v>
      </c>
      <c r="AR666" s="1843" t="s">
        <v>97</v>
      </c>
      <c r="AS666" s="1843" t="s">
        <v>97</v>
      </c>
      <c r="AT666" s="1843" t="s">
        <v>97</v>
      </c>
      <c r="AU666" s="1846" t="s">
        <v>97</v>
      </c>
      <c r="AV666" s="218">
        <f t="shared" si="116"/>
        <v>0</v>
      </c>
      <c r="AW666" s="1112"/>
      <c r="AX666" s="1113"/>
      <c r="AY666" s="1113"/>
      <c r="AZ666" s="1113"/>
      <c r="BA666" s="1113"/>
      <c r="BB666" s="1113"/>
      <c r="BC666" s="1113"/>
      <c r="BD666" s="1113"/>
      <c r="BE666" s="1114"/>
    </row>
    <row r="667" spans="1:57">
      <c r="A667" s="2482"/>
      <c r="B667" s="2469"/>
      <c r="C667" s="2523"/>
      <c r="D667" s="290" t="s">
        <v>77</v>
      </c>
      <c r="E667" s="2524"/>
      <c r="F667" s="2510"/>
      <c r="G667" s="1166">
        <f t="shared" si="115"/>
        <v>31</v>
      </c>
      <c r="H667" s="1167">
        <f t="shared" si="114"/>
        <v>3</v>
      </c>
      <c r="I667" s="1839">
        <v>3</v>
      </c>
      <c r="J667" s="1839"/>
      <c r="K667" s="1839"/>
      <c r="L667" s="1839"/>
      <c r="M667" s="1168">
        <f t="shared" si="104"/>
        <v>31</v>
      </c>
      <c r="N667" s="1101"/>
      <c r="O667" s="1101"/>
      <c r="P667" s="1101"/>
      <c r="Q667" s="1101"/>
      <c r="R667" s="1105">
        <v>31</v>
      </c>
      <c r="S667" s="1103">
        <v>6</v>
      </c>
      <c r="T667" s="1101"/>
      <c r="U667" s="1101"/>
      <c r="V667" s="1101">
        <v>25</v>
      </c>
      <c r="W667" s="1101"/>
      <c r="X667" s="1105"/>
      <c r="Y667" s="1141">
        <v>27</v>
      </c>
      <c r="Z667" s="1102">
        <v>4</v>
      </c>
      <c r="AA667" s="1841"/>
      <c r="AB667" s="1839">
        <v>8</v>
      </c>
      <c r="AC667" s="1839">
        <v>8</v>
      </c>
      <c r="AD667" s="1839"/>
      <c r="AE667" s="1839">
        <v>12</v>
      </c>
      <c r="AF667" s="1857">
        <v>2</v>
      </c>
      <c r="AG667" s="1916">
        <v>42</v>
      </c>
      <c r="AH667" s="1917">
        <v>20</v>
      </c>
      <c r="AI667" s="1841">
        <v>92</v>
      </c>
      <c r="AJ667" s="349">
        <f>SUM(AQ667:AU667)</f>
        <v>31</v>
      </c>
      <c r="AK667" s="1843"/>
      <c r="AL667" s="1843"/>
      <c r="AM667" s="1846"/>
      <c r="AN667" s="1845"/>
      <c r="AO667" s="1843"/>
      <c r="AP667" s="1844"/>
      <c r="AQ667" s="1842"/>
      <c r="AR667" s="1843">
        <v>3</v>
      </c>
      <c r="AS667" s="1843">
        <v>28</v>
      </c>
      <c r="AT667" s="1843"/>
      <c r="AU667" s="1846"/>
      <c r="AV667" s="218">
        <f t="shared" si="116"/>
        <v>0</v>
      </c>
      <c r="AW667" s="1112"/>
      <c r="AX667" s="1113"/>
      <c r="AY667" s="1113"/>
      <c r="AZ667" s="1113"/>
      <c r="BA667" s="1113"/>
      <c r="BB667" s="1113"/>
      <c r="BC667" s="1113"/>
      <c r="BD667" s="1113"/>
      <c r="BE667" s="1114"/>
    </row>
    <row r="668" spans="1:57" ht="32.25" thickBot="1">
      <c r="A668" s="2482"/>
      <c r="B668" s="2469"/>
      <c r="C668" s="2523"/>
      <c r="D668" s="292" t="s">
        <v>78</v>
      </c>
      <c r="E668" s="2524"/>
      <c r="F668" s="2510"/>
      <c r="G668" s="1166">
        <f t="shared" si="115"/>
        <v>0</v>
      </c>
      <c r="H668" s="1167">
        <f t="shared" si="114"/>
        <v>0</v>
      </c>
      <c r="I668" s="1871"/>
      <c r="J668" s="1871"/>
      <c r="K668" s="1871"/>
      <c r="L668" s="1851"/>
      <c r="M668" s="1121">
        <f t="shared" si="104"/>
        <v>0</v>
      </c>
      <c r="N668" s="1125"/>
      <c r="O668" s="1125"/>
      <c r="P668" s="1125"/>
      <c r="Q668" s="1125"/>
      <c r="R668" s="1126"/>
      <c r="S668" s="1124"/>
      <c r="T668" s="1145"/>
      <c r="U668" s="1145"/>
      <c r="V668" s="1125"/>
      <c r="W668" s="1125"/>
      <c r="X668" s="1126"/>
      <c r="Y668" s="1127"/>
      <c r="Z668" s="1123"/>
      <c r="AA668" s="1852"/>
      <c r="AB668" s="1848"/>
      <c r="AC668" s="1848"/>
      <c r="AD668" s="1848"/>
      <c r="AE668" s="1848"/>
      <c r="AF668" s="1869"/>
      <c r="AG668" s="1868"/>
      <c r="AH668" s="1918"/>
      <c r="AI668" s="1852"/>
      <c r="AJ668" s="348">
        <f>SUM(AQ668:AU668)</f>
        <v>0</v>
      </c>
      <c r="AK668" s="1873" t="s">
        <v>97</v>
      </c>
      <c r="AL668" s="1890" t="s">
        <v>97</v>
      </c>
      <c r="AM668" s="1911" t="s">
        <v>97</v>
      </c>
      <c r="AN668" s="1856" t="s">
        <v>97</v>
      </c>
      <c r="AO668" s="1854" t="s">
        <v>98</v>
      </c>
      <c r="AP668" s="1855" t="s">
        <v>98</v>
      </c>
      <c r="AQ668" s="1910"/>
      <c r="AR668" s="1871"/>
      <c r="AS668" s="1871"/>
      <c r="AT668" s="1871"/>
      <c r="AU668" s="1851"/>
      <c r="AV668" s="218">
        <f t="shared" si="116"/>
        <v>0</v>
      </c>
      <c r="AW668" s="1136"/>
      <c r="AX668" s="1137"/>
      <c r="AY668" s="1137"/>
      <c r="AZ668" s="1137"/>
      <c r="BA668" s="1137"/>
      <c r="BB668" s="1137"/>
      <c r="BC668" s="1137"/>
      <c r="BD668" s="1137"/>
      <c r="BE668" s="1138"/>
    </row>
    <row r="669" spans="1:57" ht="33.950000000000003" customHeight="1">
      <c r="A669" s="2482"/>
      <c r="B669" s="2468" t="s">
        <v>453</v>
      </c>
      <c r="C669" s="2492" t="s">
        <v>454</v>
      </c>
      <c r="D669" s="363" t="s">
        <v>74</v>
      </c>
      <c r="E669" s="2512">
        <v>22</v>
      </c>
      <c r="F669" s="2515">
        <f t="shared" ref="F669" si="121">E669-SUM(M669:M673)</f>
        <v>-2</v>
      </c>
      <c r="G669" s="1288">
        <f t="shared" si="115"/>
        <v>0</v>
      </c>
      <c r="H669" s="1289"/>
      <c r="I669" s="1827"/>
      <c r="J669" s="1827"/>
      <c r="K669" s="1827"/>
      <c r="L669" s="1836"/>
      <c r="M669" s="1290">
        <f t="shared" si="104"/>
        <v>0</v>
      </c>
      <c r="N669" s="1291"/>
      <c r="O669" s="1291"/>
      <c r="P669" s="1291"/>
      <c r="Q669" s="1291"/>
      <c r="R669" s="1292"/>
      <c r="S669" s="1293"/>
      <c r="T669" s="1291"/>
      <c r="U669" s="1291"/>
      <c r="V669" s="1291"/>
      <c r="W669" s="1291"/>
      <c r="X669" s="1292"/>
      <c r="Y669" s="1293"/>
      <c r="Z669" s="1292"/>
      <c r="AA669" s="1832"/>
      <c r="AB669" s="1827"/>
      <c r="AC669" s="1827"/>
      <c r="AD669" s="1827"/>
      <c r="AE669" s="1827"/>
      <c r="AF669" s="1836"/>
      <c r="AG669" s="1832"/>
      <c r="AH669" s="1836"/>
      <c r="AI669" s="1832"/>
      <c r="AJ669" s="346">
        <f>SUM(AN669:AP669)</f>
        <v>0</v>
      </c>
      <c r="AK669" s="1837" t="s">
        <v>97</v>
      </c>
      <c r="AL669" s="1834" t="s">
        <v>97</v>
      </c>
      <c r="AM669" s="1835" t="s">
        <v>97</v>
      </c>
      <c r="AN669" s="1832"/>
      <c r="AO669" s="1827"/>
      <c r="AP669" s="1836"/>
      <c r="AQ669" s="1837" t="s">
        <v>97</v>
      </c>
      <c r="AR669" s="1834" t="s">
        <v>97</v>
      </c>
      <c r="AS669" s="1834" t="s">
        <v>97</v>
      </c>
      <c r="AT669" s="1834" t="s">
        <v>97</v>
      </c>
      <c r="AU669" s="1838" t="s">
        <v>97</v>
      </c>
      <c r="AV669" s="218">
        <f t="shared" si="116"/>
        <v>0</v>
      </c>
      <c r="AW669" s="1294"/>
      <c r="AX669" s="1295"/>
      <c r="AY669" s="1295"/>
      <c r="AZ669" s="1295"/>
      <c r="BA669" s="1295"/>
      <c r="BB669" s="1295"/>
      <c r="BC669" s="1295"/>
      <c r="BD669" s="1295"/>
      <c r="BE669" s="1296"/>
    </row>
    <row r="670" spans="1:57" ht="47.25">
      <c r="A670" s="2482"/>
      <c r="B670" s="2469"/>
      <c r="C670" s="2493"/>
      <c r="D670" s="364" t="s">
        <v>75</v>
      </c>
      <c r="E670" s="2513"/>
      <c r="F670" s="2516"/>
      <c r="G670" s="1297">
        <f t="shared" si="115"/>
        <v>0</v>
      </c>
      <c r="H670" s="1298"/>
      <c r="I670" s="1839"/>
      <c r="J670" s="1839"/>
      <c r="K670" s="1839"/>
      <c r="L670" s="1857"/>
      <c r="M670" s="1299">
        <f t="shared" si="104"/>
        <v>0</v>
      </c>
      <c r="N670" s="1300"/>
      <c r="O670" s="1300"/>
      <c r="P670" s="1300"/>
      <c r="Q670" s="1300"/>
      <c r="R670" s="1301"/>
      <c r="S670" s="1302"/>
      <c r="T670" s="1300"/>
      <c r="U670" s="1300"/>
      <c r="V670" s="1300"/>
      <c r="W670" s="1300"/>
      <c r="X670" s="1301"/>
      <c r="Y670" s="1302"/>
      <c r="Z670" s="1301"/>
      <c r="AA670" s="1841"/>
      <c r="AB670" s="1839"/>
      <c r="AC670" s="1839"/>
      <c r="AD670" s="1839"/>
      <c r="AE670" s="1839"/>
      <c r="AF670" s="1857"/>
      <c r="AG670" s="1841"/>
      <c r="AH670" s="1857"/>
      <c r="AI670" s="1841"/>
      <c r="AJ670" s="347">
        <f>SUM(AN670:AP670)</f>
        <v>0</v>
      </c>
      <c r="AK670" s="1845" t="s">
        <v>98</v>
      </c>
      <c r="AL670" s="1843" t="s">
        <v>98</v>
      </c>
      <c r="AM670" s="1844" t="s">
        <v>98</v>
      </c>
      <c r="AN670" s="1845"/>
      <c r="AO670" s="1843"/>
      <c r="AP670" s="1844"/>
      <c r="AQ670" s="1845" t="s">
        <v>97</v>
      </c>
      <c r="AR670" s="1843" t="s">
        <v>97</v>
      </c>
      <c r="AS670" s="1843" t="s">
        <v>97</v>
      </c>
      <c r="AT670" s="1843" t="s">
        <v>97</v>
      </c>
      <c r="AU670" s="1846" t="s">
        <v>97</v>
      </c>
      <c r="AV670" s="218">
        <f t="shared" si="116"/>
        <v>0</v>
      </c>
      <c r="AW670" s="1303"/>
      <c r="AX670" s="1304"/>
      <c r="AY670" s="1304"/>
      <c r="AZ670" s="1304"/>
      <c r="BA670" s="1304"/>
      <c r="BB670" s="1304"/>
      <c r="BC670" s="1304"/>
      <c r="BD670" s="1304"/>
      <c r="BE670" s="1305"/>
    </row>
    <row r="671" spans="1:57" ht="31.5">
      <c r="A671" s="2482"/>
      <c r="B671" s="2469"/>
      <c r="C671" s="2493"/>
      <c r="D671" s="364" t="s">
        <v>76</v>
      </c>
      <c r="E671" s="2513"/>
      <c r="F671" s="2516"/>
      <c r="G671" s="1297">
        <f t="shared" si="115"/>
        <v>0</v>
      </c>
      <c r="H671" s="1298"/>
      <c r="I671" s="1839"/>
      <c r="J671" s="1839"/>
      <c r="K671" s="1839"/>
      <c r="L671" s="1857"/>
      <c r="M671" s="1299">
        <f t="shared" si="104"/>
        <v>0</v>
      </c>
      <c r="N671" s="1300"/>
      <c r="O671" s="1300"/>
      <c r="P671" s="1300"/>
      <c r="Q671" s="1300"/>
      <c r="R671" s="1301"/>
      <c r="S671" s="1302"/>
      <c r="T671" s="1300"/>
      <c r="U671" s="1300"/>
      <c r="V671" s="1300"/>
      <c r="W671" s="1300"/>
      <c r="X671" s="1301"/>
      <c r="Y671" s="1302"/>
      <c r="Z671" s="1301"/>
      <c r="AA671" s="1841"/>
      <c r="AB671" s="1839"/>
      <c r="AC671" s="1839"/>
      <c r="AD671" s="1839"/>
      <c r="AE671" s="1839"/>
      <c r="AF671" s="1857"/>
      <c r="AG671" s="1841"/>
      <c r="AH671" s="1857"/>
      <c r="AI671" s="1841"/>
      <c r="AJ671" s="347">
        <f>SUM(AK671:AM671)</f>
        <v>0</v>
      </c>
      <c r="AK671" s="1845"/>
      <c r="AL671" s="1843"/>
      <c r="AM671" s="1844"/>
      <c r="AN671" s="1845" t="s">
        <v>97</v>
      </c>
      <c r="AO671" s="1843" t="s">
        <v>97</v>
      </c>
      <c r="AP671" s="1844" t="s">
        <v>97</v>
      </c>
      <c r="AQ671" s="1845" t="s">
        <v>97</v>
      </c>
      <c r="AR671" s="1843" t="s">
        <v>97</v>
      </c>
      <c r="AS671" s="1843" t="s">
        <v>97</v>
      </c>
      <c r="AT671" s="1843" t="s">
        <v>97</v>
      </c>
      <c r="AU671" s="1846" t="s">
        <v>97</v>
      </c>
      <c r="AV671" s="218">
        <f t="shared" si="116"/>
        <v>0</v>
      </c>
      <c r="AW671" s="1303"/>
      <c r="AX671" s="1304"/>
      <c r="AY671" s="1304"/>
      <c r="AZ671" s="1304"/>
      <c r="BA671" s="1304"/>
      <c r="BB671" s="1304"/>
      <c r="BC671" s="1304"/>
      <c r="BD671" s="1304"/>
      <c r="BE671" s="1305"/>
    </row>
    <row r="672" spans="1:57">
      <c r="A672" s="2482"/>
      <c r="B672" s="2469"/>
      <c r="C672" s="2493"/>
      <c r="D672" s="364" t="s">
        <v>77</v>
      </c>
      <c r="E672" s="2513"/>
      <c r="F672" s="2516"/>
      <c r="G672" s="1297">
        <f t="shared" si="115"/>
        <v>24</v>
      </c>
      <c r="H672" s="1298"/>
      <c r="I672" s="1839"/>
      <c r="J672" s="1839"/>
      <c r="K672" s="1839"/>
      <c r="L672" s="1857"/>
      <c r="M672" s="1299">
        <f t="shared" si="104"/>
        <v>24</v>
      </c>
      <c r="N672" s="1300"/>
      <c r="O672" s="1300"/>
      <c r="P672" s="1300"/>
      <c r="Q672" s="1300"/>
      <c r="R672" s="1301">
        <v>24</v>
      </c>
      <c r="S672" s="1302"/>
      <c r="T672" s="1300"/>
      <c r="U672" s="1300"/>
      <c r="V672" s="1300">
        <v>24</v>
      </c>
      <c r="W672" s="1300"/>
      <c r="X672" s="1301"/>
      <c r="Y672" s="1302">
        <v>22</v>
      </c>
      <c r="Z672" s="1301">
        <v>2</v>
      </c>
      <c r="AA672" s="1841"/>
      <c r="AB672" s="1839">
        <v>6</v>
      </c>
      <c r="AC672" s="1839">
        <v>6</v>
      </c>
      <c r="AD672" s="1839"/>
      <c r="AE672" s="1839">
        <v>14</v>
      </c>
      <c r="AF672" s="1857">
        <v>4</v>
      </c>
      <c r="AG672" s="1841">
        <v>37</v>
      </c>
      <c r="AH672" s="1857">
        <v>15</v>
      </c>
      <c r="AI672" s="1841">
        <v>95</v>
      </c>
      <c r="AJ672" s="347">
        <f>SUM(AQ672:AU672)</f>
        <v>24</v>
      </c>
      <c r="AK672" s="1845" t="s">
        <v>98</v>
      </c>
      <c r="AL672" s="1843" t="s">
        <v>98</v>
      </c>
      <c r="AM672" s="1844" t="s">
        <v>98</v>
      </c>
      <c r="AN672" s="1845" t="s">
        <v>97</v>
      </c>
      <c r="AO672" s="1843" t="s">
        <v>97</v>
      </c>
      <c r="AP672" s="1844" t="s">
        <v>97</v>
      </c>
      <c r="AQ672" s="1845">
        <v>1</v>
      </c>
      <c r="AR672" s="1843">
        <v>6</v>
      </c>
      <c r="AS672" s="1843">
        <v>13</v>
      </c>
      <c r="AT672" s="1843">
        <v>2</v>
      </c>
      <c r="AU672" s="1846">
        <v>2</v>
      </c>
      <c r="AV672" s="218">
        <f t="shared" si="116"/>
        <v>0</v>
      </c>
      <c r="AW672" s="1303"/>
      <c r="AX672" s="1304"/>
      <c r="AY672" s="1304"/>
      <c r="AZ672" s="1304"/>
      <c r="BA672" s="1304"/>
      <c r="BB672" s="1304"/>
      <c r="BC672" s="1304"/>
      <c r="BD672" s="1304"/>
      <c r="BE672" s="1305"/>
    </row>
    <row r="673" spans="1:57" ht="32.25" thickBot="1">
      <c r="A673" s="2482"/>
      <c r="B673" s="2470"/>
      <c r="C673" s="2494"/>
      <c r="D673" s="365" t="s">
        <v>78</v>
      </c>
      <c r="E673" s="2514"/>
      <c r="F673" s="2517"/>
      <c r="G673" s="1306">
        <f t="shared" si="115"/>
        <v>0</v>
      </c>
      <c r="H673" s="1307"/>
      <c r="I673" s="1848"/>
      <c r="J673" s="1848"/>
      <c r="K673" s="1848"/>
      <c r="L673" s="1869"/>
      <c r="M673" s="1308">
        <f t="shared" si="104"/>
        <v>0</v>
      </c>
      <c r="N673" s="1309"/>
      <c r="O673" s="1309"/>
      <c r="P673" s="1309"/>
      <c r="Q673" s="1309"/>
      <c r="R673" s="1310"/>
      <c r="S673" s="1311"/>
      <c r="T673" s="1309"/>
      <c r="U673" s="1309"/>
      <c r="V673" s="1309"/>
      <c r="W673" s="1309"/>
      <c r="X673" s="1310"/>
      <c r="Y673" s="1311"/>
      <c r="Z673" s="1310"/>
      <c r="AA673" s="1852"/>
      <c r="AB673" s="1848"/>
      <c r="AC673" s="1848"/>
      <c r="AD673" s="1848"/>
      <c r="AE673" s="1848"/>
      <c r="AF673" s="1869"/>
      <c r="AG673" s="1852"/>
      <c r="AH673" s="1869"/>
      <c r="AI673" s="1852"/>
      <c r="AJ673" s="348">
        <f>SUM(AQ673:AU673)</f>
        <v>0</v>
      </c>
      <c r="AK673" s="1856" t="s">
        <v>97</v>
      </c>
      <c r="AL673" s="1854" t="s">
        <v>97</v>
      </c>
      <c r="AM673" s="1855" t="s">
        <v>97</v>
      </c>
      <c r="AN673" s="1856" t="s">
        <v>97</v>
      </c>
      <c r="AO673" s="1854" t="s">
        <v>98</v>
      </c>
      <c r="AP673" s="1855" t="s">
        <v>98</v>
      </c>
      <c r="AQ673" s="1852"/>
      <c r="AR673" s="1848"/>
      <c r="AS673" s="1848"/>
      <c r="AT673" s="1848"/>
      <c r="AU673" s="1849"/>
      <c r="AV673" s="218">
        <f t="shared" si="116"/>
        <v>0</v>
      </c>
      <c r="AW673" s="1312"/>
      <c r="AX673" s="1313"/>
      <c r="AY673" s="1313"/>
      <c r="AZ673" s="1313"/>
      <c r="BA673" s="1313"/>
      <c r="BB673" s="1313"/>
      <c r="BC673" s="1313"/>
      <c r="BD673" s="1313"/>
      <c r="BE673" s="1314"/>
    </row>
    <row r="674" spans="1:57" ht="33.950000000000003" customHeight="1">
      <c r="A674" s="2482"/>
      <c r="B674" s="2468" t="s">
        <v>455</v>
      </c>
      <c r="C674" s="2518" t="str">
        <f>IF(C673=0,"",C673)</f>
        <v/>
      </c>
      <c r="D674" s="289" t="s">
        <v>74</v>
      </c>
      <c r="E674" s="2506">
        <v>12</v>
      </c>
      <c r="F674" s="2509">
        <f t="shared" ref="F674" si="122">E674-SUM(M674:M678)</f>
        <v>-1</v>
      </c>
      <c r="G674" s="1212">
        <f t="shared" si="115"/>
        <v>0</v>
      </c>
      <c r="H674" s="1072"/>
      <c r="I674" s="1827"/>
      <c r="J674" s="1827"/>
      <c r="K674" s="1827"/>
      <c r="L674" s="1836"/>
      <c r="M674" s="1075">
        <f t="shared" si="104"/>
        <v>0</v>
      </c>
      <c r="N674" s="1076"/>
      <c r="O674" s="1076"/>
      <c r="P674" s="1076"/>
      <c r="Q674" s="1076"/>
      <c r="R674" s="1080"/>
      <c r="S674" s="1078"/>
      <c r="T674" s="1076"/>
      <c r="U674" s="1076"/>
      <c r="V674" s="1076"/>
      <c r="W674" s="1076"/>
      <c r="X674" s="1080"/>
      <c r="Y674" s="1078"/>
      <c r="Z674" s="1080"/>
      <c r="AA674" s="1832"/>
      <c r="AB674" s="1827"/>
      <c r="AC674" s="1827"/>
      <c r="AD674" s="1827"/>
      <c r="AE674" s="1827"/>
      <c r="AF674" s="1836"/>
      <c r="AG674" s="1832"/>
      <c r="AH674" s="1836"/>
      <c r="AI674" s="1832"/>
      <c r="AJ674" s="346">
        <f>SUM(AN674:AP674)</f>
        <v>0</v>
      </c>
      <c r="AK674" s="1837" t="s">
        <v>97</v>
      </c>
      <c r="AL674" s="1834" t="s">
        <v>97</v>
      </c>
      <c r="AM674" s="1835" t="s">
        <v>97</v>
      </c>
      <c r="AN674" s="1832"/>
      <c r="AO674" s="1827"/>
      <c r="AP674" s="1836"/>
      <c r="AQ674" s="1837" t="s">
        <v>97</v>
      </c>
      <c r="AR674" s="1834" t="s">
        <v>97</v>
      </c>
      <c r="AS674" s="1834" t="s">
        <v>97</v>
      </c>
      <c r="AT674" s="1834" t="s">
        <v>97</v>
      </c>
      <c r="AU674" s="1838" t="s">
        <v>97</v>
      </c>
      <c r="AV674" s="218">
        <f t="shared" si="116"/>
        <v>0</v>
      </c>
      <c r="AW674" s="1093"/>
      <c r="AX674" s="1094"/>
      <c r="AY674" s="1094"/>
      <c r="AZ674" s="1094"/>
      <c r="BA674" s="1094"/>
      <c r="BB674" s="1094"/>
      <c r="BC674" s="1094"/>
      <c r="BD674" s="1094"/>
      <c r="BE674" s="1095"/>
    </row>
    <row r="675" spans="1:57" ht="47.25">
      <c r="A675" s="2482"/>
      <c r="B675" s="2469"/>
      <c r="C675" s="2519"/>
      <c r="D675" s="290" t="s">
        <v>75</v>
      </c>
      <c r="E675" s="2507"/>
      <c r="F675" s="2510"/>
      <c r="G675" s="1224">
        <f t="shared" si="115"/>
        <v>0</v>
      </c>
      <c r="H675" s="1097"/>
      <c r="I675" s="1839"/>
      <c r="J675" s="1839"/>
      <c r="K675" s="1839"/>
      <c r="L675" s="1857"/>
      <c r="M675" s="1100">
        <f t="shared" si="104"/>
        <v>0</v>
      </c>
      <c r="N675" s="1101"/>
      <c r="O675" s="1101"/>
      <c r="P675" s="1101"/>
      <c r="Q675" s="1101"/>
      <c r="R675" s="1105"/>
      <c r="S675" s="1103"/>
      <c r="T675" s="1101"/>
      <c r="U675" s="1101"/>
      <c r="V675" s="1101"/>
      <c r="W675" s="1101"/>
      <c r="X675" s="1105"/>
      <c r="Y675" s="1103"/>
      <c r="Z675" s="1105"/>
      <c r="AA675" s="1841"/>
      <c r="AB675" s="1839"/>
      <c r="AC675" s="1839"/>
      <c r="AD675" s="1839"/>
      <c r="AE675" s="1839"/>
      <c r="AF675" s="1857"/>
      <c r="AG675" s="1841"/>
      <c r="AH675" s="1857"/>
      <c r="AI675" s="1841"/>
      <c r="AJ675" s="347">
        <f>SUM(AN675:AP675)</f>
        <v>0</v>
      </c>
      <c r="AK675" s="1845" t="s">
        <v>98</v>
      </c>
      <c r="AL675" s="1843" t="s">
        <v>98</v>
      </c>
      <c r="AM675" s="1844" t="s">
        <v>98</v>
      </c>
      <c r="AN675" s="1845"/>
      <c r="AO675" s="1843"/>
      <c r="AP675" s="1844"/>
      <c r="AQ675" s="1845" t="s">
        <v>97</v>
      </c>
      <c r="AR675" s="1843" t="s">
        <v>97</v>
      </c>
      <c r="AS675" s="1843" t="s">
        <v>97</v>
      </c>
      <c r="AT675" s="1843" t="s">
        <v>97</v>
      </c>
      <c r="AU675" s="1846" t="s">
        <v>97</v>
      </c>
      <c r="AV675" s="218">
        <f t="shared" si="116"/>
        <v>0</v>
      </c>
      <c r="AW675" s="1112"/>
      <c r="AX675" s="1113"/>
      <c r="AY675" s="1113"/>
      <c r="AZ675" s="1113"/>
      <c r="BA675" s="1113"/>
      <c r="BB675" s="1113"/>
      <c r="BC675" s="1113"/>
      <c r="BD675" s="1113"/>
      <c r="BE675" s="1114"/>
    </row>
    <row r="676" spans="1:57" ht="31.5">
      <c r="A676" s="2482"/>
      <c r="B676" s="2469"/>
      <c r="C676" s="2519"/>
      <c r="D676" s="290" t="s">
        <v>76</v>
      </c>
      <c r="E676" s="2507"/>
      <c r="F676" s="2510"/>
      <c r="G676" s="1224">
        <f t="shared" si="115"/>
        <v>0</v>
      </c>
      <c r="H676" s="1097"/>
      <c r="I676" s="1839"/>
      <c r="J676" s="1839"/>
      <c r="K676" s="1839"/>
      <c r="L676" s="1857"/>
      <c r="M676" s="1100">
        <f t="shared" si="104"/>
        <v>0</v>
      </c>
      <c r="N676" s="1101"/>
      <c r="O676" s="1101"/>
      <c r="P676" s="1101"/>
      <c r="Q676" s="1101"/>
      <c r="R676" s="1105"/>
      <c r="S676" s="1103"/>
      <c r="T676" s="1101"/>
      <c r="U676" s="1101"/>
      <c r="V676" s="1101"/>
      <c r="W676" s="1101"/>
      <c r="X676" s="1105"/>
      <c r="Y676" s="1103"/>
      <c r="Z676" s="1105"/>
      <c r="AA676" s="1841"/>
      <c r="AB676" s="1839"/>
      <c r="AC676" s="1839"/>
      <c r="AD676" s="1839"/>
      <c r="AE676" s="1839"/>
      <c r="AF676" s="1857"/>
      <c r="AG676" s="1841"/>
      <c r="AH676" s="1857"/>
      <c r="AI676" s="1841"/>
      <c r="AJ676" s="347">
        <f>SUM(AK676:AM676)</f>
        <v>0</v>
      </c>
      <c r="AK676" s="1845"/>
      <c r="AL676" s="1843"/>
      <c r="AM676" s="1844"/>
      <c r="AN676" s="1845" t="s">
        <v>97</v>
      </c>
      <c r="AO676" s="1843" t="s">
        <v>97</v>
      </c>
      <c r="AP676" s="1844" t="s">
        <v>97</v>
      </c>
      <c r="AQ676" s="1845" t="s">
        <v>97</v>
      </c>
      <c r="AR676" s="1843" t="s">
        <v>97</v>
      </c>
      <c r="AS676" s="1843" t="s">
        <v>97</v>
      </c>
      <c r="AT676" s="1843" t="s">
        <v>97</v>
      </c>
      <c r="AU676" s="1846" t="s">
        <v>97</v>
      </c>
      <c r="AV676" s="218">
        <f t="shared" si="116"/>
        <v>0</v>
      </c>
      <c r="AW676" s="1112"/>
      <c r="AX676" s="1113"/>
      <c r="AY676" s="1113"/>
      <c r="AZ676" s="1113"/>
      <c r="BA676" s="1113"/>
      <c r="BB676" s="1113"/>
      <c r="BC676" s="1113"/>
      <c r="BD676" s="1113"/>
      <c r="BE676" s="1114"/>
    </row>
    <row r="677" spans="1:57">
      <c r="A677" s="2482"/>
      <c r="B677" s="2469"/>
      <c r="C677" s="2519"/>
      <c r="D677" s="290" t="s">
        <v>77</v>
      </c>
      <c r="E677" s="2507"/>
      <c r="F677" s="2510"/>
      <c r="G677" s="1224">
        <f t="shared" si="115"/>
        <v>13</v>
      </c>
      <c r="H677" s="1097"/>
      <c r="I677" s="1839"/>
      <c r="J677" s="1839"/>
      <c r="K677" s="1839"/>
      <c r="L677" s="1857"/>
      <c r="M677" s="1100">
        <f t="shared" si="104"/>
        <v>13</v>
      </c>
      <c r="N677" s="1101"/>
      <c r="O677" s="1101"/>
      <c r="P677" s="1101"/>
      <c r="Q677" s="1101"/>
      <c r="R677" s="1105">
        <v>13</v>
      </c>
      <c r="S677" s="1103"/>
      <c r="T677" s="1101"/>
      <c r="U677" s="1101"/>
      <c r="V677" s="1101">
        <v>13</v>
      </c>
      <c r="W677" s="1101"/>
      <c r="X677" s="1105"/>
      <c r="Y677" s="1103">
        <v>11</v>
      </c>
      <c r="Z677" s="1105">
        <v>2</v>
      </c>
      <c r="AA677" s="1841"/>
      <c r="AB677" s="1839">
        <v>2</v>
      </c>
      <c r="AC677" s="1839">
        <v>2</v>
      </c>
      <c r="AD677" s="1839"/>
      <c r="AE677" s="1839">
        <v>9</v>
      </c>
      <c r="AF677" s="1857">
        <v>3</v>
      </c>
      <c r="AG677" s="1841">
        <v>41.5</v>
      </c>
      <c r="AH677" s="1919" t="s">
        <v>456</v>
      </c>
      <c r="AI677" s="1841">
        <v>98.4</v>
      </c>
      <c r="AJ677" s="347">
        <f>SUM(AQ677:AU677)</f>
        <v>13</v>
      </c>
      <c r="AK677" s="1845" t="s">
        <v>98</v>
      </c>
      <c r="AL677" s="1843" t="s">
        <v>98</v>
      </c>
      <c r="AM677" s="1844" t="s">
        <v>98</v>
      </c>
      <c r="AN677" s="1845" t="s">
        <v>97</v>
      </c>
      <c r="AO677" s="1843" t="s">
        <v>97</v>
      </c>
      <c r="AP677" s="1844" t="s">
        <v>97</v>
      </c>
      <c r="AQ677" s="1841"/>
      <c r="AR677" s="1839">
        <v>4</v>
      </c>
      <c r="AS677" s="1839">
        <v>6</v>
      </c>
      <c r="AT677" s="1839">
        <v>3</v>
      </c>
      <c r="AU677" s="1840"/>
      <c r="AV677" s="218">
        <f t="shared" si="116"/>
        <v>0</v>
      </c>
      <c r="AW677" s="1112"/>
      <c r="AX677" s="1113"/>
      <c r="AY677" s="1113"/>
      <c r="AZ677" s="1113"/>
      <c r="BA677" s="1113"/>
      <c r="BB677" s="1113"/>
      <c r="BC677" s="1113"/>
      <c r="BD677" s="1113"/>
      <c r="BE677" s="1114"/>
    </row>
    <row r="678" spans="1:57" ht="32.25" thickBot="1">
      <c r="A678" s="2482"/>
      <c r="B678" s="2470"/>
      <c r="C678" s="2520"/>
      <c r="D678" s="291" t="s">
        <v>78</v>
      </c>
      <c r="E678" s="2521"/>
      <c r="F678" s="2522"/>
      <c r="G678" s="1227">
        <f t="shared" si="115"/>
        <v>0</v>
      </c>
      <c r="H678" s="1118"/>
      <c r="I678" s="1848"/>
      <c r="J678" s="1848"/>
      <c r="K678" s="1848"/>
      <c r="L678" s="1869"/>
      <c r="M678" s="1121">
        <f t="shared" si="104"/>
        <v>0</v>
      </c>
      <c r="N678" s="1125"/>
      <c r="O678" s="1125"/>
      <c r="P678" s="1125"/>
      <c r="Q678" s="1125"/>
      <c r="R678" s="1126"/>
      <c r="S678" s="1124"/>
      <c r="T678" s="1125"/>
      <c r="U678" s="1125"/>
      <c r="V678" s="1125"/>
      <c r="W678" s="1125"/>
      <c r="X678" s="1126"/>
      <c r="Y678" s="1124"/>
      <c r="Z678" s="1126"/>
      <c r="AA678" s="1852"/>
      <c r="AB678" s="1848"/>
      <c r="AC678" s="1848"/>
      <c r="AD678" s="1848"/>
      <c r="AE678" s="1848"/>
      <c r="AF678" s="1869"/>
      <c r="AG678" s="1852"/>
      <c r="AH678" s="1869"/>
      <c r="AI678" s="1852"/>
      <c r="AJ678" s="348">
        <f>SUM(AQ678:AU678)</f>
        <v>0</v>
      </c>
      <c r="AK678" s="1856" t="s">
        <v>97</v>
      </c>
      <c r="AL678" s="1854" t="s">
        <v>97</v>
      </c>
      <c r="AM678" s="1855" t="s">
        <v>97</v>
      </c>
      <c r="AN678" s="1856" t="s">
        <v>97</v>
      </c>
      <c r="AO678" s="1854" t="s">
        <v>98</v>
      </c>
      <c r="AP678" s="1855" t="s">
        <v>98</v>
      </c>
      <c r="AQ678" s="1852"/>
      <c r="AR678" s="1848"/>
      <c r="AS678" s="1848"/>
      <c r="AT678" s="1848"/>
      <c r="AU678" s="1849"/>
      <c r="AV678" s="218">
        <f t="shared" si="116"/>
        <v>0</v>
      </c>
      <c r="AW678" s="1136"/>
      <c r="AX678" s="1137"/>
      <c r="AY678" s="1137"/>
      <c r="AZ678" s="1137"/>
      <c r="BA678" s="1137"/>
      <c r="BB678" s="1137"/>
      <c r="BC678" s="1137"/>
      <c r="BD678" s="1137"/>
      <c r="BE678" s="1138"/>
    </row>
    <row r="679" spans="1:57" ht="32.25" thickBot="1">
      <c r="A679" s="2482"/>
      <c r="B679" s="2468" t="s">
        <v>457</v>
      </c>
      <c r="C679" s="2492" t="s">
        <v>458</v>
      </c>
      <c r="D679" s="289" t="s">
        <v>74</v>
      </c>
      <c r="E679" s="2506">
        <v>15</v>
      </c>
      <c r="F679" s="2509">
        <f t="shared" ref="F679" si="123">E679-SUM(M679:M683)</f>
        <v>-2</v>
      </c>
      <c r="G679" s="1212">
        <f t="shared" si="115"/>
        <v>0</v>
      </c>
      <c r="H679" s="1072">
        <v>0</v>
      </c>
      <c r="I679" s="1827"/>
      <c r="J679" s="1827"/>
      <c r="K679" s="1827"/>
      <c r="L679" s="1836"/>
      <c r="M679" s="1075">
        <f t="shared" si="104"/>
        <v>0</v>
      </c>
      <c r="N679" s="1076"/>
      <c r="O679" s="1076"/>
      <c r="P679" s="1076"/>
      <c r="Q679" s="1076"/>
      <c r="R679" s="1080"/>
      <c r="S679" s="1078"/>
      <c r="T679" s="1076"/>
      <c r="U679" s="1076"/>
      <c r="V679" s="1079"/>
      <c r="W679" s="1076"/>
      <c r="X679" s="1080"/>
      <c r="Y679" s="1078"/>
      <c r="Z679" s="1080"/>
      <c r="AA679" s="1832"/>
      <c r="AB679" s="1827"/>
      <c r="AC679" s="1827"/>
      <c r="AD679" s="1827"/>
      <c r="AE679" s="1827"/>
      <c r="AF679" s="1836"/>
      <c r="AG679" s="1832"/>
      <c r="AH679" s="1836"/>
      <c r="AI679" s="1832"/>
      <c r="AJ679" s="348">
        <f>SUM(AN678:AU678)</f>
        <v>0</v>
      </c>
      <c r="AK679" s="1837" t="s">
        <v>97</v>
      </c>
      <c r="AL679" s="1834" t="s">
        <v>97</v>
      </c>
      <c r="AM679" s="1835" t="s">
        <v>97</v>
      </c>
      <c r="AN679" s="1832"/>
      <c r="AO679" s="1827"/>
      <c r="AP679" s="1836"/>
      <c r="AQ679" s="1837" t="s">
        <v>97</v>
      </c>
      <c r="AR679" s="1834" t="s">
        <v>97</v>
      </c>
      <c r="AS679" s="1834" t="s">
        <v>97</v>
      </c>
      <c r="AT679" s="1834" t="s">
        <v>97</v>
      </c>
      <c r="AU679" s="1838" t="s">
        <v>97</v>
      </c>
      <c r="AV679" s="218">
        <f t="shared" si="116"/>
        <v>0</v>
      </c>
      <c r="AW679" s="1093"/>
      <c r="AX679" s="1094"/>
      <c r="AY679" s="1094"/>
      <c r="AZ679" s="1094"/>
      <c r="BA679" s="1094"/>
      <c r="BB679" s="1094"/>
      <c r="BC679" s="1094"/>
      <c r="BD679" s="1094"/>
      <c r="BE679" s="1095"/>
    </row>
    <row r="680" spans="1:57" ht="47.25">
      <c r="A680" s="2482"/>
      <c r="B680" s="2469"/>
      <c r="C680" s="2493"/>
      <c r="D680" s="290" t="s">
        <v>75</v>
      </c>
      <c r="E680" s="2507"/>
      <c r="F680" s="2510"/>
      <c r="G680" s="1224">
        <f t="shared" si="115"/>
        <v>0</v>
      </c>
      <c r="H680" s="1097">
        <v>0</v>
      </c>
      <c r="I680" s="1839"/>
      <c r="J680" s="1839"/>
      <c r="K680" s="1839"/>
      <c r="L680" s="1857"/>
      <c r="M680" s="1100">
        <f t="shared" si="104"/>
        <v>0</v>
      </c>
      <c r="N680" s="1101"/>
      <c r="O680" s="1101"/>
      <c r="P680" s="1101"/>
      <c r="Q680" s="1101"/>
      <c r="R680" s="1105"/>
      <c r="S680" s="1103"/>
      <c r="T680" s="1104"/>
      <c r="U680" s="1104"/>
      <c r="V680" s="1101"/>
      <c r="W680" s="1101"/>
      <c r="X680" s="1105"/>
      <c r="Y680" s="1103"/>
      <c r="Z680" s="1105"/>
      <c r="AA680" s="1841"/>
      <c r="AB680" s="1839"/>
      <c r="AC680" s="1839"/>
      <c r="AD680" s="1839"/>
      <c r="AE680" s="1839"/>
      <c r="AF680" s="1857"/>
      <c r="AG680" s="1841"/>
      <c r="AH680" s="1857"/>
      <c r="AI680" s="1841"/>
      <c r="AJ680" s="347">
        <v>0</v>
      </c>
      <c r="AK680" s="1845" t="s">
        <v>98</v>
      </c>
      <c r="AL680" s="1843" t="s">
        <v>98</v>
      </c>
      <c r="AM680" s="1844" t="s">
        <v>98</v>
      </c>
      <c r="AN680" s="1845"/>
      <c r="AO680" s="1843"/>
      <c r="AP680" s="1844"/>
      <c r="AQ680" s="1845" t="s">
        <v>97</v>
      </c>
      <c r="AR680" s="1843" t="s">
        <v>97</v>
      </c>
      <c r="AS680" s="1843" t="s">
        <v>97</v>
      </c>
      <c r="AT680" s="1843" t="s">
        <v>97</v>
      </c>
      <c r="AU680" s="1846" t="s">
        <v>97</v>
      </c>
      <c r="AV680" s="218">
        <f t="shared" si="116"/>
        <v>0</v>
      </c>
      <c r="AW680" s="1112"/>
      <c r="AX680" s="1113"/>
      <c r="AY680" s="1113"/>
      <c r="AZ680" s="1113"/>
      <c r="BA680" s="1113"/>
      <c r="BB680" s="1113"/>
      <c r="BC680" s="1113"/>
      <c r="BD680" s="1113"/>
      <c r="BE680" s="1114"/>
    </row>
    <row r="681" spans="1:57" ht="31.5">
      <c r="A681" s="2482"/>
      <c r="B681" s="2469"/>
      <c r="C681" s="2493"/>
      <c r="D681" s="290" t="s">
        <v>76</v>
      </c>
      <c r="E681" s="2507"/>
      <c r="F681" s="2510"/>
      <c r="G681" s="1224">
        <f t="shared" si="115"/>
        <v>0</v>
      </c>
      <c r="H681" s="1097">
        <v>0</v>
      </c>
      <c r="I681" s="1839"/>
      <c r="J681" s="1839"/>
      <c r="K681" s="1839"/>
      <c r="L681" s="1857"/>
      <c r="M681" s="1100">
        <f t="shared" si="104"/>
        <v>0</v>
      </c>
      <c r="N681" s="1101"/>
      <c r="O681" s="1101"/>
      <c r="P681" s="1115"/>
      <c r="Q681" s="1907"/>
      <c r="R681" s="1105"/>
      <c r="S681" s="1103"/>
      <c r="T681" s="1101"/>
      <c r="U681" s="1101"/>
      <c r="V681" s="1101"/>
      <c r="W681" s="1101"/>
      <c r="X681" s="1105"/>
      <c r="Y681" s="1103"/>
      <c r="Z681" s="1105"/>
      <c r="AA681" s="1841"/>
      <c r="AB681" s="1839"/>
      <c r="AC681" s="1839"/>
      <c r="AD681" s="1839"/>
      <c r="AE681" s="1839"/>
      <c r="AF681" s="1857"/>
      <c r="AG681" s="1841"/>
      <c r="AH681" s="1857"/>
      <c r="AI681" s="1841"/>
      <c r="AJ681" s="347">
        <v>0</v>
      </c>
      <c r="AK681" s="1845"/>
      <c r="AL681" s="1843"/>
      <c r="AM681" s="1844"/>
      <c r="AN681" s="1845" t="s">
        <v>97</v>
      </c>
      <c r="AO681" s="1843" t="s">
        <v>97</v>
      </c>
      <c r="AP681" s="1844" t="s">
        <v>97</v>
      </c>
      <c r="AQ681" s="1845" t="s">
        <v>97</v>
      </c>
      <c r="AR681" s="1843" t="s">
        <v>97</v>
      </c>
      <c r="AS681" s="1843" t="s">
        <v>97</v>
      </c>
      <c r="AT681" s="1843" t="s">
        <v>97</v>
      </c>
      <c r="AU681" s="1846" t="s">
        <v>97</v>
      </c>
      <c r="AV681" s="218">
        <f t="shared" si="116"/>
        <v>0</v>
      </c>
      <c r="AW681" s="1112"/>
      <c r="AX681" s="1113"/>
      <c r="AY681" s="1113"/>
      <c r="AZ681" s="1113"/>
      <c r="BA681" s="1113"/>
      <c r="BB681" s="1113"/>
      <c r="BC681" s="1113"/>
      <c r="BD681" s="1113"/>
      <c r="BE681" s="1114"/>
    </row>
    <row r="682" spans="1:57">
      <c r="A682" s="2482"/>
      <c r="B682" s="2469"/>
      <c r="C682" s="2493"/>
      <c r="D682" s="290" t="s">
        <v>77</v>
      </c>
      <c r="E682" s="2507"/>
      <c r="F682" s="2510"/>
      <c r="G682" s="1317">
        <f t="shared" si="115"/>
        <v>17</v>
      </c>
      <c r="H682" s="1097">
        <f t="shared" ref="H682" si="124">SUM(I682:L682)</f>
        <v>0</v>
      </c>
      <c r="I682" s="1839">
        <v>0</v>
      </c>
      <c r="J682" s="1839">
        <v>0</v>
      </c>
      <c r="K682" s="1839">
        <v>0</v>
      </c>
      <c r="L682" s="1840">
        <v>0</v>
      </c>
      <c r="M682" s="1100">
        <f t="shared" si="104"/>
        <v>17</v>
      </c>
      <c r="N682" s="1101">
        <v>0</v>
      </c>
      <c r="O682" s="1101">
        <v>0</v>
      </c>
      <c r="P682" s="1101">
        <v>0</v>
      </c>
      <c r="Q682" s="1101">
        <v>0</v>
      </c>
      <c r="R682" s="1102">
        <v>17</v>
      </c>
      <c r="S682" s="1103">
        <v>0</v>
      </c>
      <c r="T682" s="1101">
        <v>0</v>
      </c>
      <c r="U682" s="1101">
        <v>0</v>
      </c>
      <c r="V682" s="1101">
        <v>17</v>
      </c>
      <c r="W682" s="1101">
        <v>0</v>
      </c>
      <c r="X682" s="1105">
        <v>0</v>
      </c>
      <c r="Y682" s="1081">
        <v>14</v>
      </c>
      <c r="Z682" s="1082">
        <v>3</v>
      </c>
      <c r="AA682" s="1829">
        <v>0</v>
      </c>
      <c r="AB682" s="1830">
        <v>0</v>
      </c>
      <c r="AC682" s="1830">
        <v>0</v>
      </c>
      <c r="AD682" s="1830">
        <v>2</v>
      </c>
      <c r="AE682" s="1830">
        <v>2</v>
      </c>
      <c r="AF682" s="1831">
        <v>0</v>
      </c>
      <c r="AG682" s="1908">
        <v>36.700000000000003</v>
      </c>
      <c r="AH682" s="1909">
        <v>13.5</v>
      </c>
      <c r="AI682" s="1841">
        <v>93.8</v>
      </c>
      <c r="AJ682" s="347">
        <f>SUM(AQ682:AU682)</f>
        <v>17</v>
      </c>
      <c r="AK682" s="1842" t="s">
        <v>98</v>
      </c>
      <c r="AL682" s="1843" t="s">
        <v>98</v>
      </c>
      <c r="AM682" s="1844" t="s">
        <v>98</v>
      </c>
      <c r="AN682" s="1845" t="s">
        <v>97</v>
      </c>
      <c r="AO682" s="1843" t="s">
        <v>97</v>
      </c>
      <c r="AP682" s="1844" t="s">
        <v>97</v>
      </c>
      <c r="AQ682" s="1845">
        <v>0</v>
      </c>
      <c r="AR682" s="1843">
        <v>3</v>
      </c>
      <c r="AS682" s="1843">
        <v>14</v>
      </c>
      <c r="AT682" s="1843">
        <v>0</v>
      </c>
      <c r="AU682" s="1846">
        <v>0</v>
      </c>
      <c r="AV682" s="218">
        <f t="shared" si="116"/>
        <v>0</v>
      </c>
      <c r="AW682" s="1112">
        <v>0</v>
      </c>
      <c r="AX682" s="1113">
        <v>0</v>
      </c>
      <c r="AY682" s="1113">
        <v>0</v>
      </c>
      <c r="AZ682" s="1113">
        <v>0</v>
      </c>
      <c r="BA682" s="1113">
        <v>0</v>
      </c>
      <c r="BB682" s="1113">
        <v>0</v>
      </c>
      <c r="BC682" s="1113">
        <v>0</v>
      </c>
      <c r="BD682" s="1113">
        <v>0</v>
      </c>
      <c r="BE682" s="1114">
        <v>0</v>
      </c>
    </row>
    <row r="683" spans="1:57" ht="32.25" thickBot="1">
      <c r="A683" s="2482"/>
      <c r="B683" s="2469"/>
      <c r="C683" s="2493"/>
      <c r="D683" s="292" t="s">
        <v>78</v>
      </c>
      <c r="E683" s="2508"/>
      <c r="F683" s="2510"/>
      <c r="G683" s="1317">
        <f t="shared" si="115"/>
        <v>0</v>
      </c>
      <c r="H683" s="1167">
        <v>0</v>
      </c>
      <c r="I683" s="1871"/>
      <c r="J683" s="1871"/>
      <c r="K683" s="1871"/>
      <c r="L683" s="1872"/>
      <c r="M683" s="1168">
        <f t="shared" si="104"/>
        <v>0</v>
      </c>
      <c r="N683" s="1122"/>
      <c r="O683" s="1122"/>
      <c r="P683" s="1122"/>
      <c r="Q683" s="1122"/>
      <c r="R683" s="1128"/>
      <c r="S683" s="1159"/>
      <c r="T683" s="1122"/>
      <c r="U683" s="1122"/>
      <c r="V683" s="1122"/>
      <c r="W683" s="1122"/>
      <c r="X683" s="1128"/>
      <c r="Y683" s="1159"/>
      <c r="Z683" s="1128"/>
      <c r="AA683" s="1850"/>
      <c r="AB683" s="1871"/>
      <c r="AC683" s="1871"/>
      <c r="AD683" s="1871"/>
      <c r="AE683" s="1871"/>
      <c r="AF683" s="1872"/>
      <c r="AG683" s="1850"/>
      <c r="AH683" s="1872"/>
      <c r="AI683" s="1850"/>
      <c r="AJ683" s="349">
        <v>0</v>
      </c>
      <c r="AK683" s="1892" t="s">
        <v>97</v>
      </c>
      <c r="AL683" s="1890" t="s">
        <v>97</v>
      </c>
      <c r="AM683" s="1891" t="s">
        <v>97</v>
      </c>
      <c r="AN683" s="1892" t="s">
        <v>97</v>
      </c>
      <c r="AO683" s="1890" t="s">
        <v>98</v>
      </c>
      <c r="AP683" s="1891" t="s">
        <v>98</v>
      </c>
      <c r="AQ683" s="1850"/>
      <c r="AR683" s="1871"/>
      <c r="AS683" s="1871"/>
      <c r="AT683" s="1871"/>
      <c r="AU683" s="1851"/>
      <c r="AV683" s="218">
        <f t="shared" si="116"/>
        <v>0</v>
      </c>
      <c r="AW683" s="1136"/>
      <c r="AX683" s="1137"/>
      <c r="AY683" s="1137"/>
      <c r="AZ683" s="1137"/>
      <c r="BA683" s="1137"/>
      <c r="BB683" s="1137"/>
      <c r="BC683" s="1137"/>
      <c r="BD683" s="1137"/>
      <c r="BE683" s="1138"/>
    </row>
    <row r="684" spans="1:57" ht="33.950000000000003" customHeight="1">
      <c r="A684" s="2482"/>
      <c r="B684" s="2468" t="s">
        <v>459</v>
      </c>
      <c r="C684" s="2492" t="s">
        <v>460</v>
      </c>
      <c r="D684" s="289" t="s">
        <v>74</v>
      </c>
      <c r="E684" s="2495">
        <v>15</v>
      </c>
      <c r="F684" s="2498">
        <f t="shared" ref="F684" si="125">E684-SUM(M684:M688)</f>
        <v>-11</v>
      </c>
      <c r="G684" s="1212">
        <f t="shared" si="115"/>
        <v>0</v>
      </c>
      <c r="H684" s="1263"/>
      <c r="I684" s="1827"/>
      <c r="J684" s="1827"/>
      <c r="K684" s="1827"/>
      <c r="L684" s="1828"/>
      <c r="M684" s="1075">
        <f t="shared" si="104"/>
        <v>0</v>
      </c>
      <c r="N684" s="1076"/>
      <c r="O684" s="1076"/>
      <c r="P684" s="1076"/>
      <c r="Q684" s="1076"/>
      <c r="R684" s="1080"/>
      <c r="S684" s="1078"/>
      <c r="T684" s="1076"/>
      <c r="U684" s="1076"/>
      <c r="V684" s="1076"/>
      <c r="W684" s="1076"/>
      <c r="X684" s="1080"/>
      <c r="Y684" s="1139"/>
      <c r="Z684" s="1077"/>
      <c r="AA684" s="1832"/>
      <c r="AB684" s="1827"/>
      <c r="AC684" s="1827"/>
      <c r="AD684" s="1827"/>
      <c r="AE684" s="1827"/>
      <c r="AF684" s="1836"/>
      <c r="AG684" s="1858"/>
      <c r="AH684" s="1828"/>
      <c r="AI684" s="1832"/>
      <c r="AJ684" s="346">
        <f>SUM(AN684:AP684)</f>
        <v>0</v>
      </c>
      <c r="AK684" s="1837" t="s">
        <v>97</v>
      </c>
      <c r="AL684" s="1834" t="s">
        <v>97</v>
      </c>
      <c r="AM684" s="1838" t="s">
        <v>97</v>
      </c>
      <c r="AN684" s="1832"/>
      <c r="AO684" s="1827"/>
      <c r="AP684" s="1836"/>
      <c r="AQ684" s="1833" t="s">
        <v>97</v>
      </c>
      <c r="AR684" s="1834" t="s">
        <v>97</v>
      </c>
      <c r="AS684" s="1834" t="s">
        <v>97</v>
      </c>
      <c r="AT684" s="1834" t="s">
        <v>97</v>
      </c>
      <c r="AU684" s="1838" t="s">
        <v>97</v>
      </c>
      <c r="AV684" s="218">
        <f t="shared" si="116"/>
        <v>0</v>
      </c>
      <c r="AW684" s="1093"/>
      <c r="AX684" s="1094"/>
      <c r="AY684" s="1094"/>
      <c r="AZ684" s="1094"/>
      <c r="BA684" s="1094"/>
      <c r="BB684" s="1094"/>
      <c r="BC684" s="1094"/>
      <c r="BD684" s="1094"/>
      <c r="BE684" s="1095"/>
    </row>
    <row r="685" spans="1:57" ht="47.25">
      <c r="A685" s="2482"/>
      <c r="B685" s="2469"/>
      <c r="C685" s="2493"/>
      <c r="D685" s="290" t="s">
        <v>75</v>
      </c>
      <c r="E685" s="2496"/>
      <c r="F685" s="2499"/>
      <c r="G685" s="1224">
        <f t="shared" si="115"/>
        <v>0</v>
      </c>
      <c r="H685" s="1264"/>
      <c r="I685" s="1839"/>
      <c r="J685" s="1839"/>
      <c r="K685" s="1839"/>
      <c r="L685" s="1840"/>
      <c r="M685" s="1100">
        <f t="shared" si="104"/>
        <v>0</v>
      </c>
      <c r="N685" s="1101"/>
      <c r="O685" s="1101"/>
      <c r="P685" s="1101"/>
      <c r="Q685" s="1101"/>
      <c r="R685" s="1105"/>
      <c r="S685" s="1103"/>
      <c r="T685" s="1101"/>
      <c r="U685" s="1101"/>
      <c r="V685" s="1101"/>
      <c r="W685" s="1101"/>
      <c r="X685" s="1105"/>
      <c r="Y685" s="1141"/>
      <c r="Z685" s="1102"/>
      <c r="AA685" s="1841"/>
      <c r="AB685" s="1839"/>
      <c r="AC685" s="1839"/>
      <c r="AD685" s="1839"/>
      <c r="AE685" s="1839"/>
      <c r="AF685" s="1857"/>
      <c r="AG685" s="1860"/>
      <c r="AH685" s="1840"/>
      <c r="AI685" s="1841"/>
      <c r="AJ685" s="347">
        <f>SUM(AN685:AP685)</f>
        <v>0</v>
      </c>
      <c r="AK685" s="1845" t="s">
        <v>98</v>
      </c>
      <c r="AL685" s="1843" t="s">
        <v>98</v>
      </c>
      <c r="AM685" s="1846" t="s">
        <v>98</v>
      </c>
      <c r="AN685" s="1845"/>
      <c r="AO685" s="1843"/>
      <c r="AP685" s="1844"/>
      <c r="AQ685" s="1842" t="s">
        <v>97</v>
      </c>
      <c r="AR685" s="1843" t="s">
        <v>97</v>
      </c>
      <c r="AS685" s="1843" t="s">
        <v>97</v>
      </c>
      <c r="AT685" s="1843" t="s">
        <v>97</v>
      </c>
      <c r="AU685" s="1846" t="s">
        <v>97</v>
      </c>
      <c r="AV685" s="218">
        <f t="shared" si="116"/>
        <v>0</v>
      </c>
      <c r="AW685" s="1112"/>
      <c r="AX685" s="1113"/>
      <c r="AY685" s="1113"/>
      <c r="AZ685" s="1113"/>
      <c r="BA685" s="1113"/>
      <c r="BB685" s="1113"/>
      <c r="BC685" s="1113"/>
      <c r="BD685" s="1113"/>
      <c r="BE685" s="1114"/>
    </row>
    <row r="686" spans="1:57" ht="31.5">
      <c r="A686" s="2482"/>
      <c r="B686" s="2469"/>
      <c r="C686" s="2493"/>
      <c r="D686" s="290" t="s">
        <v>76</v>
      </c>
      <c r="E686" s="2496"/>
      <c r="F686" s="2499"/>
      <c r="G686" s="1224">
        <f t="shared" si="115"/>
        <v>0</v>
      </c>
      <c r="H686" s="1264"/>
      <c r="I686" s="1839"/>
      <c r="J686" s="1839"/>
      <c r="K686" s="1839"/>
      <c r="L686" s="1840"/>
      <c r="M686" s="1100">
        <f t="shared" si="104"/>
        <v>0</v>
      </c>
      <c r="N686" s="1101"/>
      <c r="O686" s="1101"/>
      <c r="P686" s="1101"/>
      <c r="Q686" s="1101"/>
      <c r="R686" s="1105"/>
      <c r="S686" s="1103"/>
      <c r="T686" s="1101"/>
      <c r="U686" s="1101"/>
      <c r="V686" s="1101"/>
      <c r="W686" s="1101"/>
      <c r="X686" s="1105"/>
      <c r="Y686" s="1141"/>
      <c r="Z686" s="1102"/>
      <c r="AA686" s="1841"/>
      <c r="AB686" s="1839"/>
      <c r="AC686" s="1839"/>
      <c r="AD686" s="1839"/>
      <c r="AE686" s="1839"/>
      <c r="AF686" s="1857"/>
      <c r="AG686" s="1860"/>
      <c r="AH686" s="1840"/>
      <c r="AI686" s="1841"/>
      <c r="AJ686" s="347">
        <f>SUM(AK686:AM686)</f>
        <v>0</v>
      </c>
      <c r="AK686" s="1845"/>
      <c r="AL686" s="1843"/>
      <c r="AM686" s="1846"/>
      <c r="AN686" s="1845" t="s">
        <v>97</v>
      </c>
      <c r="AO686" s="1843" t="s">
        <v>97</v>
      </c>
      <c r="AP686" s="1844" t="s">
        <v>97</v>
      </c>
      <c r="AQ686" s="1842" t="s">
        <v>97</v>
      </c>
      <c r="AR686" s="1843" t="s">
        <v>97</v>
      </c>
      <c r="AS686" s="1843" t="s">
        <v>97</v>
      </c>
      <c r="AT686" s="1843" t="s">
        <v>97</v>
      </c>
      <c r="AU686" s="1846" t="s">
        <v>97</v>
      </c>
      <c r="AV686" s="218">
        <f t="shared" si="116"/>
        <v>0</v>
      </c>
      <c r="AW686" s="1112"/>
      <c r="AX686" s="1113"/>
      <c r="AY686" s="1113"/>
      <c r="AZ686" s="1113"/>
      <c r="BA686" s="1113"/>
      <c r="BB686" s="1113"/>
      <c r="BC686" s="1113"/>
      <c r="BD686" s="1113"/>
      <c r="BE686" s="1114"/>
    </row>
    <row r="687" spans="1:57" ht="16.5" thickBot="1">
      <c r="A687" s="2482"/>
      <c r="B687" s="2469"/>
      <c r="C687" s="2493"/>
      <c r="D687" s="290" t="s">
        <v>77</v>
      </c>
      <c r="E687" s="2496"/>
      <c r="F687" s="2499"/>
      <c r="G687" s="1224">
        <f t="shared" si="115"/>
        <v>29</v>
      </c>
      <c r="H687" s="1264">
        <v>0</v>
      </c>
      <c r="I687" s="1839"/>
      <c r="J687" s="1839"/>
      <c r="K687" s="1839"/>
      <c r="L687" s="1840"/>
      <c r="M687" s="1100">
        <f t="shared" si="104"/>
        <v>26</v>
      </c>
      <c r="N687" s="1101"/>
      <c r="O687" s="1101"/>
      <c r="P687" s="1101"/>
      <c r="Q687" s="1101"/>
      <c r="R687" s="1105">
        <v>26</v>
      </c>
      <c r="S687" s="1103">
        <v>2</v>
      </c>
      <c r="T687" s="1101"/>
      <c r="U687" s="1101"/>
      <c r="V687" s="1101"/>
      <c r="W687" s="1101">
        <v>24</v>
      </c>
      <c r="X687" s="1105"/>
      <c r="Y687" s="1141">
        <v>21</v>
      </c>
      <c r="Z687" s="1102">
        <v>5</v>
      </c>
      <c r="AA687" s="1841"/>
      <c r="AB687" s="1839">
        <v>10</v>
      </c>
      <c r="AC687" s="1839">
        <v>10</v>
      </c>
      <c r="AD687" s="1839"/>
      <c r="AE687" s="1839">
        <v>18</v>
      </c>
      <c r="AF687" s="1857">
        <v>1</v>
      </c>
      <c r="AG687" s="1916" t="s">
        <v>461</v>
      </c>
      <c r="AH687" s="1917">
        <v>24.6</v>
      </c>
      <c r="AI687" s="1841">
        <v>99.6</v>
      </c>
      <c r="AJ687" s="348">
        <f>SUM(AQ687:AU687)</f>
        <v>29</v>
      </c>
      <c r="AK687" s="1843"/>
      <c r="AL687" s="1843"/>
      <c r="AM687" s="1846"/>
      <c r="AN687" s="1845"/>
      <c r="AO687" s="1843"/>
      <c r="AP687" s="1844"/>
      <c r="AQ687" s="1842"/>
      <c r="AR687" s="1843">
        <v>3</v>
      </c>
      <c r="AS687" s="1843">
        <v>22</v>
      </c>
      <c r="AT687" s="1843">
        <v>4</v>
      </c>
      <c r="AU687" s="1846"/>
      <c r="AV687" s="218">
        <f t="shared" si="116"/>
        <v>3</v>
      </c>
      <c r="AW687" s="1112"/>
      <c r="AX687" s="1113"/>
      <c r="AY687" s="1113">
        <v>1</v>
      </c>
      <c r="AZ687" s="1113"/>
      <c r="BA687" s="1113"/>
      <c r="BB687" s="1113"/>
      <c r="BC687" s="1113"/>
      <c r="BD687" s="1113">
        <v>1</v>
      </c>
      <c r="BE687" s="1113">
        <v>1</v>
      </c>
    </row>
    <row r="688" spans="1:57" ht="32.25" thickBot="1">
      <c r="A688" s="2482"/>
      <c r="B688" s="2470"/>
      <c r="C688" s="2494"/>
      <c r="D688" s="291" t="s">
        <v>78</v>
      </c>
      <c r="E688" s="2497"/>
      <c r="F688" s="2511"/>
      <c r="G688" s="1317">
        <f t="shared" si="115"/>
        <v>0</v>
      </c>
      <c r="H688" s="1265"/>
      <c r="I688" s="1848"/>
      <c r="J688" s="1848"/>
      <c r="K688" s="1848"/>
      <c r="L688" s="1849"/>
      <c r="M688" s="1121">
        <f t="shared" si="104"/>
        <v>0</v>
      </c>
      <c r="N688" s="1125"/>
      <c r="O688" s="1125"/>
      <c r="P688" s="1125"/>
      <c r="Q688" s="1125"/>
      <c r="R688" s="1126"/>
      <c r="S688" s="1124"/>
      <c r="T688" s="1125"/>
      <c r="U688" s="1125"/>
      <c r="V688" s="1125"/>
      <c r="W688" s="1125"/>
      <c r="X688" s="1126"/>
      <c r="Y688" s="1145"/>
      <c r="Z688" s="1146"/>
      <c r="AA688" s="1852"/>
      <c r="AB688" s="1848"/>
      <c r="AC688" s="1848"/>
      <c r="AD688" s="1848"/>
      <c r="AE688" s="1848"/>
      <c r="AF688" s="1869"/>
      <c r="AG688" s="1868"/>
      <c r="AH688" s="1849"/>
      <c r="AI688" s="1852"/>
      <c r="AJ688" s="348">
        <f>SUM(AQ688:AU688)</f>
        <v>0</v>
      </c>
      <c r="AK688" s="1856" t="s">
        <v>97</v>
      </c>
      <c r="AL688" s="1854" t="s">
        <v>97</v>
      </c>
      <c r="AM688" s="1912" t="s">
        <v>97</v>
      </c>
      <c r="AN688" s="1856" t="s">
        <v>97</v>
      </c>
      <c r="AO688" s="1854" t="s">
        <v>98</v>
      </c>
      <c r="AP688" s="1855" t="s">
        <v>98</v>
      </c>
      <c r="AQ688" s="1868"/>
      <c r="AR688" s="1848"/>
      <c r="AS688" s="1848"/>
      <c r="AT688" s="1848"/>
      <c r="AU688" s="1849"/>
      <c r="AV688" s="218">
        <f t="shared" si="116"/>
        <v>0</v>
      </c>
      <c r="AW688" s="1179"/>
      <c r="AX688" s="1180"/>
      <c r="AY688" s="1180"/>
      <c r="AZ688" s="1180"/>
      <c r="BA688" s="1180"/>
      <c r="BB688" s="1180"/>
      <c r="BC688" s="1180"/>
      <c r="BD688" s="1180"/>
      <c r="BE688" s="1181"/>
    </row>
    <row r="689" spans="1:57" ht="33.950000000000003" customHeight="1">
      <c r="A689" s="2482"/>
      <c r="B689" s="2468" t="s">
        <v>462</v>
      </c>
      <c r="C689" s="2492" t="s">
        <v>463</v>
      </c>
      <c r="D689" s="289" t="s">
        <v>74</v>
      </c>
      <c r="E689" s="2495">
        <v>80</v>
      </c>
      <c r="F689" s="2498">
        <f>E689-SUM(M689:M693)</f>
        <v>-3</v>
      </c>
      <c r="G689" s="1212">
        <f t="shared" si="115"/>
        <v>0</v>
      </c>
      <c r="H689" s="1263">
        <f t="shared" ref="H689:H693" si="126">SUM(I689:L689)</f>
        <v>0</v>
      </c>
      <c r="I689" s="1827"/>
      <c r="J689" s="1827"/>
      <c r="K689" s="1827"/>
      <c r="L689" s="1836"/>
      <c r="M689" s="1160">
        <f t="shared" si="104"/>
        <v>0</v>
      </c>
      <c r="N689" s="1142"/>
      <c r="O689" s="1142"/>
      <c r="P689" s="1142"/>
      <c r="Q689" s="1142"/>
      <c r="R689" s="1082"/>
      <c r="S689" s="1078"/>
      <c r="T689" s="1076"/>
      <c r="U689" s="1076"/>
      <c r="V689" s="1076"/>
      <c r="W689" s="1076"/>
      <c r="X689" s="1080"/>
      <c r="Y689" s="1078"/>
      <c r="Z689" s="1080"/>
      <c r="AA689" s="1832"/>
      <c r="AB689" s="1827"/>
      <c r="AC689" s="1827"/>
      <c r="AD689" s="1827"/>
      <c r="AE689" s="1827"/>
      <c r="AF689" s="1836"/>
      <c r="AG689" s="1832"/>
      <c r="AH689" s="1836"/>
      <c r="AI689" s="1832"/>
      <c r="AJ689" s="346">
        <f>SUM(AN689:AP689)</f>
        <v>0</v>
      </c>
      <c r="AK689" s="1837" t="s">
        <v>97</v>
      </c>
      <c r="AL689" s="1834" t="s">
        <v>97</v>
      </c>
      <c r="AM689" s="1835" t="s">
        <v>97</v>
      </c>
      <c r="AN689" s="1832"/>
      <c r="AO689" s="1827"/>
      <c r="AP689" s="1836"/>
      <c r="AQ689" s="1837" t="s">
        <v>97</v>
      </c>
      <c r="AR689" s="1834" t="s">
        <v>97</v>
      </c>
      <c r="AS689" s="1834" t="s">
        <v>97</v>
      </c>
      <c r="AT689" s="1834" t="s">
        <v>97</v>
      </c>
      <c r="AU689" s="1838" t="s">
        <v>97</v>
      </c>
      <c r="AV689" s="218">
        <f t="shared" si="116"/>
        <v>0</v>
      </c>
      <c r="AW689" s="1093"/>
      <c r="AX689" s="1094"/>
      <c r="AY689" s="1094"/>
      <c r="AZ689" s="1094"/>
      <c r="BA689" s="1094"/>
      <c r="BB689" s="1094"/>
      <c r="BC689" s="1094"/>
      <c r="BD689" s="1094"/>
      <c r="BE689" s="1095"/>
    </row>
    <row r="690" spans="1:57" ht="47.25">
      <c r="A690" s="2482"/>
      <c r="B690" s="2469"/>
      <c r="C690" s="2493"/>
      <c r="D690" s="290" t="s">
        <v>75</v>
      </c>
      <c r="E690" s="2496"/>
      <c r="F690" s="2499"/>
      <c r="G690" s="1224">
        <f t="shared" si="115"/>
        <v>0</v>
      </c>
      <c r="H690" s="1264">
        <f t="shared" si="126"/>
        <v>0</v>
      </c>
      <c r="I690" s="1839"/>
      <c r="J690" s="1839"/>
      <c r="K690" s="1839"/>
      <c r="L690" s="1857"/>
      <c r="M690" s="1100">
        <f t="shared" si="104"/>
        <v>0</v>
      </c>
      <c r="N690" s="1101"/>
      <c r="O690" s="1101"/>
      <c r="P690" s="1101"/>
      <c r="Q690" s="1101"/>
      <c r="R690" s="1105"/>
      <c r="S690" s="1103"/>
      <c r="T690" s="1101"/>
      <c r="U690" s="1101"/>
      <c r="V690" s="1101"/>
      <c r="W690" s="1101"/>
      <c r="X690" s="1105"/>
      <c r="Y690" s="1103"/>
      <c r="Z690" s="1105"/>
      <c r="AA690" s="1841"/>
      <c r="AB690" s="1839"/>
      <c r="AC690" s="1839"/>
      <c r="AD690" s="1839"/>
      <c r="AE690" s="1839"/>
      <c r="AF690" s="1857"/>
      <c r="AG690" s="1841"/>
      <c r="AH690" s="1857"/>
      <c r="AI690" s="1841"/>
      <c r="AJ690" s="347">
        <f>SUM(AN690:AP690)</f>
        <v>0</v>
      </c>
      <c r="AK690" s="1845" t="s">
        <v>98</v>
      </c>
      <c r="AL690" s="1843" t="s">
        <v>98</v>
      </c>
      <c r="AM690" s="1844" t="s">
        <v>98</v>
      </c>
      <c r="AN690" s="1845"/>
      <c r="AO690" s="1843"/>
      <c r="AP690" s="1844"/>
      <c r="AQ690" s="1845" t="s">
        <v>97</v>
      </c>
      <c r="AR690" s="1843" t="s">
        <v>97</v>
      </c>
      <c r="AS690" s="1843" t="s">
        <v>97</v>
      </c>
      <c r="AT690" s="1843" t="s">
        <v>97</v>
      </c>
      <c r="AU690" s="1846" t="s">
        <v>97</v>
      </c>
      <c r="AV690" s="218">
        <f t="shared" si="116"/>
        <v>0</v>
      </c>
      <c r="AW690" s="1112"/>
      <c r="AX690" s="1113"/>
      <c r="AY690" s="1113"/>
      <c r="AZ690" s="1113"/>
      <c r="BA690" s="1113"/>
      <c r="BB690" s="1113"/>
      <c r="BC690" s="1113"/>
      <c r="BD690" s="1113"/>
      <c r="BE690" s="1114"/>
    </row>
    <row r="691" spans="1:57" ht="31.5">
      <c r="A691" s="2482"/>
      <c r="B691" s="2469"/>
      <c r="C691" s="2493"/>
      <c r="D691" s="290" t="s">
        <v>76</v>
      </c>
      <c r="E691" s="2496"/>
      <c r="F691" s="2499"/>
      <c r="G691" s="1224">
        <f t="shared" si="115"/>
        <v>0</v>
      </c>
      <c r="H691" s="1264">
        <f t="shared" si="126"/>
        <v>0</v>
      </c>
      <c r="I691" s="1839"/>
      <c r="J691" s="1839"/>
      <c r="K691" s="1839"/>
      <c r="L691" s="1857"/>
      <c r="M691" s="1100">
        <f t="shared" si="104"/>
        <v>0</v>
      </c>
      <c r="N691" s="1101"/>
      <c r="O691" s="1101"/>
      <c r="P691" s="1101"/>
      <c r="Q691" s="1101"/>
      <c r="R691" s="1105"/>
      <c r="S691" s="1103"/>
      <c r="T691" s="1101"/>
      <c r="U691" s="1101"/>
      <c r="V691" s="1101"/>
      <c r="W691" s="1101"/>
      <c r="X691" s="1105"/>
      <c r="Y691" s="1103"/>
      <c r="Z691" s="1105"/>
      <c r="AA691" s="1841"/>
      <c r="AB691" s="1839"/>
      <c r="AC691" s="1839"/>
      <c r="AD691" s="1839"/>
      <c r="AE691" s="1839"/>
      <c r="AF691" s="1857"/>
      <c r="AG691" s="1841"/>
      <c r="AH691" s="1857"/>
      <c r="AI691" s="1841"/>
      <c r="AJ691" s="347">
        <f>SUM(AK691:AM691)</f>
        <v>0</v>
      </c>
      <c r="AK691" s="1845"/>
      <c r="AL691" s="1843"/>
      <c r="AM691" s="1844"/>
      <c r="AN691" s="1845" t="s">
        <v>97</v>
      </c>
      <c r="AO691" s="1843" t="s">
        <v>97</v>
      </c>
      <c r="AP691" s="1844" t="s">
        <v>97</v>
      </c>
      <c r="AQ691" s="1845" t="s">
        <v>97</v>
      </c>
      <c r="AR691" s="1843" t="s">
        <v>97</v>
      </c>
      <c r="AS691" s="1843" t="s">
        <v>97</v>
      </c>
      <c r="AT691" s="1843" t="s">
        <v>97</v>
      </c>
      <c r="AU691" s="1846" t="s">
        <v>97</v>
      </c>
      <c r="AV691" s="218">
        <f t="shared" si="116"/>
        <v>0</v>
      </c>
      <c r="AW691" s="1112"/>
      <c r="AX691" s="1113"/>
      <c r="AY691" s="1113"/>
      <c r="AZ691" s="1113"/>
      <c r="BA691" s="1113"/>
      <c r="BB691" s="1113"/>
      <c r="BC691" s="1113"/>
      <c r="BD691" s="1113"/>
      <c r="BE691" s="1114"/>
    </row>
    <row r="692" spans="1:57" ht="16.5" thickBot="1">
      <c r="A692" s="2482"/>
      <c r="B692" s="2469"/>
      <c r="C692" s="2493"/>
      <c r="D692" s="290" t="s">
        <v>77</v>
      </c>
      <c r="E692" s="2496"/>
      <c r="F692" s="2499"/>
      <c r="G692" s="1224">
        <f t="shared" si="115"/>
        <v>83</v>
      </c>
      <c r="H692" s="1264">
        <v>0</v>
      </c>
      <c r="I692" s="1098">
        <v>0</v>
      </c>
      <c r="J692" s="1098"/>
      <c r="K692" s="1098"/>
      <c r="L692" s="1143"/>
      <c r="M692" s="1100">
        <f t="shared" si="104"/>
        <v>83</v>
      </c>
      <c r="N692" s="1101"/>
      <c r="O692" s="1101"/>
      <c r="P692" s="1101"/>
      <c r="Q692" s="1101"/>
      <c r="R692" s="1105">
        <v>83</v>
      </c>
      <c r="S692" s="1103">
        <v>4</v>
      </c>
      <c r="T692" s="1101"/>
      <c r="U692" s="1101"/>
      <c r="V692" s="1101">
        <v>74</v>
      </c>
      <c r="W692" s="1101">
        <v>5</v>
      </c>
      <c r="X692" s="1105"/>
      <c r="Y692" s="1103">
        <v>66</v>
      </c>
      <c r="Z692" s="1105">
        <v>17</v>
      </c>
      <c r="AA692" s="1841"/>
      <c r="AB692" s="1839">
        <v>13</v>
      </c>
      <c r="AC692" s="1839">
        <v>11</v>
      </c>
      <c r="AD692" s="1839">
        <v>7</v>
      </c>
      <c r="AE692" s="1839">
        <v>79</v>
      </c>
      <c r="AF692" s="1857">
        <v>9</v>
      </c>
      <c r="AG692" s="1841">
        <v>36</v>
      </c>
      <c r="AH692" s="1857">
        <v>16</v>
      </c>
      <c r="AI692" s="1841">
        <v>95</v>
      </c>
      <c r="AJ692" s="348">
        <f>SUM(AQ692:AU692)</f>
        <v>77</v>
      </c>
      <c r="AK692" s="1845" t="s">
        <v>98</v>
      </c>
      <c r="AL692" s="1843" t="s">
        <v>98</v>
      </c>
      <c r="AM692" s="1844" t="s">
        <v>98</v>
      </c>
      <c r="AN692" s="1845" t="s">
        <v>97</v>
      </c>
      <c r="AO692" s="1843" t="s">
        <v>97</v>
      </c>
      <c r="AP692" s="1844" t="s">
        <v>97</v>
      </c>
      <c r="AQ692" s="1845">
        <v>17</v>
      </c>
      <c r="AR692" s="1843">
        <v>12</v>
      </c>
      <c r="AS692" s="1843">
        <v>31</v>
      </c>
      <c r="AT692" s="1843">
        <v>9</v>
      </c>
      <c r="AU692" s="1846">
        <v>8</v>
      </c>
      <c r="AV692" s="218">
        <f t="shared" si="116"/>
        <v>0</v>
      </c>
      <c r="AW692" s="1112"/>
      <c r="AX692" s="1113"/>
      <c r="AY692" s="1113"/>
      <c r="AZ692" s="1113"/>
      <c r="BA692" s="1113"/>
      <c r="BB692" s="1113"/>
      <c r="BC692" s="1113"/>
      <c r="BD692" s="1113"/>
      <c r="BE692" s="1114"/>
    </row>
    <row r="693" spans="1:57" ht="32.25" thickBot="1">
      <c r="A693" s="2482"/>
      <c r="B693" s="2470"/>
      <c r="C693" s="2494"/>
      <c r="D693" s="291" t="s">
        <v>78</v>
      </c>
      <c r="E693" s="2497"/>
      <c r="F693" s="2500"/>
      <c r="G693" s="1227">
        <f t="shared" si="115"/>
        <v>0</v>
      </c>
      <c r="H693" s="1265">
        <f t="shared" si="126"/>
        <v>0</v>
      </c>
      <c r="I693" s="1848"/>
      <c r="J693" s="1848"/>
      <c r="K693" s="1848"/>
      <c r="L693" s="1869"/>
      <c r="M693" s="1121">
        <f t="shared" ref="M693" si="127">IF(AND(SUM(N693:R693)=SUM(Y693:Z693),SUM(S693:X693)=SUM(Y693:Z693)),SUM(N693:R693),"ПЕРЕВІРТЕ ПРАВИЛЬНІСТЬ ДАНИХ")</f>
        <v>0</v>
      </c>
      <c r="N693" s="1125"/>
      <c r="O693" s="1125"/>
      <c r="P693" s="1125"/>
      <c r="Q693" s="1125"/>
      <c r="R693" s="1126"/>
      <c r="S693" s="1124"/>
      <c r="T693" s="1125"/>
      <c r="U693" s="1125"/>
      <c r="V693" s="1125"/>
      <c r="W693" s="1125"/>
      <c r="X693" s="1126"/>
      <c r="Y693" s="1124"/>
      <c r="Z693" s="1126"/>
      <c r="AA693" s="1852"/>
      <c r="AB693" s="1848"/>
      <c r="AC693" s="1848"/>
      <c r="AD693" s="1848"/>
      <c r="AE693" s="1848"/>
      <c r="AF693" s="1869"/>
      <c r="AG693" s="1852"/>
      <c r="AH693" s="1869"/>
      <c r="AI693" s="1852"/>
      <c r="AJ693" s="348">
        <f>SUM(AQ693:AU693)</f>
        <v>0</v>
      </c>
      <c r="AK693" s="1856" t="s">
        <v>97</v>
      </c>
      <c r="AL693" s="1854" t="s">
        <v>97</v>
      </c>
      <c r="AM693" s="1855" t="s">
        <v>97</v>
      </c>
      <c r="AN693" s="1856" t="s">
        <v>97</v>
      </c>
      <c r="AO693" s="1854" t="s">
        <v>98</v>
      </c>
      <c r="AP693" s="1855" t="s">
        <v>98</v>
      </c>
      <c r="AQ693" s="1852"/>
      <c r="AR693" s="1848"/>
      <c r="AS693" s="1848"/>
      <c r="AT693" s="1848"/>
      <c r="AU693" s="1849"/>
      <c r="AV693" s="218">
        <f t="shared" si="116"/>
        <v>0</v>
      </c>
      <c r="AW693" s="1136"/>
      <c r="AX693" s="1137"/>
      <c r="AY693" s="1137"/>
      <c r="AZ693" s="1137"/>
      <c r="BA693" s="1137"/>
      <c r="BB693" s="1137"/>
      <c r="BC693" s="1137"/>
      <c r="BD693" s="1137"/>
      <c r="BE693" s="1138"/>
    </row>
    <row r="694" spans="1:57" ht="33.950000000000003" customHeight="1">
      <c r="A694" s="2465" t="s">
        <v>220</v>
      </c>
      <c r="B694" s="2454" t="s">
        <v>464</v>
      </c>
      <c r="C694" s="2457" t="s">
        <v>465</v>
      </c>
      <c r="D694" s="289" t="s">
        <v>74</v>
      </c>
      <c r="E694" s="2501">
        <v>191</v>
      </c>
      <c r="F694" s="2489">
        <f>E694-SUM(M694:M698)</f>
        <v>0</v>
      </c>
      <c r="G694" s="1318">
        <f t="shared" si="115"/>
        <v>35</v>
      </c>
      <c r="H694" s="1319">
        <f t="shared" ref="H694:H718" si="128">SUM(I694:L694)</f>
        <v>0</v>
      </c>
      <c r="I694" s="1920"/>
      <c r="J694" s="1920"/>
      <c r="K694" s="1920"/>
      <c r="L694" s="1921"/>
      <c r="M694" s="1322">
        <f t="shared" ref="M694:M718" si="129">IF(AND(SUM(N694:R694)=SUM(Y694:Z694),SUM(S694:X694)=SUM(Y694:Z694)),SUM(N694:R694),"ПЕРЕВІРТЕ ПРАВИЛЬНІСТЬ ДАНИХ")</f>
        <v>35</v>
      </c>
      <c r="N694" s="1323">
        <v>35</v>
      </c>
      <c r="O694" s="1323"/>
      <c r="P694" s="1323"/>
      <c r="Q694" s="1323"/>
      <c r="R694" s="1324"/>
      <c r="S694" s="1325">
        <v>1</v>
      </c>
      <c r="T694" s="1323"/>
      <c r="U694" s="1323"/>
      <c r="V694" s="1326">
        <v>34</v>
      </c>
      <c r="W694" s="1323"/>
      <c r="X694" s="1327"/>
      <c r="Y694" s="934">
        <v>33</v>
      </c>
      <c r="Z694" s="936">
        <v>2</v>
      </c>
      <c r="AA694" s="1922"/>
      <c r="AB694" s="1923">
        <v>12</v>
      </c>
      <c r="AC694" s="1923">
        <v>12</v>
      </c>
      <c r="AD694" s="1923">
        <v>2</v>
      </c>
      <c r="AE694" s="1923">
        <v>25</v>
      </c>
      <c r="AF694" s="1924">
        <v>2</v>
      </c>
      <c r="AG694" s="1922">
        <v>40</v>
      </c>
      <c r="AH694" s="1924">
        <v>20</v>
      </c>
      <c r="AI694" s="1925">
        <v>10</v>
      </c>
      <c r="AJ694" s="366">
        <f t="shared" ref="AJ694:AJ695" si="130">SUM(AN694:AP694)</f>
        <v>35</v>
      </c>
      <c r="AK694" s="1926" t="s">
        <v>97</v>
      </c>
      <c r="AL694" s="1920" t="s">
        <v>97</v>
      </c>
      <c r="AM694" s="1927" t="s">
        <v>97</v>
      </c>
      <c r="AN694" s="1925"/>
      <c r="AO694" s="1920">
        <v>35</v>
      </c>
      <c r="AP694" s="1927"/>
      <c r="AQ694" s="1925" t="s">
        <v>97</v>
      </c>
      <c r="AR694" s="1920" t="s">
        <v>97</v>
      </c>
      <c r="AS694" s="1920" t="s">
        <v>97</v>
      </c>
      <c r="AT694" s="1920" t="s">
        <v>97</v>
      </c>
      <c r="AU694" s="1921" t="s">
        <v>97</v>
      </c>
      <c r="AV694" s="373">
        <f t="shared" si="116"/>
        <v>0</v>
      </c>
      <c r="AW694" s="1334"/>
      <c r="AX694" s="1323"/>
      <c r="AY694" s="1323"/>
      <c r="AZ694" s="1323"/>
      <c r="BA694" s="1323"/>
      <c r="BB694" s="1323"/>
      <c r="BC694" s="1323"/>
      <c r="BD694" s="1323"/>
      <c r="BE694" s="1327"/>
    </row>
    <row r="695" spans="1:57" ht="47.25">
      <c r="A695" s="2466"/>
      <c r="B695" s="2455"/>
      <c r="C695" s="2458"/>
      <c r="D695" s="290" t="s">
        <v>75</v>
      </c>
      <c r="E695" s="2502"/>
      <c r="F695" s="2490"/>
      <c r="G695" s="1335">
        <f t="shared" si="115"/>
        <v>0</v>
      </c>
      <c r="H695" s="1336">
        <f t="shared" si="128"/>
        <v>0</v>
      </c>
      <c r="I695" s="1928"/>
      <c r="J695" s="1928"/>
      <c r="K695" s="1928"/>
      <c r="L695" s="1929"/>
      <c r="M695" s="1339">
        <f t="shared" si="129"/>
        <v>0</v>
      </c>
      <c r="N695" s="953"/>
      <c r="O695" s="953"/>
      <c r="P695" s="953"/>
      <c r="Q695" s="953"/>
      <c r="R695" s="1340"/>
      <c r="S695" s="1341"/>
      <c r="T695" s="1342"/>
      <c r="U695" s="1342"/>
      <c r="V695" s="953"/>
      <c r="W695" s="953"/>
      <c r="X695" s="954"/>
      <c r="Y695" s="934"/>
      <c r="Z695" s="936"/>
      <c r="AA695" s="1922"/>
      <c r="AB695" s="1923"/>
      <c r="AC695" s="1923"/>
      <c r="AD695" s="1923"/>
      <c r="AE695" s="1923"/>
      <c r="AF695" s="1924"/>
      <c r="AG695" s="1930"/>
      <c r="AH695" s="1929"/>
      <c r="AI695" s="1930"/>
      <c r="AJ695" s="367">
        <f t="shared" si="130"/>
        <v>0</v>
      </c>
      <c r="AK695" s="1931" t="s">
        <v>98</v>
      </c>
      <c r="AL695" s="1928" t="s">
        <v>98</v>
      </c>
      <c r="AM695" s="1932" t="s">
        <v>98</v>
      </c>
      <c r="AN695" s="1930"/>
      <c r="AO695" s="1928"/>
      <c r="AP695" s="1932"/>
      <c r="AQ695" s="1930" t="s">
        <v>97</v>
      </c>
      <c r="AR695" s="1928" t="s">
        <v>97</v>
      </c>
      <c r="AS695" s="1928" t="s">
        <v>97</v>
      </c>
      <c r="AT695" s="1928" t="s">
        <v>97</v>
      </c>
      <c r="AU695" s="1929" t="s">
        <v>97</v>
      </c>
      <c r="AV695" s="373">
        <f t="shared" si="116"/>
        <v>0</v>
      </c>
      <c r="AW695" s="952"/>
      <c r="AX695" s="953"/>
      <c r="AY695" s="953"/>
      <c r="AZ695" s="953"/>
      <c r="BA695" s="953"/>
      <c r="BB695" s="953"/>
      <c r="BC695" s="953"/>
      <c r="BD695" s="953"/>
      <c r="BE695" s="954"/>
    </row>
    <row r="696" spans="1:57" ht="31.5">
      <c r="A696" s="2466"/>
      <c r="B696" s="2455"/>
      <c r="C696" s="2458"/>
      <c r="D696" s="290" t="s">
        <v>76</v>
      </c>
      <c r="E696" s="2502"/>
      <c r="F696" s="2490"/>
      <c r="G696" s="1335">
        <f t="shared" si="115"/>
        <v>7</v>
      </c>
      <c r="H696" s="1336">
        <f t="shared" si="128"/>
        <v>0</v>
      </c>
      <c r="I696" s="1928"/>
      <c r="J696" s="1928"/>
      <c r="K696" s="1928"/>
      <c r="L696" s="1929"/>
      <c r="M696" s="1339">
        <f t="shared" si="129"/>
        <v>6</v>
      </c>
      <c r="N696" s="953"/>
      <c r="O696" s="953">
        <v>6</v>
      </c>
      <c r="P696" s="953"/>
      <c r="Q696" s="1933"/>
      <c r="R696" s="1340"/>
      <c r="S696" s="1341"/>
      <c r="T696" s="953"/>
      <c r="U696" s="953">
        <v>6</v>
      </c>
      <c r="V696" s="953"/>
      <c r="W696" s="953"/>
      <c r="X696" s="954"/>
      <c r="Y696" s="934">
        <v>6</v>
      </c>
      <c r="Z696" s="936">
        <v>0</v>
      </c>
      <c r="AA696" s="1922"/>
      <c r="AB696" s="1923">
        <v>2</v>
      </c>
      <c r="AC696" s="1923">
        <v>2</v>
      </c>
      <c r="AD696" s="1923"/>
      <c r="AE696" s="1923">
        <v>1</v>
      </c>
      <c r="AF696" s="1924"/>
      <c r="AG696" s="1930">
        <v>48</v>
      </c>
      <c r="AH696" s="1929">
        <v>20</v>
      </c>
      <c r="AI696" s="1930"/>
      <c r="AJ696" s="367">
        <f>SUM(AK696:AM696)</f>
        <v>6</v>
      </c>
      <c r="AK696" s="1931">
        <v>4</v>
      </c>
      <c r="AL696" s="1928">
        <v>2</v>
      </c>
      <c r="AM696" s="1932"/>
      <c r="AN696" s="1930" t="s">
        <v>97</v>
      </c>
      <c r="AO696" s="1928" t="s">
        <v>97</v>
      </c>
      <c r="AP696" s="1932" t="s">
        <v>97</v>
      </c>
      <c r="AQ696" s="1930" t="s">
        <v>97</v>
      </c>
      <c r="AR696" s="1928" t="s">
        <v>97</v>
      </c>
      <c r="AS696" s="1928" t="s">
        <v>97</v>
      </c>
      <c r="AT696" s="1928" t="s">
        <v>97</v>
      </c>
      <c r="AU696" s="1929" t="s">
        <v>97</v>
      </c>
      <c r="AV696" s="373">
        <f t="shared" si="116"/>
        <v>1</v>
      </c>
      <c r="AW696" s="952"/>
      <c r="AX696" s="953"/>
      <c r="AY696" s="953"/>
      <c r="AZ696" s="953"/>
      <c r="BA696" s="953">
        <v>1</v>
      </c>
      <c r="BB696" s="953"/>
      <c r="BC696" s="953"/>
      <c r="BD696" s="953"/>
      <c r="BE696" s="954"/>
    </row>
    <row r="697" spans="1:57">
      <c r="A697" s="2466"/>
      <c r="B697" s="2455"/>
      <c r="C697" s="2458"/>
      <c r="D697" s="290" t="s">
        <v>77</v>
      </c>
      <c r="E697" s="2502"/>
      <c r="F697" s="2490"/>
      <c r="G697" s="1335">
        <f t="shared" si="115"/>
        <v>158</v>
      </c>
      <c r="H697" s="1336">
        <f t="shared" si="128"/>
        <v>2</v>
      </c>
      <c r="I697" s="1928"/>
      <c r="J697" s="1928">
        <v>2</v>
      </c>
      <c r="K697" s="1928"/>
      <c r="L697" s="1929"/>
      <c r="M697" s="1100">
        <f>IF(AND(SUM(N697:R697)=SUM(Y697:Z697),SUM(S697:X697)=SUM(Y697:Z697)),SUM(N697:R697),"ПЕРЕВІРТЕ ПРАВИЛЬНІСТЬ ДАНИХ")</f>
        <v>150</v>
      </c>
      <c r="N697" s="1101">
        <v>150</v>
      </c>
      <c r="O697" s="1101"/>
      <c r="P697" s="1101"/>
      <c r="Q697" s="1101"/>
      <c r="R697" s="1102"/>
      <c r="S697" s="1103">
        <v>14</v>
      </c>
      <c r="T697" s="1101"/>
      <c r="U697" s="1101"/>
      <c r="V697" s="1101">
        <v>135</v>
      </c>
      <c r="W697" s="1101">
        <v>1</v>
      </c>
      <c r="X697" s="1105"/>
      <c r="Y697" s="1081">
        <v>129</v>
      </c>
      <c r="Z697" s="1082">
        <v>21</v>
      </c>
      <c r="AA697" s="1829"/>
      <c r="AB697" s="1830">
        <v>45</v>
      </c>
      <c r="AC697" s="1830">
        <v>45</v>
      </c>
      <c r="AD697" s="1830">
        <v>7</v>
      </c>
      <c r="AE697" s="1830">
        <v>65</v>
      </c>
      <c r="AF697" s="1831">
        <v>7</v>
      </c>
      <c r="AG697" s="1930">
        <v>38</v>
      </c>
      <c r="AH697" s="1929">
        <v>19</v>
      </c>
      <c r="AI697" s="1930">
        <v>100</v>
      </c>
      <c r="AJ697" s="367">
        <f t="shared" ref="AJ697:AJ698" si="131">SUM(AQ697:AU697)</f>
        <v>150</v>
      </c>
      <c r="AK697" s="1931" t="s">
        <v>98</v>
      </c>
      <c r="AL697" s="1928" t="s">
        <v>98</v>
      </c>
      <c r="AM697" s="1932" t="s">
        <v>98</v>
      </c>
      <c r="AN697" s="1930" t="s">
        <v>97</v>
      </c>
      <c r="AO697" s="1928" t="s">
        <v>97</v>
      </c>
      <c r="AP697" s="1932" t="s">
        <v>97</v>
      </c>
      <c r="AQ697" s="1930">
        <v>9</v>
      </c>
      <c r="AR697" s="1928">
        <v>13</v>
      </c>
      <c r="AS697" s="1928">
        <v>120</v>
      </c>
      <c r="AT697" s="1928">
        <v>8</v>
      </c>
      <c r="AU697" s="1929"/>
      <c r="AV697" s="373">
        <f t="shared" si="116"/>
        <v>8</v>
      </c>
      <c r="AW697" s="952"/>
      <c r="AX697" s="953"/>
      <c r="AY697" s="953"/>
      <c r="AZ697" s="953">
        <v>7</v>
      </c>
      <c r="BA697" s="953"/>
      <c r="BB697" s="953"/>
      <c r="BC697" s="953">
        <v>1</v>
      </c>
      <c r="BD697" s="953"/>
      <c r="BE697" s="954"/>
    </row>
    <row r="698" spans="1:57" ht="32.25" thickBot="1">
      <c r="A698" s="2466"/>
      <c r="B698" s="2473"/>
      <c r="C698" s="2474"/>
      <c r="D698" s="292" t="s">
        <v>78</v>
      </c>
      <c r="E698" s="2503"/>
      <c r="F698" s="2491"/>
      <c r="G698" s="1347">
        <f t="shared" si="115"/>
        <v>0</v>
      </c>
      <c r="H698" s="1348">
        <f t="shared" si="128"/>
        <v>0</v>
      </c>
      <c r="I698" s="1934"/>
      <c r="J698" s="1934"/>
      <c r="K698" s="1934"/>
      <c r="L698" s="1935"/>
      <c r="M698" s="1351">
        <f t="shared" si="129"/>
        <v>0</v>
      </c>
      <c r="N698" s="973"/>
      <c r="O698" s="973"/>
      <c r="P698" s="973"/>
      <c r="Q698" s="973"/>
      <c r="R698" s="1352"/>
      <c r="S698" s="1353"/>
      <c r="T698" s="1046"/>
      <c r="U698" s="1046"/>
      <c r="V698" s="1046"/>
      <c r="W698" s="1046"/>
      <c r="X698" s="1047"/>
      <c r="Y698" s="952"/>
      <c r="Z698" s="954"/>
      <c r="AA698" s="1930"/>
      <c r="AB698" s="1928"/>
      <c r="AC698" s="1928"/>
      <c r="AD698" s="1928"/>
      <c r="AE698" s="1928"/>
      <c r="AF698" s="1929"/>
      <c r="AG698" s="1936"/>
      <c r="AH698" s="1937"/>
      <c r="AI698" s="1938"/>
      <c r="AJ698" s="368">
        <f t="shared" si="131"/>
        <v>0</v>
      </c>
      <c r="AK698" s="1939" t="s">
        <v>97</v>
      </c>
      <c r="AL698" s="1934" t="s">
        <v>97</v>
      </c>
      <c r="AM698" s="1940" t="s">
        <v>97</v>
      </c>
      <c r="AN698" s="1938" t="s">
        <v>97</v>
      </c>
      <c r="AO698" s="1934" t="s">
        <v>98</v>
      </c>
      <c r="AP698" s="1940" t="s">
        <v>98</v>
      </c>
      <c r="AQ698" s="1938"/>
      <c r="AR698" s="1934"/>
      <c r="AS698" s="1934"/>
      <c r="AT698" s="1934"/>
      <c r="AU698" s="1935"/>
      <c r="AV698" s="373">
        <f t="shared" si="116"/>
        <v>0</v>
      </c>
      <c r="AW698" s="1045"/>
      <c r="AX698" s="1046"/>
      <c r="AY698" s="1046"/>
      <c r="AZ698" s="1046"/>
      <c r="BA698" s="1046"/>
      <c r="BB698" s="1046"/>
      <c r="BC698" s="1046"/>
      <c r="BD698" s="1046"/>
      <c r="BE698" s="1047"/>
    </row>
    <row r="699" spans="1:57" ht="33.950000000000003" customHeight="1">
      <c r="A699" s="2466"/>
      <c r="B699" s="2454" t="s">
        <v>466</v>
      </c>
      <c r="C699" s="2457" t="s">
        <v>467</v>
      </c>
      <c r="D699" s="289" t="s">
        <v>74</v>
      </c>
      <c r="E699" s="2504">
        <v>25</v>
      </c>
      <c r="F699" s="2489">
        <f>E699-SUM(M699:M703)</f>
        <v>5</v>
      </c>
      <c r="G699" s="1318">
        <f t="shared" si="115"/>
        <v>0</v>
      </c>
      <c r="H699" s="1319">
        <f t="shared" si="128"/>
        <v>0</v>
      </c>
      <c r="I699" s="1920"/>
      <c r="J699" s="1920"/>
      <c r="K699" s="1920"/>
      <c r="L699" s="1921"/>
      <c r="M699" s="1322">
        <f t="shared" si="129"/>
        <v>0</v>
      </c>
      <c r="N699" s="1323"/>
      <c r="O699" s="1323"/>
      <c r="P699" s="1323"/>
      <c r="Q699" s="1323"/>
      <c r="R699" s="1327"/>
      <c r="S699" s="934"/>
      <c r="T699" s="934"/>
      <c r="U699" s="934"/>
      <c r="V699" s="935"/>
      <c r="W699" s="935"/>
      <c r="X699" s="936"/>
      <c r="Y699" s="1325"/>
      <c r="Z699" s="1327"/>
      <c r="AA699" s="1925"/>
      <c r="AB699" s="1920"/>
      <c r="AC699" s="1920"/>
      <c r="AD699" s="1920"/>
      <c r="AE699" s="1920"/>
      <c r="AF699" s="1921"/>
      <c r="AG699" s="1925"/>
      <c r="AH699" s="1927"/>
      <c r="AI699" s="1926"/>
      <c r="AJ699" s="366">
        <f t="shared" ref="AJ699:AJ700" si="132">SUM(AN699:AP699)</f>
        <v>0</v>
      </c>
      <c r="AK699" s="1926" t="s">
        <v>97</v>
      </c>
      <c r="AL699" s="1920" t="s">
        <v>97</v>
      </c>
      <c r="AM699" s="1927" t="s">
        <v>97</v>
      </c>
      <c r="AN699" s="1925"/>
      <c r="AO699" s="1920"/>
      <c r="AP699" s="1927"/>
      <c r="AQ699" s="1925" t="s">
        <v>97</v>
      </c>
      <c r="AR699" s="1920" t="s">
        <v>97</v>
      </c>
      <c r="AS699" s="1920" t="s">
        <v>97</v>
      </c>
      <c r="AT699" s="1920" t="s">
        <v>97</v>
      </c>
      <c r="AU699" s="1921" t="s">
        <v>97</v>
      </c>
      <c r="AV699" s="373">
        <f t="shared" si="116"/>
        <v>0</v>
      </c>
      <c r="AW699" s="934"/>
      <c r="AX699" s="935"/>
      <c r="AY699" s="935"/>
      <c r="AZ699" s="935"/>
      <c r="BA699" s="935"/>
      <c r="BB699" s="935"/>
      <c r="BC699" s="935"/>
      <c r="BD699" s="935"/>
      <c r="BE699" s="936"/>
    </row>
    <row r="700" spans="1:57" ht="47.25">
      <c r="A700" s="2466"/>
      <c r="B700" s="2455"/>
      <c r="C700" s="2458"/>
      <c r="D700" s="290" t="s">
        <v>75</v>
      </c>
      <c r="E700" s="2502"/>
      <c r="F700" s="2490"/>
      <c r="G700" s="1335">
        <f t="shared" si="115"/>
        <v>0</v>
      </c>
      <c r="H700" s="1336">
        <f t="shared" si="128"/>
        <v>0</v>
      </c>
      <c r="I700" s="1928"/>
      <c r="J700" s="1928"/>
      <c r="K700" s="1928"/>
      <c r="L700" s="1929"/>
      <c r="M700" s="1339">
        <f t="shared" si="129"/>
        <v>0</v>
      </c>
      <c r="N700" s="953"/>
      <c r="O700" s="953"/>
      <c r="P700" s="953"/>
      <c r="Q700" s="953"/>
      <c r="R700" s="954"/>
      <c r="S700" s="934"/>
      <c r="T700" s="934"/>
      <c r="U700" s="934"/>
      <c r="V700" s="935"/>
      <c r="W700" s="935"/>
      <c r="X700" s="936"/>
      <c r="Y700" s="1359"/>
      <c r="Z700" s="936"/>
      <c r="AA700" s="1922"/>
      <c r="AB700" s="1923"/>
      <c r="AC700" s="1923"/>
      <c r="AD700" s="1923"/>
      <c r="AE700" s="1923"/>
      <c r="AF700" s="1924"/>
      <c r="AG700" s="1930"/>
      <c r="AH700" s="1932"/>
      <c r="AI700" s="1931"/>
      <c r="AJ700" s="367">
        <f t="shared" si="132"/>
        <v>0</v>
      </c>
      <c r="AK700" s="1931" t="s">
        <v>98</v>
      </c>
      <c r="AL700" s="1928" t="s">
        <v>98</v>
      </c>
      <c r="AM700" s="1932" t="s">
        <v>98</v>
      </c>
      <c r="AN700" s="1930"/>
      <c r="AO700" s="1928"/>
      <c r="AP700" s="1932"/>
      <c r="AQ700" s="1930" t="s">
        <v>97</v>
      </c>
      <c r="AR700" s="1928" t="s">
        <v>97</v>
      </c>
      <c r="AS700" s="1928" t="s">
        <v>97</v>
      </c>
      <c r="AT700" s="1928" t="s">
        <v>97</v>
      </c>
      <c r="AU700" s="1929" t="s">
        <v>97</v>
      </c>
      <c r="AV700" s="373">
        <f t="shared" si="116"/>
        <v>0</v>
      </c>
      <c r="AW700" s="934"/>
      <c r="AX700" s="935"/>
      <c r="AY700" s="935"/>
      <c r="AZ700" s="935"/>
      <c r="BA700" s="935"/>
      <c r="BB700" s="935"/>
      <c r="BC700" s="935"/>
      <c r="BD700" s="935"/>
      <c r="BE700" s="936"/>
    </row>
    <row r="701" spans="1:57" ht="31.5">
      <c r="A701" s="2466"/>
      <c r="B701" s="2455"/>
      <c r="C701" s="2458"/>
      <c r="D701" s="290" t="s">
        <v>76</v>
      </c>
      <c r="E701" s="2502"/>
      <c r="F701" s="2490"/>
      <c r="G701" s="1335">
        <f t="shared" si="115"/>
        <v>0</v>
      </c>
      <c r="H701" s="1336">
        <f t="shared" si="128"/>
        <v>0</v>
      </c>
      <c r="I701" s="1928"/>
      <c r="J701" s="1928"/>
      <c r="K701" s="1928"/>
      <c r="L701" s="1929"/>
      <c r="M701" s="1339">
        <f t="shared" si="129"/>
        <v>0</v>
      </c>
      <c r="N701" s="953"/>
      <c r="O701" s="953"/>
      <c r="P701" s="953"/>
      <c r="Q701" s="953"/>
      <c r="R701" s="954"/>
      <c r="S701" s="934"/>
      <c r="T701" s="934"/>
      <c r="U701" s="934"/>
      <c r="V701" s="935"/>
      <c r="W701" s="935"/>
      <c r="X701" s="936"/>
      <c r="Y701" s="1359"/>
      <c r="Z701" s="936"/>
      <c r="AA701" s="1922"/>
      <c r="AB701" s="1923"/>
      <c r="AC701" s="1923"/>
      <c r="AD701" s="1923"/>
      <c r="AE701" s="1923"/>
      <c r="AF701" s="1924"/>
      <c r="AG701" s="1930"/>
      <c r="AH701" s="1932"/>
      <c r="AI701" s="1931"/>
      <c r="AJ701" s="367">
        <f>SUM(AK701:AM701)</f>
        <v>0</v>
      </c>
      <c r="AK701" s="1931"/>
      <c r="AL701" s="1928"/>
      <c r="AM701" s="1932"/>
      <c r="AN701" s="1930" t="s">
        <v>97</v>
      </c>
      <c r="AO701" s="1928" t="s">
        <v>97</v>
      </c>
      <c r="AP701" s="1932" t="s">
        <v>97</v>
      </c>
      <c r="AQ701" s="1930" t="s">
        <v>97</v>
      </c>
      <c r="AR701" s="1928" t="s">
        <v>97</v>
      </c>
      <c r="AS701" s="1928" t="s">
        <v>97</v>
      </c>
      <c r="AT701" s="1928" t="s">
        <v>97</v>
      </c>
      <c r="AU701" s="1929" t="s">
        <v>97</v>
      </c>
      <c r="AV701" s="373">
        <f t="shared" si="116"/>
        <v>0</v>
      </c>
      <c r="AW701" s="934"/>
      <c r="AX701" s="935"/>
      <c r="AY701" s="935"/>
      <c r="AZ701" s="935"/>
      <c r="BA701" s="935"/>
      <c r="BB701" s="935"/>
      <c r="BC701" s="935"/>
      <c r="BD701" s="935"/>
      <c r="BE701" s="936"/>
    </row>
    <row r="702" spans="1:57">
      <c r="A702" s="2466"/>
      <c r="B702" s="2455"/>
      <c r="C702" s="2458"/>
      <c r="D702" s="290" t="s">
        <v>77</v>
      </c>
      <c r="E702" s="2502"/>
      <c r="F702" s="2490"/>
      <c r="G702" s="1335">
        <f t="shared" si="115"/>
        <v>20</v>
      </c>
      <c r="H702" s="1336">
        <f t="shared" si="128"/>
        <v>2</v>
      </c>
      <c r="I702" s="1928"/>
      <c r="J702" s="1928">
        <v>2</v>
      </c>
      <c r="K702" s="1928"/>
      <c r="L702" s="1929"/>
      <c r="M702" s="1339">
        <f t="shared" si="129"/>
        <v>20</v>
      </c>
      <c r="N702" s="953">
        <v>20</v>
      </c>
      <c r="O702" s="953"/>
      <c r="P702" s="953"/>
      <c r="Q702" s="953"/>
      <c r="R702" s="954"/>
      <c r="S702" s="934">
        <v>4</v>
      </c>
      <c r="T702" s="934"/>
      <c r="U702" s="934"/>
      <c r="V702" s="935">
        <v>16</v>
      </c>
      <c r="W702" s="935"/>
      <c r="X702" s="936"/>
      <c r="Y702" s="1359">
        <v>18</v>
      </c>
      <c r="Z702" s="936">
        <v>2</v>
      </c>
      <c r="AA702" s="1922"/>
      <c r="AB702" s="1923">
        <v>6</v>
      </c>
      <c r="AC702" s="1923">
        <v>6</v>
      </c>
      <c r="AD702" s="1923"/>
      <c r="AE702" s="1923">
        <v>14</v>
      </c>
      <c r="AF702" s="1924">
        <v>3</v>
      </c>
      <c r="AG702" s="1930">
        <v>41</v>
      </c>
      <c r="AH702" s="1932">
        <v>22</v>
      </c>
      <c r="AI702" s="1931">
        <v>71</v>
      </c>
      <c r="AJ702" s="367">
        <f t="shared" ref="AJ702:AJ703" si="133">SUM(AQ702:AU702)</f>
        <v>20</v>
      </c>
      <c r="AK702" s="1931" t="s">
        <v>98</v>
      </c>
      <c r="AL702" s="1928" t="s">
        <v>98</v>
      </c>
      <c r="AM702" s="1932" t="s">
        <v>98</v>
      </c>
      <c r="AN702" s="1930" t="s">
        <v>97</v>
      </c>
      <c r="AO702" s="1928" t="s">
        <v>97</v>
      </c>
      <c r="AP702" s="1932" t="s">
        <v>97</v>
      </c>
      <c r="AQ702" s="1930">
        <v>7</v>
      </c>
      <c r="AR702" s="1928">
        <v>9</v>
      </c>
      <c r="AS702" s="1928">
        <v>4</v>
      </c>
      <c r="AT702" s="1928"/>
      <c r="AU702" s="1929"/>
      <c r="AV702" s="373">
        <f t="shared" si="116"/>
        <v>0</v>
      </c>
      <c r="AW702" s="934"/>
      <c r="AX702" s="935"/>
      <c r="AY702" s="935"/>
      <c r="AZ702" s="935"/>
      <c r="BA702" s="935"/>
      <c r="BB702" s="935"/>
      <c r="BC702" s="935"/>
      <c r="BD702" s="935"/>
      <c r="BE702" s="936"/>
    </row>
    <row r="703" spans="1:57" ht="32.25" thickBot="1">
      <c r="A703" s="2466"/>
      <c r="B703" s="2473"/>
      <c r="C703" s="2474"/>
      <c r="D703" s="292" t="s">
        <v>78</v>
      </c>
      <c r="E703" s="2503"/>
      <c r="F703" s="2491"/>
      <c r="G703" s="1347">
        <f t="shared" si="115"/>
        <v>0</v>
      </c>
      <c r="H703" s="1348">
        <f t="shared" si="128"/>
        <v>0</v>
      </c>
      <c r="I703" s="1934"/>
      <c r="J703" s="1934"/>
      <c r="K703" s="1934"/>
      <c r="L703" s="1935"/>
      <c r="M703" s="1360">
        <f t="shared" si="129"/>
        <v>0</v>
      </c>
      <c r="N703" s="1046"/>
      <c r="O703" s="1046"/>
      <c r="P703" s="1046"/>
      <c r="Q703" s="1046"/>
      <c r="R703" s="1047"/>
      <c r="S703" s="952"/>
      <c r="T703" s="952"/>
      <c r="U703" s="952"/>
      <c r="V703" s="953"/>
      <c r="W703" s="953"/>
      <c r="X703" s="954"/>
      <c r="Y703" s="1341"/>
      <c r="Z703" s="954"/>
      <c r="AA703" s="1930"/>
      <c r="AB703" s="1928"/>
      <c r="AC703" s="1928"/>
      <c r="AD703" s="1928"/>
      <c r="AE703" s="1928"/>
      <c r="AF703" s="1929"/>
      <c r="AG703" s="1938"/>
      <c r="AH703" s="1940"/>
      <c r="AI703" s="1941"/>
      <c r="AJ703" s="369">
        <f t="shared" si="133"/>
        <v>0</v>
      </c>
      <c r="AK703" s="1939" t="s">
        <v>97</v>
      </c>
      <c r="AL703" s="1934" t="s">
        <v>97</v>
      </c>
      <c r="AM703" s="1940" t="s">
        <v>97</v>
      </c>
      <c r="AN703" s="1938" t="s">
        <v>97</v>
      </c>
      <c r="AO703" s="1934" t="s">
        <v>98</v>
      </c>
      <c r="AP703" s="1940" t="s">
        <v>98</v>
      </c>
      <c r="AQ703" s="1938"/>
      <c r="AR703" s="1934"/>
      <c r="AS703" s="1934"/>
      <c r="AT703" s="1934"/>
      <c r="AU703" s="1935"/>
      <c r="AV703" s="373">
        <f t="shared" si="116"/>
        <v>0</v>
      </c>
      <c r="AW703" s="952"/>
      <c r="AX703" s="953"/>
      <c r="AY703" s="953"/>
      <c r="AZ703" s="953"/>
      <c r="BA703" s="953"/>
      <c r="BB703" s="953"/>
      <c r="BC703" s="953"/>
      <c r="BD703" s="953"/>
      <c r="BE703" s="954"/>
    </row>
    <row r="704" spans="1:57" ht="33.950000000000003" customHeight="1">
      <c r="A704" s="2466"/>
      <c r="B704" s="2454" t="s">
        <v>468</v>
      </c>
      <c r="C704" s="2457" t="s">
        <v>469</v>
      </c>
      <c r="D704" s="289" t="s">
        <v>74</v>
      </c>
      <c r="E704" s="2504">
        <v>34</v>
      </c>
      <c r="F704" s="2489">
        <f>E704-SUM(M704:M708)</f>
        <v>-8</v>
      </c>
      <c r="G704" s="1318">
        <f t="shared" si="115"/>
        <v>0</v>
      </c>
      <c r="H704" s="1319">
        <f t="shared" si="128"/>
        <v>0</v>
      </c>
      <c r="I704" s="1920"/>
      <c r="J704" s="1920"/>
      <c r="K704" s="1920"/>
      <c r="L704" s="1921"/>
      <c r="M704" s="1322">
        <f t="shared" si="129"/>
        <v>0</v>
      </c>
      <c r="N704" s="1323"/>
      <c r="O704" s="1323"/>
      <c r="P704" s="1323"/>
      <c r="Q704" s="1323"/>
      <c r="R704" s="1327"/>
      <c r="S704" s="1334"/>
      <c r="T704" s="1334"/>
      <c r="U704" s="1334"/>
      <c r="V704" s="1323"/>
      <c r="W704" s="1323"/>
      <c r="X704" s="1327"/>
      <c r="Y704" s="1325"/>
      <c r="Z704" s="1327"/>
      <c r="AA704" s="1925"/>
      <c r="AB704" s="1920"/>
      <c r="AC704" s="1920"/>
      <c r="AD704" s="1920"/>
      <c r="AE704" s="1920"/>
      <c r="AF704" s="1921"/>
      <c r="AG704" s="1925"/>
      <c r="AH704" s="1927"/>
      <c r="AI704" s="1926"/>
      <c r="AJ704" s="366">
        <f t="shared" ref="AJ704:AJ705" si="134">SUM(AN704:AP704)</f>
        <v>0</v>
      </c>
      <c r="AK704" s="1926" t="s">
        <v>97</v>
      </c>
      <c r="AL704" s="1920" t="s">
        <v>97</v>
      </c>
      <c r="AM704" s="1927" t="s">
        <v>97</v>
      </c>
      <c r="AN704" s="1925"/>
      <c r="AO704" s="1920"/>
      <c r="AP704" s="1927"/>
      <c r="AQ704" s="1925" t="s">
        <v>97</v>
      </c>
      <c r="AR704" s="1920" t="s">
        <v>97</v>
      </c>
      <c r="AS704" s="1920" t="s">
        <v>97</v>
      </c>
      <c r="AT704" s="1920" t="s">
        <v>97</v>
      </c>
      <c r="AU704" s="1921" t="s">
        <v>97</v>
      </c>
      <c r="AV704" s="373">
        <f t="shared" si="116"/>
        <v>0</v>
      </c>
      <c r="AW704" s="1334"/>
      <c r="AX704" s="1323"/>
      <c r="AY704" s="1323"/>
      <c r="AZ704" s="1323"/>
      <c r="BA704" s="1323"/>
      <c r="BB704" s="1323"/>
      <c r="BC704" s="1323"/>
      <c r="BD704" s="1323"/>
      <c r="BE704" s="1327"/>
    </row>
    <row r="705" spans="1:57" ht="47.25">
      <c r="A705" s="2466"/>
      <c r="B705" s="2455"/>
      <c r="C705" s="2458"/>
      <c r="D705" s="290" t="s">
        <v>75</v>
      </c>
      <c r="E705" s="2502"/>
      <c r="F705" s="2490"/>
      <c r="G705" s="1335">
        <f t="shared" si="115"/>
        <v>0</v>
      </c>
      <c r="H705" s="1336">
        <f t="shared" si="128"/>
        <v>0</v>
      </c>
      <c r="I705" s="1928"/>
      <c r="J705" s="1928"/>
      <c r="K705" s="1928"/>
      <c r="L705" s="1929"/>
      <c r="M705" s="1339">
        <f t="shared" si="129"/>
        <v>0</v>
      </c>
      <c r="N705" s="953"/>
      <c r="O705" s="953"/>
      <c r="P705" s="953"/>
      <c r="Q705" s="953"/>
      <c r="R705" s="954"/>
      <c r="S705" s="934"/>
      <c r="T705" s="934"/>
      <c r="U705" s="934"/>
      <c r="V705" s="935"/>
      <c r="W705" s="935"/>
      <c r="X705" s="936"/>
      <c r="Y705" s="1359"/>
      <c r="Z705" s="936"/>
      <c r="AA705" s="1922"/>
      <c r="AB705" s="1923"/>
      <c r="AC705" s="1923"/>
      <c r="AD705" s="1923"/>
      <c r="AE705" s="1923"/>
      <c r="AF705" s="1924"/>
      <c r="AG705" s="1930"/>
      <c r="AH705" s="1932"/>
      <c r="AI705" s="1931"/>
      <c r="AJ705" s="367">
        <f t="shared" si="134"/>
        <v>0</v>
      </c>
      <c r="AK705" s="1931" t="s">
        <v>98</v>
      </c>
      <c r="AL705" s="1928" t="s">
        <v>98</v>
      </c>
      <c r="AM705" s="1932" t="s">
        <v>98</v>
      </c>
      <c r="AN705" s="1930"/>
      <c r="AO705" s="1928"/>
      <c r="AP705" s="1932"/>
      <c r="AQ705" s="1930" t="s">
        <v>97</v>
      </c>
      <c r="AR705" s="1928" t="s">
        <v>97</v>
      </c>
      <c r="AS705" s="1928" t="s">
        <v>97</v>
      </c>
      <c r="AT705" s="1928" t="s">
        <v>97</v>
      </c>
      <c r="AU705" s="1929" t="s">
        <v>97</v>
      </c>
      <c r="AV705" s="373">
        <f t="shared" si="116"/>
        <v>0</v>
      </c>
      <c r="AW705" s="934"/>
      <c r="AX705" s="935"/>
      <c r="AY705" s="935"/>
      <c r="AZ705" s="935"/>
      <c r="BA705" s="935"/>
      <c r="BB705" s="935"/>
      <c r="BC705" s="935"/>
      <c r="BD705" s="935"/>
      <c r="BE705" s="936"/>
    </row>
    <row r="706" spans="1:57" ht="31.5">
      <c r="A706" s="2466"/>
      <c r="B706" s="2455"/>
      <c r="C706" s="2458"/>
      <c r="D706" s="290" t="s">
        <v>76</v>
      </c>
      <c r="E706" s="2502"/>
      <c r="F706" s="2490"/>
      <c r="G706" s="1335">
        <f t="shared" si="115"/>
        <v>0</v>
      </c>
      <c r="H706" s="1336">
        <f t="shared" si="128"/>
        <v>0</v>
      </c>
      <c r="I706" s="1928"/>
      <c r="J706" s="1928"/>
      <c r="K706" s="1928"/>
      <c r="L706" s="1929"/>
      <c r="M706" s="1339">
        <f t="shared" si="129"/>
        <v>0</v>
      </c>
      <c r="N706" s="953"/>
      <c r="O706" s="953"/>
      <c r="P706" s="953"/>
      <c r="Q706" s="953"/>
      <c r="R706" s="954"/>
      <c r="S706" s="934"/>
      <c r="T706" s="934"/>
      <c r="U706" s="934"/>
      <c r="V706" s="935"/>
      <c r="W706" s="935"/>
      <c r="X706" s="936"/>
      <c r="Y706" s="1359"/>
      <c r="Z706" s="936"/>
      <c r="AA706" s="1922"/>
      <c r="AB706" s="1923"/>
      <c r="AC706" s="1923"/>
      <c r="AD706" s="1923"/>
      <c r="AE706" s="1923"/>
      <c r="AF706" s="1924"/>
      <c r="AG706" s="1930"/>
      <c r="AH706" s="1932"/>
      <c r="AI706" s="1931"/>
      <c r="AJ706" s="367">
        <f>SUM(AK706:AM706)</f>
        <v>0</v>
      </c>
      <c r="AK706" s="1931"/>
      <c r="AL706" s="1928"/>
      <c r="AM706" s="1932"/>
      <c r="AN706" s="1930" t="s">
        <v>97</v>
      </c>
      <c r="AO706" s="1928" t="s">
        <v>97</v>
      </c>
      <c r="AP706" s="1932" t="s">
        <v>97</v>
      </c>
      <c r="AQ706" s="1930" t="s">
        <v>97</v>
      </c>
      <c r="AR706" s="1928" t="s">
        <v>97</v>
      </c>
      <c r="AS706" s="1928" t="s">
        <v>97</v>
      </c>
      <c r="AT706" s="1928" t="s">
        <v>97</v>
      </c>
      <c r="AU706" s="1929" t="s">
        <v>97</v>
      </c>
      <c r="AV706" s="373">
        <f t="shared" si="116"/>
        <v>0</v>
      </c>
      <c r="AW706" s="934"/>
      <c r="AX706" s="935"/>
      <c r="AY706" s="935"/>
      <c r="AZ706" s="935"/>
      <c r="BA706" s="935"/>
      <c r="BB706" s="935"/>
      <c r="BC706" s="935"/>
      <c r="BD706" s="935"/>
      <c r="BE706" s="936"/>
    </row>
    <row r="707" spans="1:57">
      <c r="A707" s="2466"/>
      <c r="B707" s="2455"/>
      <c r="C707" s="2458"/>
      <c r="D707" s="290" t="s">
        <v>77</v>
      </c>
      <c r="E707" s="2502"/>
      <c r="F707" s="2490"/>
      <c r="G707" s="1335">
        <f t="shared" si="115"/>
        <v>42</v>
      </c>
      <c r="H707" s="1336">
        <f t="shared" si="128"/>
        <v>3</v>
      </c>
      <c r="I707" s="1928">
        <v>3</v>
      </c>
      <c r="J707" s="1928"/>
      <c r="K707" s="1928"/>
      <c r="L707" s="1929"/>
      <c r="M707" s="1339">
        <f t="shared" si="129"/>
        <v>42</v>
      </c>
      <c r="N707" s="953">
        <v>42</v>
      </c>
      <c r="O707" s="953"/>
      <c r="P707" s="953"/>
      <c r="Q707" s="953"/>
      <c r="R707" s="954"/>
      <c r="S707" s="934">
        <v>7</v>
      </c>
      <c r="T707" s="934"/>
      <c r="U707" s="934"/>
      <c r="V707" s="935">
        <v>35</v>
      </c>
      <c r="W707" s="935"/>
      <c r="X707" s="936"/>
      <c r="Y707" s="1359">
        <v>41</v>
      </c>
      <c r="Z707" s="936">
        <v>1</v>
      </c>
      <c r="AA707" s="1922"/>
      <c r="AB707" s="1923">
        <v>16</v>
      </c>
      <c r="AC707" s="1923">
        <v>16</v>
      </c>
      <c r="AD707" s="1923">
        <v>6</v>
      </c>
      <c r="AE707" s="1923">
        <v>41</v>
      </c>
      <c r="AF707" s="1924">
        <v>3</v>
      </c>
      <c r="AG707" s="1930">
        <v>38</v>
      </c>
      <c r="AH707" s="1932">
        <v>17</v>
      </c>
      <c r="AI707" s="1931">
        <v>102</v>
      </c>
      <c r="AJ707" s="367">
        <f t="shared" ref="AJ707:AJ708" si="135">SUM(AQ707:AU707)</f>
        <v>42</v>
      </c>
      <c r="AK707" s="1931" t="s">
        <v>98</v>
      </c>
      <c r="AL707" s="1928" t="s">
        <v>98</v>
      </c>
      <c r="AM707" s="1932" t="s">
        <v>98</v>
      </c>
      <c r="AN707" s="1930" t="s">
        <v>97</v>
      </c>
      <c r="AO707" s="1928" t="s">
        <v>97</v>
      </c>
      <c r="AP707" s="1932" t="s">
        <v>97</v>
      </c>
      <c r="AQ707" s="1930"/>
      <c r="AR707" s="1928">
        <v>7</v>
      </c>
      <c r="AS707" s="1928">
        <v>30</v>
      </c>
      <c r="AT707" s="1928">
        <v>5</v>
      </c>
      <c r="AU707" s="1929"/>
      <c r="AV707" s="373">
        <f t="shared" si="116"/>
        <v>0</v>
      </c>
      <c r="AW707" s="934"/>
      <c r="AX707" s="935"/>
      <c r="AY707" s="935"/>
      <c r="AZ707" s="935"/>
      <c r="BA707" s="935"/>
      <c r="BB707" s="935"/>
      <c r="BC707" s="935"/>
      <c r="BD707" s="935"/>
      <c r="BE707" s="936"/>
    </row>
    <row r="708" spans="1:57" ht="32.25" thickBot="1">
      <c r="A708" s="2466"/>
      <c r="B708" s="2456"/>
      <c r="C708" s="2459"/>
      <c r="D708" s="291" t="s">
        <v>78</v>
      </c>
      <c r="E708" s="2503"/>
      <c r="F708" s="2491"/>
      <c r="G708" s="1347">
        <f t="shared" si="115"/>
        <v>0</v>
      </c>
      <c r="H708" s="1348">
        <f t="shared" si="128"/>
        <v>0</v>
      </c>
      <c r="I708" s="1934"/>
      <c r="J708" s="1934"/>
      <c r="K708" s="1934"/>
      <c r="L708" s="1935"/>
      <c r="M708" s="1360">
        <f t="shared" si="129"/>
        <v>0</v>
      </c>
      <c r="N708" s="1046"/>
      <c r="O708" s="1046"/>
      <c r="P708" s="1046"/>
      <c r="Q708" s="1046"/>
      <c r="R708" s="1047"/>
      <c r="S708" s="1045"/>
      <c r="T708" s="1045"/>
      <c r="U708" s="1045"/>
      <c r="V708" s="1046"/>
      <c r="W708" s="1046"/>
      <c r="X708" s="1047"/>
      <c r="Y708" s="1353"/>
      <c r="Z708" s="1047"/>
      <c r="AA708" s="1938"/>
      <c r="AB708" s="1934"/>
      <c r="AC708" s="1934"/>
      <c r="AD708" s="1934"/>
      <c r="AE708" s="1934"/>
      <c r="AF708" s="1935"/>
      <c r="AG708" s="1936"/>
      <c r="AH708" s="1942"/>
      <c r="AI708" s="1939"/>
      <c r="AJ708" s="368">
        <f t="shared" si="135"/>
        <v>0</v>
      </c>
      <c r="AK708" s="1939" t="s">
        <v>97</v>
      </c>
      <c r="AL708" s="1934" t="s">
        <v>97</v>
      </c>
      <c r="AM708" s="1940" t="s">
        <v>97</v>
      </c>
      <c r="AN708" s="1938" t="s">
        <v>97</v>
      </c>
      <c r="AO708" s="1934" t="s">
        <v>98</v>
      </c>
      <c r="AP708" s="1940" t="s">
        <v>98</v>
      </c>
      <c r="AQ708" s="1938"/>
      <c r="AR708" s="1934"/>
      <c r="AS708" s="1934"/>
      <c r="AT708" s="1934"/>
      <c r="AU708" s="1935"/>
      <c r="AV708" s="373">
        <f t="shared" si="116"/>
        <v>0</v>
      </c>
      <c r="AW708" s="1045"/>
      <c r="AX708" s="1046"/>
      <c r="AY708" s="1046"/>
      <c r="AZ708" s="1046"/>
      <c r="BA708" s="1046"/>
      <c r="BB708" s="1046"/>
      <c r="BC708" s="1046"/>
      <c r="BD708" s="1046"/>
      <c r="BE708" s="1047"/>
    </row>
    <row r="709" spans="1:57" ht="33.950000000000003" customHeight="1">
      <c r="A709" s="2466"/>
      <c r="B709" s="2454" t="s">
        <v>470</v>
      </c>
      <c r="C709" s="2457" t="s">
        <v>471</v>
      </c>
      <c r="D709" s="289" t="s">
        <v>74</v>
      </c>
      <c r="E709" s="2504">
        <v>50</v>
      </c>
      <c r="F709" s="2489">
        <f>E709-SUM(M709:M713)</f>
        <v>0</v>
      </c>
      <c r="G709" s="1318">
        <f t="shared" si="115"/>
        <v>0</v>
      </c>
      <c r="H709" s="1319">
        <f t="shared" si="128"/>
        <v>0</v>
      </c>
      <c r="I709" s="1920"/>
      <c r="J709" s="1920"/>
      <c r="K709" s="1920"/>
      <c r="L709" s="1921"/>
      <c r="M709" s="1322">
        <f t="shared" si="129"/>
        <v>0</v>
      </c>
      <c r="N709" s="1323"/>
      <c r="O709" s="1323"/>
      <c r="P709" s="1323"/>
      <c r="Q709" s="1323"/>
      <c r="R709" s="1327"/>
      <c r="S709" s="1334"/>
      <c r="T709" s="1334"/>
      <c r="U709" s="1334"/>
      <c r="V709" s="1323"/>
      <c r="W709" s="1323"/>
      <c r="X709" s="1327"/>
      <c r="Y709" s="1325"/>
      <c r="Z709" s="1327"/>
      <c r="AA709" s="1925"/>
      <c r="AB709" s="1920"/>
      <c r="AC709" s="1920"/>
      <c r="AD709" s="1920"/>
      <c r="AE709" s="1920"/>
      <c r="AF709" s="1921"/>
      <c r="AG709" s="1943"/>
      <c r="AH709" s="1944"/>
      <c r="AI709" s="1926"/>
      <c r="AJ709" s="366">
        <f t="shared" ref="AJ709:AJ710" si="136">SUM(AN709:AP709)</f>
        <v>0</v>
      </c>
      <c r="AK709" s="1926" t="s">
        <v>97</v>
      </c>
      <c r="AL709" s="1920" t="s">
        <v>97</v>
      </c>
      <c r="AM709" s="1927" t="s">
        <v>97</v>
      </c>
      <c r="AN709" s="1925"/>
      <c r="AO709" s="1920"/>
      <c r="AP709" s="1927"/>
      <c r="AQ709" s="1925" t="s">
        <v>97</v>
      </c>
      <c r="AR709" s="1920" t="s">
        <v>97</v>
      </c>
      <c r="AS709" s="1920" t="s">
        <v>97</v>
      </c>
      <c r="AT709" s="1920" t="s">
        <v>97</v>
      </c>
      <c r="AU709" s="1921" t="s">
        <v>97</v>
      </c>
      <c r="AV709" s="373">
        <f t="shared" si="116"/>
        <v>0</v>
      </c>
      <c r="AW709" s="1334"/>
      <c r="AX709" s="1323"/>
      <c r="AY709" s="1323"/>
      <c r="AZ709" s="1323"/>
      <c r="BA709" s="1323"/>
      <c r="BB709" s="1323"/>
      <c r="BC709" s="1323"/>
      <c r="BD709" s="1323"/>
      <c r="BE709" s="1327"/>
    </row>
    <row r="710" spans="1:57" ht="47.25">
      <c r="A710" s="2466"/>
      <c r="B710" s="2455"/>
      <c r="C710" s="2458"/>
      <c r="D710" s="290" t="s">
        <v>75</v>
      </c>
      <c r="E710" s="2502"/>
      <c r="F710" s="2490"/>
      <c r="G710" s="1335">
        <f t="shared" si="115"/>
        <v>0</v>
      </c>
      <c r="H710" s="1336">
        <f t="shared" si="128"/>
        <v>0</v>
      </c>
      <c r="I710" s="1928"/>
      <c r="J710" s="1928"/>
      <c r="K710" s="1928"/>
      <c r="L710" s="1929"/>
      <c r="M710" s="1339">
        <f t="shared" si="129"/>
        <v>0</v>
      </c>
      <c r="N710" s="953"/>
      <c r="O710" s="953"/>
      <c r="P710" s="953"/>
      <c r="Q710" s="953"/>
      <c r="R710" s="954"/>
      <c r="S710" s="934"/>
      <c r="T710" s="934"/>
      <c r="U710" s="934"/>
      <c r="V710" s="935"/>
      <c r="W710" s="935"/>
      <c r="X710" s="936"/>
      <c r="Y710" s="1359"/>
      <c r="Z710" s="936"/>
      <c r="AA710" s="1922"/>
      <c r="AB710" s="1923"/>
      <c r="AC710" s="1923"/>
      <c r="AD710" s="1923"/>
      <c r="AE710" s="1923"/>
      <c r="AF710" s="1924"/>
      <c r="AG710" s="1945"/>
      <c r="AH710" s="1946"/>
      <c r="AI710" s="1931"/>
      <c r="AJ710" s="367">
        <f t="shared" si="136"/>
        <v>0</v>
      </c>
      <c r="AK710" s="1931" t="s">
        <v>98</v>
      </c>
      <c r="AL710" s="1928" t="s">
        <v>98</v>
      </c>
      <c r="AM710" s="1932" t="s">
        <v>98</v>
      </c>
      <c r="AN710" s="1930"/>
      <c r="AO710" s="1928"/>
      <c r="AP710" s="1932"/>
      <c r="AQ710" s="1930" t="s">
        <v>97</v>
      </c>
      <c r="AR710" s="1928" t="s">
        <v>97</v>
      </c>
      <c r="AS710" s="1928" t="s">
        <v>97</v>
      </c>
      <c r="AT710" s="1928" t="s">
        <v>97</v>
      </c>
      <c r="AU710" s="1929" t="s">
        <v>97</v>
      </c>
      <c r="AV710" s="373">
        <f t="shared" si="116"/>
        <v>0</v>
      </c>
      <c r="AW710" s="934"/>
      <c r="AX710" s="935"/>
      <c r="AY710" s="935"/>
      <c r="AZ710" s="935"/>
      <c r="BA710" s="935"/>
      <c r="BB710" s="935"/>
      <c r="BC710" s="935"/>
      <c r="BD710" s="935"/>
      <c r="BE710" s="936"/>
    </row>
    <row r="711" spans="1:57" ht="31.5">
      <c r="A711" s="2466"/>
      <c r="B711" s="2455"/>
      <c r="C711" s="2458"/>
      <c r="D711" s="290" t="s">
        <v>76</v>
      </c>
      <c r="E711" s="2502"/>
      <c r="F711" s="2490"/>
      <c r="G711" s="1335">
        <f t="shared" si="115"/>
        <v>0</v>
      </c>
      <c r="H711" s="1336">
        <f t="shared" si="128"/>
        <v>0</v>
      </c>
      <c r="I711" s="1928"/>
      <c r="J711" s="1928"/>
      <c r="K711" s="1928"/>
      <c r="L711" s="1929"/>
      <c r="M711" s="1339">
        <f t="shared" si="129"/>
        <v>0</v>
      </c>
      <c r="N711" s="953"/>
      <c r="O711" s="953"/>
      <c r="P711" s="953"/>
      <c r="Q711" s="953"/>
      <c r="R711" s="954"/>
      <c r="S711" s="934"/>
      <c r="T711" s="934"/>
      <c r="U711" s="934"/>
      <c r="V711" s="935"/>
      <c r="W711" s="935"/>
      <c r="X711" s="936"/>
      <c r="Y711" s="1359"/>
      <c r="Z711" s="936"/>
      <c r="AA711" s="1922"/>
      <c r="AB711" s="1923"/>
      <c r="AC711" s="1923"/>
      <c r="AD711" s="1923"/>
      <c r="AE711" s="1923"/>
      <c r="AF711" s="1924"/>
      <c r="AG711" s="1945"/>
      <c r="AH711" s="1946"/>
      <c r="AI711" s="1931"/>
      <c r="AJ711" s="367">
        <f>SUM(AK711:AM711)</f>
        <v>0</v>
      </c>
      <c r="AK711" s="1931"/>
      <c r="AL711" s="1928"/>
      <c r="AM711" s="1932"/>
      <c r="AN711" s="1930" t="s">
        <v>97</v>
      </c>
      <c r="AO711" s="1928" t="s">
        <v>97</v>
      </c>
      <c r="AP711" s="1932" t="s">
        <v>97</v>
      </c>
      <c r="AQ711" s="1930" t="s">
        <v>97</v>
      </c>
      <c r="AR711" s="1928" t="s">
        <v>97</v>
      </c>
      <c r="AS711" s="1928" t="s">
        <v>97</v>
      </c>
      <c r="AT711" s="1928" t="s">
        <v>97</v>
      </c>
      <c r="AU711" s="1929" t="s">
        <v>97</v>
      </c>
      <c r="AV711" s="373">
        <f t="shared" si="116"/>
        <v>0</v>
      </c>
      <c r="AW711" s="934"/>
      <c r="AX711" s="935"/>
      <c r="AY711" s="935"/>
      <c r="AZ711" s="935"/>
      <c r="BA711" s="935"/>
      <c r="BB711" s="935"/>
      <c r="BC711" s="935"/>
      <c r="BD711" s="935"/>
      <c r="BE711" s="936"/>
    </row>
    <row r="712" spans="1:57">
      <c r="A712" s="2466"/>
      <c r="B712" s="2455"/>
      <c r="C712" s="2458"/>
      <c r="D712" s="290" t="s">
        <v>77</v>
      </c>
      <c r="E712" s="2502"/>
      <c r="F712" s="2490"/>
      <c r="G712" s="1335">
        <f t="shared" si="115"/>
        <v>50</v>
      </c>
      <c r="H712" s="1336">
        <f t="shared" si="128"/>
        <v>0</v>
      </c>
      <c r="I712" s="1928"/>
      <c r="J712" s="1928"/>
      <c r="K712" s="1928"/>
      <c r="L712" s="1929"/>
      <c r="M712" s="1339">
        <f t="shared" si="129"/>
        <v>50</v>
      </c>
      <c r="N712" s="953">
        <v>50</v>
      </c>
      <c r="O712" s="953"/>
      <c r="P712" s="953"/>
      <c r="Q712" s="953"/>
      <c r="R712" s="954"/>
      <c r="S712" s="934"/>
      <c r="T712" s="934"/>
      <c r="U712" s="934"/>
      <c r="V712" s="935">
        <v>50</v>
      </c>
      <c r="W712" s="935"/>
      <c r="X712" s="936"/>
      <c r="Y712" s="1359">
        <v>43</v>
      </c>
      <c r="Z712" s="936">
        <v>7</v>
      </c>
      <c r="AA712" s="1922"/>
      <c r="AB712" s="1923">
        <v>35</v>
      </c>
      <c r="AC712" s="1923">
        <v>35</v>
      </c>
      <c r="AD712" s="1923"/>
      <c r="AE712" s="1923">
        <v>4</v>
      </c>
      <c r="AF712" s="1924"/>
      <c r="AG712" s="1945">
        <v>40</v>
      </c>
      <c r="AH712" s="1946">
        <v>24</v>
      </c>
      <c r="AI712" s="1931">
        <v>106</v>
      </c>
      <c r="AJ712" s="367">
        <f t="shared" ref="AJ712:AJ713" si="137">SUM(AQ712:AU712)</f>
        <v>50</v>
      </c>
      <c r="AK712" s="1931" t="s">
        <v>98</v>
      </c>
      <c r="AL712" s="1928" t="s">
        <v>98</v>
      </c>
      <c r="AM712" s="1932" t="s">
        <v>98</v>
      </c>
      <c r="AN712" s="1930" t="s">
        <v>97</v>
      </c>
      <c r="AO712" s="1928" t="s">
        <v>97</v>
      </c>
      <c r="AP712" s="1932" t="s">
        <v>97</v>
      </c>
      <c r="AQ712" s="1930">
        <v>0</v>
      </c>
      <c r="AR712" s="1928">
        <v>7</v>
      </c>
      <c r="AS712" s="1928">
        <v>30</v>
      </c>
      <c r="AT712" s="1928">
        <v>13</v>
      </c>
      <c r="AU712" s="1929">
        <v>0</v>
      </c>
      <c r="AV712" s="373">
        <f t="shared" si="116"/>
        <v>0</v>
      </c>
      <c r="AW712" s="934"/>
      <c r="AX712" s="935"/>
      <c r="AY712" s="935"/>
      <c r="AZ712" s="935"/>
      <c r="BA712" s="935"/>
      <c r="BB712" s="935"/>
      <c r="BC712" s="935"/>
      <c r="BD712" s="935"/>
      <c r="BE712" s="936"/>
    </row>
    <row r="713" spans="1:57" ht="32.25" thickBot="1">
      <c r="A713" s="2466"/>
      <c r="B713" s="2456"/>
      <c r="C713" s="2459"/>
      <c r="D713" s="291" t="s">
        <v>78</v>
      </c>
      <c r="E713" s="2503"/>
      <c r="F713" s="2491"/>
      <c r="G713" s="1347">
        <f t="shared" si="115"/>
        <v>0</v>
      </c>
      <c r="H713" s="1348">
        <f t="shared" si="128"/>
        <v>0</v>
      </c>
      <c r="I713" s="1934"/>
      <c r="J713" s="1934"/>
      <c r="K713" s="1934"/>
      <c r="L713" s="1935"/>
      <c r="M713" s="1360">
        <f t="shared" si="129"/>
        <v>0</v>
      </c>
      <c r="N713" s="1046"/>
      <c r="O713" s="1046"/>
      <c r="P713" s="1046"/>
      <c r="Q713" s="1046"/>
      <c r="R713" s="1047"/>
      <c r="S713" s="1045"/>
      <c r="T713" s="1045"/>
      <c r="U713" s="1045"/>
      <c r="V713" s="1046"/>
      <c r="W713" s="1046"/>
      <c r="X713" s="1047"/>
      <c r="Y713" s="1353"/>
      <c r="Z713" s="1047"/>
      <c r="AA713" s="1938"/>
      <c r="AB713" s="1934"/>
      <c r="AC713" s="1934"/>
      <c r="AD713" s="1934"/>
      <c r="AE713" s="1934"/>
      <c r="AF713" s="1935"/>
      <c r="AG713" s="1947"/>
      <c r="AH713" s="1948"/>
      <c r="AI713" s="1939"/>
      <c r="AJ713" s="368">
        <f t="shared" si="137"/>
        <v>0</v>
      </c>
      <c r="AK713" s="1939" t="s">
        <v>97</v>
      </c>
      <c r="AL713" s="1934" t="s">
        <v>97</v>
      </c>
      <c r="AM713" s="1940" t="s">
        <v>97</v>
      </c>
      <c r="AN713" s="1938" t="s">
        <v>97</v>
      </c>
      <c r="AO713" s="1934" t="s">
        <v>98</v>
      </c>
      <c r="AP713" s="1940" t="s">
        <v>98</v>
      </c>
      <c r="AQ713" s="1938"/>
      <c r="AR713" s="1934"/>
      <c r="AS713" s="1934"/>
      <c r="AT713" s="1934"/>
      <c r="AU713" s="1935"/>
      <c r="AV713" s="373">
        <f t="shared" si="116"/>
        <v>0</v>
      </c>
      <c r="AW713" s="1045"/>
      <c r="AX713" s="1046"/>
      <c r="AY713" s="1046"/>
      <c r="AZ713" s="1046"/>
      <c r="BA713" s="1046"/>
      <c r="BB713" s="1046"/>
      <c r="BC713" s="1046"/>
      <c r="BD713" s="1046"/>
      <c r="BE713" s="1047"/>
    </row>
    <row r="714" spans="1:57" ht="33.950000000000003" customHeight="1">
      <c r="A714" s="2466"/>
      <c r="B714" s="2454" t="s">
        <v>472</v>
      </c>
      <c r="C714" s="2457" t="s">
        <v>473</v>
      </c>
      <c r="D714" s="289" t="s">
        <v>74</v>
      </c>
      <c r="E714" s="2504">
        <v>60</v>
      </c>
      <c r="F714" s="2489">
        <f>E714-SUM(M714:M718)</f>
        <v>10</v>
      </c>
      <c r="G714" s="1318">
        <f t="shared" ref="G714:G777" si="138">SUM(M714,AV714)</f>
        <v>0</v>
      </c>
      <c r="H714" s="1319">
        <f t="shared" si="128"/>
        <v>0</v>
      </c>
      <c r="I714" s="1920"/>
      <c r="J714" s="1920"/>
      <c r="K714" s="1920"/>
      <c r="L714" s="1921"/>
      <c r="M714" s="1369">
        <f t="shared" si="129"/>
        <v>0</v>
      </c>
      <c r="N714" s="935"/>
      <c r="O714" s="935"/>
      <c r="P714" s="935"/>
      <c r="Q714" s="935"/>
      <c r="R714" s="936"/>
      <c r="S714" s="1334"/>
      <c r="T714" s="1334"/>
      <c r="U714" s="1334"/>
      <c r="V714" s="1323"/>
      <c r="W714" s="1323"/>
      <c r="X714" s="1327"/>
      <c r="Y714" s="1325"/>
      <c r="Z714" s="1327"/>
      <c r="AA714" s="1925"/>
      <c r="AB714" s="1920"/>
      <c r="AC714" s="1920"/>
      <c r="AD714" s="1920"/>
      <c r="AE714" s="1920"/>
      <c r="AF714" s="1921"/>
      <c r="AG714" s="1922"/>
      <c r="AH714" s="1949"/>
      <c r="AI714" s="1926"/>
      <c r="AJ714" s="366">
        <f t="shared" ref="AJ714:AJ715" si="139">SUM(AN714:AP714)</f>
        <v>0</v>
      </c>
      <c r="AK714" s="1926" t="s">
        <v>97</v>
      </c>
      <c r="AL714" s="1920" t="s">
        <v>97</v>
      </c>
      <c r="AM714" s="1927" t="s">
        <v>97</v>
      </c>
      <c r="AN714" s="1925"/>
      <c r="AO714" s="1920"/>
      <c r="AP714" s="1927"/>
      <c r="AQ714" s="1925" t="s">
        <v>97</v>
      </c>
      <c r="AR714" s="1920" t="s">
        <v>97</v>
      </c>
      <c r="AS714" s="1920" t="s">
        <v>97</v>
      </c>
      <c r="AT714" s="1920" t="s">
        <v>97</v>
      </c>
      <c r="AU714" s="1921" t="s">
        <v>97</v>
      </c>
      <c r="AV714" s="373">
        <f t="shared" ref="AV714:AV777" si="140">SUM(AW714:BE714)</f>
        <v>0</v>
      </c>
      <c r="AW714" s="1334"/>
      <c r="AX714" s="1323"/>
      <c r="AY714" s="1323"/>
      <c r="AZ714" s="1323"/>
      <c r="BA714" s="1323"/>
      <c r="BB714" s="1323"/>
      <c r="BC714" s="1323"/>
      <c r="BD714" s="1323"/>
      <c r="BE714" s="1327"/>
    </row>
    <row r="715" spans="1:57" ht="47.25">
      <c r="A715" s="2466"/>
      <c r="B715" s="2455"/>
      <c r="C715" s="2458"/>
      <c r="D715" s="290" t="s">
        <v>75</v>
      </c>
      <c r="E715" s="2502"/>
      <c r="F715" s="2490"/>
      <c r="G715" s="1335">
        <f t="shared" si="138"/>
        <v>0</v>
      </c>
      <c r="H715" s="1336">
        <f t="shared" si="128"/>
        <v>0</v>
      </c>
      <c r="I715" s="1928"/>
      <c r="J715" s="1928"/>
      <c r="K715" s="1928"/>
      <c r="L715" s="1929"/>
      <c r="M715" s="1339">
        <f t="shared" si="129"/>
        <v>0</v>
      </c>
      <c r="N715" s="953"/>
      <c r="O715" s="953"/>
      <c r="P715" s="953"/>
      <c r="Q715" s="953"/>
      <c r="R715" s="954"/>
      <c r="S715" s="934"/>
      <c r="T715" s="934"/>
      <c r="U715" s="934"/>
      <c r="V715" s="935"/>
      <c r="W715" s="935"/>
      <c r="X715" s="936"/>
      <c r="Y715" s="1359"/>
      <c r="Z715" s="936"/>
      <c r="AA715" s="1922"/>
      <c r="AB715" s="1923"/>
      <c r="AC715" s="1923"/>
      <c r="AD715" s="1923"/>
      <c r="AE715" s="1923"/>
      <c r="AF715" s="1924"/>
      <c r="AG715" s="1930"/>
      <c r="AH715" s="1932"/>
      <c r="AI715" s="1931"/>
      <c r="AJ715" s="367">
        <f t="shared" si="139"/>
        <v>0</v>
      </c>
      <c r="AK715" s="1931" t="s">
        <v>98</v>
      </c>
      <c r="AL715" s="1928" t="s">
        <v>98</v>
      </c>
      <c r="AM715" s="1932" t="s">
        <v>98</v>
      </c>
      <c r="AN715" s="1930"/>
      <c r="AO715" s="1928"/>
      <c r="AP715" s="1932"/>
      <c r="AQ715" s="1930" t="s">
        <v>97</v>
      </c>
      <c r="AR715" s="1928" t="s">
        <v>97</v>
      </c>
      <c r="AS715" s="1928" t="s">
        <v>97</v>
      </c>
      <c r="AT715" s="1928" t="s">
        <v>97</v>
      </c>
      <c r="AU715" s="1929" t="s">
        <v>97</v>
      </c>
      <c r="AV715" s="373">
        <f t="shared" si="140"/>
        <v>0</v>
      </c>
      <c r="AW715" s="934"/>
      <c r="AX715" s="935"/>
      <c r="AY715" s="935"/>
      <c r="AZ715" s="935"/>
      <c r="BA715" s="935"/>
      <c r="BB715" s="935"/>
      <c r="BC715" s="935"/>
      <c r="BD715" s="935"/>
      <c r="BE715" s="936"/>
    </row>
    <row r="716" spans="1:57" ht="31.5">
      <c r="A716" s="2466"/>
      <c r="B716" s="2455"/>
      <c r="C716" s="2458"/>
      <c r="D716" s="290" t="s">
        <v>76</v>
      </c>
      <c r="E716" s="2502"/>
      <c r="F716" s="2490"/>
      <c r="G716" s="1335">
        <f t="shared" si="138"/>
        <v>0</v>
      </c>
      <c r="H716" s="1336">
        <f t="shared" si="128"/>
        <v>0</v>
      </c>
      <c r="I716" s="1928"/>
      <c r="J716" s="1928"/>
      <c r="K716" s="1928"/>
      <c r="L716" s="1929"/>
      <c r="M716" s="1339">
        <f t="shared" si="129"/>
        <v>0</v>
      </c>
      <c r="N716" s="953"/>
      <c r="O716" s="953"/>
      <c r="P716" s="953"/>
      <c r="Q716" s="953"/>
      <c r="R716" s="954"/>
      <c r="S716" s="934"/>
      <c r="T716" s="934"/>
      <c r="U716" s="934"/>
      <c r="V716" s="935"/>
      <c r="W716" s="935"/>
      <c r="X716" s="936"/>
      <c r="Y716" s="1359"/>
      <c r="Z716" s="936"/>
      <c r="AA716" s="1922"/>
      <c r="AB716" s="1923"/>
      <c r="AC716" s="1923"/>
      <c r="AD716" s="1923"/>
      <c r="AE716" s="1923"/>
      <c r="AF716" s="1924"/>
      <c r="AG716" s="1930"/>
      <c r="AH716" s="1932"/>
      <c r="AI716" s="1931"/>
      <c r="AJ716" s="367">
        <f>SUM(AK716:AM716)</f>
        <v>0</v>
      </c>
      <c r="AK716" s="1931"/>
      <c r="AL716" s="1928"/>
      <c r="AM716" s="1932"/>
      <c r="AN716" s="1930" t="s">
        <v>97</v>
      </c>
      <c r="AO716" s="1928" t="s">
        <v>97</v>
      </c>
      <c r="AP716" s="1932" t="s">
        <v>97</v>
      </c>
      <c r="AQ716" s="1930" t="s">
        <v>97</v>
      </c>
      <c r="AR716" s="1928" t="s">
        <v>97</v>
      </c>
      <c r="AS716" s="1928" t="s">
        <v>97</v>
      </c>
      <c r="AT716" s="1928" t="s">
        <v>97</v>
      </c>
      <c r="AU716" s="1929" t="s">
        <v>97</v>
      </c>
      <c r="AV716" s="373">
        <f t="shared" si="140"/>
        <v>0</v>
      </c>
      <c r="AW716" s="934"/>
      <c r="AX716" s="935"/>
      <c r="AY716" s="935"/>
      <c r="AZ716" s="935"/>
      <c r="BA716" s="935"/>
      <c r="BB716" s="935"/>
      <c r="BC716" s="935"/>
      <c r="BD716" s="935"/>
      <c r="BE716" s="936"/>
    </row>
    <row r="717" spans="1:57">
      <c r="A717" s="2466"/>
      <c r="B717" s="2455"/>
      <c r="C717" s="2458"/>
      <c r="D717" s="290" t="s">
        <v>77</v>
      </c>
      <c r="E717" s="2502"/>
      <c r="F717" s="2490"/>
      <c r="G717" s="1335">
        <f t="shared" si="138"/>
        <v>51</v>
      </c>
      <c r="H717" s="1336">
        <f t="shared" si="128"/>
        <v>1</v>
      </c>
      <c r="I717" s="1928"/>
      <c r="J717" s="1928"/>
      <c r="K717" s="1928">
        <v>1</v>
      </c>
      <c r="L717" s="1929"/>
      <c r="M717" s="1339">
        <f t="shared" si="129"/>
        <v>50</v>
      </c>
      <c r="N717" s="953">
        <v>50</v>
      </c>
      <c r="O717" s="953"/>
      <c r="P717" s="953"/>
      <c r="Q717" s="953"/>
      <c r="R717" s="954"/>
      <c r="S717" s="934"/>
      <c r="T717" s="934"/>
      <c r="U717" s="934"/>
      <c r="V717" s="935">
        <v>50</v>
      </c>
      <c r="W717" s="935"/>
      <c r="X717" s="936"/>
      <c r="Y717" s="1359">
        <v>46</v>
      </c>
      <c r="Z717" s="936">
        <v>4</v>
      </c>
      <c r="AA717" s="1922"/>
      <c r="AB717" s="1923">
        <v>17</v>
      </c>
      <c r="AC717" s="1923">
        <v>16</v>
      </c>
      <c r="AD717" s="1923">
        <v>6</v>
      </c>
      <c r="AE717" s="1923">
        <v>40</v>
      </c>
      <c r="AF717" s="1924"/>
      <c r="AG717" s="1930">
        <v>40</v>
      </c>
      <c r="AH717" s="1932">
        <v>21</v>
      </c>
      <c r="AI717" s="1931">
        <v>101</v>
      </c>
      <c r="AJ717" s="367">
        <f t="shared" ref="AJ717:AJ718" si="141">SUM(AQ717:AU717)</f>
        <v>50</v>
      </c>
      <c r="AK717" s="1931" t="s">
        <v>98</v>
      </c>
      <c r="AL717" s="1928" t="s">
        <v>98</v>
      </c>
      <c r="AM717" s="1932" t="s">
        <v>98</v>
      </c>
      <c r="AN717" s="1930" t="s">
        <v>97</v>
      </c>
      <c r="AO717" s="1928" t="s">
        <v>97</v>
      </c>
      <c r="AP717" s="1932" t="s">
        <v>97</v>
      </c>
      <c r="AQ717" s="1930">
        <v>3</v>
      </c>
      <c r="AR717" s="1928">
        <v>0</v>
      </c>
      <c r="AS717" s="1928">
        <v>40</v>
      </c>
      <c r="AT717" s="1928">
        <v>7</v>
      </c>
      <c r="AU717" s="1929"/>
      <c r="AV717" s="373">
        <f t="shared" si="140"/>
        <v>1</v>
      </c>
      <c r="AW717" s="934"/>
      <c r="AX717" s="935"/>
      <c r="AY717" s="935"/>
      <c r="AZ717" s="935"/>
      <c r="BA717" s="935"/>
      <c r="BB717" s="935"/>
      <c r="BC717" s="935">
        <v>1</v>
      </c>
      <c r="BD717" s="935"/>
      <c r="BE717" s="936"/>
    </row>
    <row r="718" spans="1:57" ht="32.25" thickBot="1">
      <c r="A718" s="2467"/>
      <c r="B718" s="2456"/>
      <c r="C718" s="2459"/>
      <c r="D718" s="291" t="s">
        <v>78</v>
      </c>
      <c r="E718" s="2505"/>
      <c r="F718" s="2491"/>
      <c r="G718" s="1347">
        <f t="shared" si="138"/>
        <v>0</v>
      </c>
      <c r="H718" s="1348">
        <f t="shared" si="128"/>
        <v>0</v>
      </c>
      <c r="I718" s="1934"/>
      <c r="J718" s="1934"/>
      <c r="K718" s="1934"/>
      <c r="L718" s="1935"/>
      <c r="M718" s="1360">
        <f t="shared" si="129"/>
        <v>0</v>
      </c>
      <c r="N718" s="1046"/>
      <c r="O718" s="1046"/>
      <c r="P718" s="1046"/>
      <c r="Q718" s="1046"/>
      <c r="R718" s="1047"/>
      <c r="S718" s="1045"/>
      <c r="T718" s="1045"/>
      <c r="U718" s="1045"/>
      <c r="V718" s="1046"/>
      <c r="W718" s="1046"/>
      <c r="X718" s="1047"/>
      <c r="Y718" s="1353"/>
      <c r="Z718" s="1047"/>
      <c r="AA718" s="1938"/>
      <c r="AB718" s="1934"/>
      <c r="AC718" s="1934"/>
      <c r="AD718" s="1934"/>
      <c r="AE718" s="1934"/>
      <c r="AF718" s="1935"/>
      <c r="AG718" s="1938"/>
      <c r="AH718" s="1940"/>
      <c r="AI718" s="1939"/>
      <c r="AJ718" s="368">
        <f t="shared" si="141"/>
        <v>0</v>
      </c>
      <c r="AK718" s="1939" t="s">
        <v>97</v>
      </c>
      <c r="AL718" s="1934" t="s">
        <v>97</v>
      </c>
      <c r="AM718" s="1940" t="s">
        <v>97</v>
      </c>
      <c r="AN718" s="1938" t="s">
        <v>97</v>
      </c>
      <c r="AO718" s="1934" t="s">
        <v>98</v>
      </c>
      <c r="AP718" s="1940" t="s">
        <v>98</v>
      </c>
      <c r="AQ718" s="1938"/>
      <c r="AR718" s="1934"/>
      <c r="AS718" s="1934"/>
      <c r="AT718" s="1934"/>
      <c r="AU718" s="1935"/>
      <c r="AV718" s="373">
        <f t="shared" si="140"/>
        <v>0</v>
      </c>
      <c r="AW718" s="1045"/>
      <c r="AX718" s="1046"/>
      <c r="AY718" s="1046"/>
      <c r="AZ718" s="1046"/>
      <c r="BA718" s="1046"/>
      <c r="BB718" s="1046"/>
      <c r="BC718" s="1046"/>
      <c r="BD718" s="1046"/>
      <c r="BE718" s="1047"/>
    </row>
    <row r="719" spans="1:57" ht="33.950000000000003" customHeight="1">
      <c r="A719" s="2471" t="s">
        <v>71</v>
      </c>
      <c r="B719" s="2454" t="s">
        <v>72</v>
      </c>
      <c r="C719" s="2457" t="s">
        <v>73</v>
      </c>
      <c r="D719" s="390" t="s">
        <v>74</v>
      </c>
      <c r="E719" s="2425">
        <v>371</v>
      </c>
      <c r="F719" s="2428">
        <f>E719-SUM(M719:M723)</f>
        <v>7</v>
      </c>
      <c r="G719" s="1371">
        <f t="shared" si="138"/>
        <v>58</v>
      </c>
      <c r="H719" s="1372">
        <f>SUM(I719:L719)</f>
        <v>1</v>
      </c>
      <c r="I719" s="1950"/>
      <c r="J719" s="1950"/>
      <c r="K719" s="1950">
        <v>1</v>
      </c>
      <c r="L719" s="1951"/>
      <c r="M719" s="1375">
        <f>IF(AND(SUM(N719:R719)=SUM(Y719:Z719),SUM(S719:X719)=SUM(Y719:Z719)),SUM(N719:R719),"ПЕРЕВІРТЕ ПРАВИЛЬНІСТЬ ДАНИХ")</f>
        <v>58</v>
      </c>
      <c r="N719" s="1376">
        <v>58</v>
      </c>
      <c r="O719" s="1376"/>
      <c r="P719" s="1376"/>
      <c r="Q719" s="1376"/>
      <c r="R719" s="1377"/>
      <c r="S719" s="1378">
        <v>8</v>
      </c>
      <c r="T719" s="1376"/>
      <c r="U719" s="1376"/>
      <c r="V719" s="1373">
        <v>50</v>
      </c>
      <c r="W719" s="1376"/>
      <c r="X719" s="1379"/>
      <c r="Y719" s="1378">
        <v>50</v>
      </c>
      <c r="Z719" s="1379">
        <v>8</v>
      </c>
      <c r="AA719" s="1952"/>
      <c r="AB719" s="1950">
        <v>21</v>
      </c>
      <c r="AC719" s="1950">
        <v>20</v>
      </c>
      <c r="AD719" s="1950">
        <v>3</v>
      </c>
      <c r="AE719" s="1950">
        <v>44</v>
      </c>
      <c r="AF719" s="1951">
        <v>5</v>
      </c>
      <c r="AG719" s="1953">
        <v>41.7</v>
      </c>
      <c r="AH719" s="1954">
        <v>19.600000000000001</v>
      </c>
      <c r="AI719" s="1955">
        <v>10.3</v>
      </c>
      <c r="AJ719" s="151">
        <f>SUM(AN719:AP719)</f>
        <v>58</v>
      </c>
      <c r="AK719" s="1837" t="s">
        <v>97</v>
      </c>
      <c r="AL719" s="1834" t="s">
        <v>97</v>
      </c>
      <c r="AM719" s="1835" t="s">
        <v>97</v>
      </c>
      <c r="AN719" s="1832">
        <v>3</v>
      </c>
      <c r="AO719" s="1827">
        <v>55</v>
      </c>
      <c r="AP719" s="1836"/>
      <c r="AQ719" s="1882" t="s">
        <v>97</v>
      </c>
      <c r="AR719" s="1883" t="s">
        <v>97</v>
      </c>
      <c r="AS719" s="1883" t="s">
        <v>97</v>
      </c>
      <c r="AT719" s="1883" t="s">
        <v>97</v>
      </c>
      <c r="AU719" s="1886" t="s">
        <v>97</v>
      </c>
      <c r="AV719" s="218">
        <f t="shared" si="140"/>
        <v>0</v>
      </c>
      <c r="AW719" s="1384"/>
      <c r="AX719" s="1376"/>
      <c r="AY719" s="1376"/>
      <c r="AZ719" s="1376"/>
      <c r="BA719" s="1376"/>
      <c r="BB719" s="1376"/>
      <c r="BC719" s="1376"/>
      <c r="BD719" s="1376"/>
      <c r="BE719" s="1379"/>
    </row>
    <row r="720" spans="1:57" ht="47.25">
      <c r="A720" s="2472"/>
      <c r="B720" s="2455"/>
      <c r="C720" s="2458"/>
      <c r="D720" s="8" t="s">
        <v>75</v>
      </c>
      <c r="E720" s="2425"/>
      <c r="F720" s="2428"/>
      <c r="G720" s="1224">
        <f t="shared" si="138"/>
        <v>0</v>
      </c>
      <c r="H720" s="1385">
        <f>SUM(I720:L720)</f>
        <v>0</v>
      </c>
      <c r="I720" s="1956"/>
      <c r="J720" s="1956"/>
      <c r="K720" s="1956"/>
      <c r="L720" s="1957"/>
      <c r="M720" s="1388">
        <f t="shared" ref="M720:M768" si="142">IF(AND(SUM(N720:R720)=SUM(Y720:Z720),SUM(S720:X720)=SUM(Y720:Z720)),SUM(N720:R720),"ПЕРЕВІРТЕ ПРАВИЛЬНІСТЬ ДАНИХ")</f>
        <v>0</v>
      </c>
      <c r="N720" s="1389"/>
      <c r="O720" s="1389"/>
      <c r="P720" s="1389"/>
      <c r="Q720" s="1389"/>
      <c r="R720" s="1390"/>
      <c r="S720" s="1391"/>
      <c r="T720" s="1392"/>
      <c r="U720" s="1392"/>
      <c r="V720" s="1389"/>
      <c r="W720" s="1389"/>
      <c r="X720" s="1393"/>
      <c r="Y720" s="1391"/>
      <c r="Z720" s="1393"/>
      <c r="AA720" s="1958"/>
      <c r="AB720" s="1959"/>
      <c r="AC720" s="1959"/>
      <c r="AD720" s="1959"/>
      <c r="AE720" s="1959"/>
      <c r="AF720" s="1960"/>
      <c r="AG720" s="1961"/>
      <c r="AH720" s="1962"/>
      <c r="AI720" s="1963"/>
      <c r="AJ720" s="152">
        <f>SUM(AN720:AP720)</f>
        <v>0</v>
      </c>
      <c r="AK720" s="1845" t="s">
        <v>98</v>
      </c>
      <c r="AL720" s="1843" t="s">
        <v>98</v>
      </c>
      <c r="AM720" s="1844" t="s">
        <v>98</v>
      </c>
      <c r="AN720" s="1845"/>
      <c r="AO720" s="1843"/>
      <c r="AP720" s="1844"/>
      <c r="AQ720" s="1842" t="s">
        <v>97</v>
      </c>
      <c r="AR720" s="1843" t="s">
        <v>97</v>
      </c>
      <c r="AS720" s="1843" t="s">
        <v>97</v>
      </c>
      <c r="AT720" s="1843" t="s">
        <v>97</v>
      </c>
      <c r="AU720" s="1846" t="s">
        <v>97</v>
      </c>
      <c r="AV720" s="218">
        <f t="shared" si="140"/>
        <v>0</v>
      </c>
      <c r="AW720" s="1399"/>
      <c r="AX720" s="1400"/>
      <c r="AY720" s="1400"/>
      <c r="AZ720" s="1400"/>
      <c r="BA720" s="1400"/>
      <c r="BB720" s="1400"/>
      <c r="BC720" s="1400"/>
      <c r="BD720" s="1400"/>
      <c r="BE720" s="1401"/>
    </row>
    <row r="721" spans="1:57" ht="31.5">
      <c r="A721" s="2472"/>
      <c r="B721" s="2455"/>
      <c r="C721" s="2458"/>
      <c r="D721" s="8" t="s">
        <v>76</v>
      </c>
      <c r="E721" s="2425"/>
      <c r="F721" s="2428"/>
      <c r="G721" s="1224">
        <f t="shared" si="138"/>
        <v>7</v>
      </c>
      <c r="H721" s="1385">
        <f t="shared" ref="H721" si="143">SUM(I721:L721)</f>
        <v>0</v>
      </c>
      <c r="I721" s="1956"/>
      <c r="J721" s="1956"/>
      <c r="K721" s="1956"/>
      <c r="L721" s="1957"/>
      <c r="M721" s="1388">
        <f>IF(AND(SUM(N721:R721)=SUM(Y721:Z721),SUM(S721:X721)=SUM(Y721:Z721)),SUM(N721:R721),"ПЕРЕВІРТЕ ПРАВИЛЬНІСТЬ ДАНИХ")</f>
        <v>4</v>
      </c>
      <c r="N721" s="1402">
        <v>4</v>
      </c>
      <c r="O721" s="1402"/>
      <c r="P721" s="1402"/>
      <c r="Q721" s="1964"/>
      <c r="R721" s="1404"/>
      <c r="S721" s="1405"/>
      <c r="T721" s="1402"/>
      <c r="U721" s="1402">
        <v>4</v>
      </c>
      <c r="V721" s="1402"/>
      <c r="W721" s="1402"/>
      <c r="X721" s="1406"/>
      <c r="Y721" s="1405">
        <v>4</v>
      </c>
      <c r="Z721" s="1406"/>
      <c r="AA721" s="1965"/>
      <c r="AB721" s="1966">
        <v>1</v>
      </c>
      <c r="AC721" s="1966">
        <v>1</v>
      </c>
      <c r="AD721" s="1966"/>
      <c r="AE721" s="1966">
        <v>4</v>
      </c>
      <c r="AF721" s="1967"/>
      <c r="AG721" s="1968">
        <v>41.5</v>
      </c>
      <c r="AH721" s="1969">
        <v>14</v>
      </c>
      <c r="AI721" s="1970">
        <v>96</v>
      </c>
      <c r="AJ721" s="152">
        <f>SUM(AK721:AM721)</f>
        <v>4</v>
      </c>
      <c r="AK721" s="1845"/>
      <c r="AL721" s="1843">
        <v>4</v>
      </c>
      <c r="AM721" s="1844"/>
      <c r="AN721" s="1845" t="s">
        <v>97</v>
      </c>
      <c r="AO721" s="1843" t="s">
        <v>97</v>
      </c>
      <c r="AP721" s="1844" t="s">
        <v>97</v>
      </c>
      <c r="AQ721" s="1873" t="s">
        <v>97</v>
      </c>
      <c r="AR721" s="1890" t="s">
        <v>97</v>
      </c>
      <c r="AS721" s="1890" t="s">
        <v>97</v>
      </c>
      <c r="AT721" s="1890" t="s">
        <v>97</v>
      </c>
      <c r="AU721" s="1911" t="s">
        <v>97</v>
      </c>
      <c r="AV721" s="218">
        <f t="shared" si="140"/>
        <v>3</v>
      </c>
      <c r="AW721" s="1413"/>
      <c r="AX721" s="1402"/>
      <c r="AY721" s="1402">
        <v>1</v>
      </c>
      <c r="AZ721" s="1402"/>
      <c r="BA721" s="1402">
        <v>2</v>
      </c>
      <c r="BB721" s="1402"/>
      <c r="BC721" s="1402"/>
      <c r="BD721" s="1402"/>
      <c r="BE721" s="1406"/>
    </row>
    <row r="722" spans="1:57">
      <c r="A722" s="2472"/>
      <c r="B722" s="2455"/>
      <c r="C722" s="2458"/>
      <c r="D722" s="8" t="s">
        <v>77</v>
      </c>
      <c r="E722" s="2425"/>
      <c r="F722" s="2428"/>
      <c r="G722" s="1224">
        <f t="shared" si="138"/>
        <v>305</v>
      </c>
      <c r="H722" s="1385">
        <f>SUM(I722:L722)</f>
        <v>5</v>
      </c>
      <c r="I722" s="1956"/>
      <c r="J722" s="1956">
        <v>3</v>
      </c>
      <c r="K722" s="1956">
        <v>2</v>
      </c>
      <c r="L722" s="1957"/>
      <c r="M722" s="1388">
        <f>IF(AND(SUM(N722:R722)=SUM(Y722:Z722),SUM(S722:X722)=SUM(Y722:Z722)),SUM(N722:R722),"ПЕРЕВІРТЕ ПРАВИЛЬНІСТЬ ДАНИХ")</f>
        <v>302</v>
      </c>
      <c r="N722" s="1400">
        <v>302</v>
      </c>
      <c r="O722" s="1400"/>
      <c r="P722" s="1400"/>
      <c r="Q722" s="1400"/>
      <c r="R722" s="1414"/>
      <c r="S722" s="1415">
        <v>17</v>
      </c>
      <c r="T722" s="1400">
        <v>14</v>
      </c>
      <c r="U722" s="1400"/>
      <c r="V722" s="1400">
        <v>271</v>
      </c>
      <c r="W722" s="1400"/>
      <c r="X722" s="1401"/>
      <c r="Y722" s="1415">
        <v>280</v>
      </c>
      <c r="Z722" s="1401">
        <v>22</v>
      </c>
      <c r="AA722" s="1971"/>
      <c r="AB722" s="1956">
        <v>47</v>
      </c>
      <c r="AC722" s="1956">
        <v>46</v>
      </c>
      <c r="AD722" s="1956">
        <v>33</v>
      </c>
      <c r="AE722" s="1956">
        <v>208</v>
      </c>
      <c r="AF722" s="1957">
        <v>24</v>
      </c>
      <c r="AG722" s="1972">
        <v>41.6</v>
      </c>
      <c r="AH722" s="1973">
        <v>14.6</v>
      </c>
      <c r="AI722" s="1974">
        <v>107.3</v>
      </c>
      <c r="AJ722" s="152">
        <f>SUM(AQ722:AU722)</f>
        <v>302</v>
      </c>
      <c r="AK722" s="1845" t="s">
        <v>98</v>
      </c>
      <c r="AL722" s="1843" t="s">
        <v>98</v>
      </c>
      <c r="AM722" s="1844" t="s">
        <v>98</v>
      </c>
      <c r="AN722" s="1845" t="s">
        <v>97</v>
      </c>
      <c r="AO722" s="1843" t="s">
        <v>97</v>
      </c>
      <c r="AP722" s="1844" t="s">
        <v>97</v>
      </c>
      <c r="AQ722" s="1972">
        <v>13</v>
      </c>
      <c r="AR722" s="1956">
        <v>40</v>
      </c>
      <c r="AS722" s="1956">
        <v>116</v>
      </c>
      <c r="AT722" s="1956">
        <v>131</v>
      </c>
      <c r="AU722" s="1973">
        <v>2</v>
      </c>
      <c r="AV722" s="218">
        <f t="shared" si="140"/>
        <v>3</v>
      </c>
      <c r="AW722" s="1399"/>
      <c r="AX722" s="1400"/>
      <c r="AY722" s="1400">
        <v>1</v>
      </c>
      <c r="AZ722" s="1400"/>
      <c r="BA722" s="1400"/>
      <c r="BB722" s="1400"/>
      <c r="BC722" s="1400">
        <v>1</v>
      </c>
      <c r="BD722" s="1400">
        <v>1</v>
      </c>
      <c r="BE722" s="1401"/>
    </row>
    <row r="723" spans="1:57" ht="32.25" thickBot="1">
      <c r="A723" s="2472"/>
      <c r="B723" s="2473"/>
      <c r="C723" s="2474"/>
      <c r="D723" s="391" t="s">
        <v>78</v>
      </c>
      <c r="E723" s="2426"/>
      <c r="F723" s="2429"/>
      <c r="G723" s="1227">
        <f t="shared" si="138"/>
        <v>0</v>
      </c>
      <c r="H723" s="1420">
        <f t="shared" ref="H723:H733" si="144">SUM(I723:L723)</f>
        <v>0</v>
      </c>
      <c r="I723" s="1975"/>
      <c r="J723" s="1975"/>
      <c r="K723" s="1975"/>
      <c r="L723" s="1976"/>
      <c r="M723" s="1423">
        <f t="shared" si="142"/>
        <v>0</v>
      </c>
      <c r="N723" s="1424"/>
      <c r="O723" s="1424"/>
      <c r="P723" s="1424"/>
      <c r="Q723" s="1424"/>
      <c r="R723" s="1425"/>
      <c r="S723" s="1426"/>
      <c r="T723" s="1424"/>
      <c r="U723" s="1424"/>
      <c r="V723" s="1424"/>
      <c r="W723" s="1424"/>
      <c r="X723" s="1427"/>
      <c r="Y723" s="1426"/>
      <c r="Z723" s="1427"/>
      <c r="AA723" s="1977"/>
      <c r="AB723" s="1978"/>
      <c r="AC723" s="1978"/>
      <c r="AD723" s="1978"/>
      <c r="AE723" s="1978"/>
      <c r="AF723" s="1979"/>
      <c r="AG723" s="1980"/>
      <c r="AH723" s="1981"/>
      <c r="AI723" s="1982"/>
      <c r="AJ723" s="153">
        <f>SUM(AQ723:AU723)</f>
        <v>0</v>
      </c>
      <c r="AK723" s="1856" t="s">
        <v>97</v>
      </c>
      <c r="AL723" s="1854" t="s">
        <v>97</v>
      </c>
      <c r="AM723" s="1855" t="s">
        <v>97</v>
      </c>
      <c r="AN723" s="1856" t="s">
        <v>97</v>
      </c>
      <c r="AO723" s="1854" t="s">
        <v>98</v>
      </c>
      <c r="AP723" s="1855" t="s">
        <v>98</v>
      </c>
      <c r="AQ723" s="1983"/>
      <c r="AR723" s="1984"/>
      <c r="AS723" s="1984"/>
      <c r="AT723" s="1984"/>
      <c r="AU723" s="1918"/>
      <c r="AV723" s="218">
        <f t="shared" si="140"/>
        <v>0</v>
      </c>
      <c r="AW723" s="1436"/>
      <c r="AX723" s="1424"/>
      <c r="AY723" s="1424"/>
      <c r="AZ723" s="1424"/>
      <c r="BA723" s="1424"/>
      <c r="BB723" s="1424"/>
      <c r="BC723" s="1424"/>
      <c r="BD723" s="1424"/>
      <c r="BE723" s="1427"/>
    </row>
    <row r="724" spans="1:57" ht="33.950000000000003" customHeight="1">
      <c r="A724" s="2472"/>
      <c r="B724" s="2485" t="s">
        <v>79</v>
      </c>
      <c r="C724" s="2457" t="s">
        <v>80</v>
      </c>
      <c r="D724" s="7" t="s">
        <v>74</v>
      </c>
      <c r="E724" s="2425">
        <v>55</v>
      </c>
      <c r="F724" s="2428">
        <f>E724-SUM(M724:M728)</f>
        <v>-3</v>
      </c>
      <c r="G724" s="1371">
        <f t="shared" si="138"/>
        <v>0</v>
      </c>
      <c r="H724" s="1213">
        <f t="shared" si="144"/>
        <v>0</v>
      </c>
      <c r="I724" s="1830"/>
      <c r="J724" s="1830"/>
      <c r="K724" s="1830"/>
      <c r="L724" s="1870"/>
      <c r="M724" s="1160">
        <f t="shared" si="142"/>
        <v>0</v>
      </c>
      <c r="N724" s="1142"/>
      <c r="O724" s="1142"/>
      <c r="P724" s="1142"/>
      <c r="Q724" s="1142"/>
      <c r="R724" s="1161"/>
      <c r="S724" s="1152"/>
      <c r="T724" s="1081"/>
      <c r="U724" s="1081"/>
      <c r="V724" s="1142"/>
      <c r="W724" s="1142"/>
      <c r="X724" s="1082"/>
      <c r="Y724" s="1152"/>
      <c r="Z724" s="1082"/>
      <c r="AA724" s="1829"/>
      <c r="AB724" s="1830"/>
      <c r="AC724" s="1830"/>
      <c r="AD724" s="1830"/>
      <c r="AE724" s="1830"/>
      <c r="AF724" s="1870"/>
      <c r="AG724" s="1859"/>
      <c r="AH724" s="1831"/>
      <c r="AI724" s="1985"/>
      <c r="AJ724" s="151">
        <f>SUM(AN724:AP724)</f>
        <v>0</v>
      </c>
      <c r="AK724" s="1882" t="s">
        <v>97</v>
      </c>
      <c r="AL724" s="1883" t="s">
        <v>97</v>
      </c>
      <c r="AM724" s="1884" t="s">
        <v>97</v>
      </c>
      <c r="AN724" s="1832"/>
      <c r="AO724" s="1827"/>
      <c r="AP724" s="1836"/>
      <c r="AQ724" s="1882" t="s">
        <v>97</v>
      </c>
      <c r="AR724" s="1883" t="s">
        <v>97</v>
      </c>
      <c r="AS724" s="1883" t="s">
        <v>97</v>
      </c>
      <c r="AT724" s="1883" t="s">
        <v>97</v>
      </c>
      <c r="AU724" s="1886" t="s">
        <v>97</v>
      </c>
      <c r="AV724" s="218">
        <f t="shared" si="140"/>
        <v>0</v>
      </c>
      <c r="AW724" s="1153"/>
      <c r="AX724" s="1154"/>
      <c r="AY724" s="1154"/>
      <c r="AZ724" s="1154"/>
      <c r="BA724" s="1154"/>
      <c r="BB724" s="1154"/>
      <c r="BC724" s="1154"/>
      <c r="BD724" s="1154"/>
      <c r="BE724" s="1155"/>
    </row>
    <row r="725" spans="1:57" ht="47.25">
      <c r="A725" s="2472"/>
      <c r="B725" s="2486"/>
      <c r="C725" s="2458"/>
      <c r="D725" s="8" t="s">
        <v>75</v>
      </c>
      <c r="E725" s="2425"/>
      <c r="F725" s="2428"/>
      <c r="G725" s="1224">
        <f t="shared" si="138"/>
        <v>0</v>
      </c>
      <c r="H725" s="1097">
        <f t="shared" si="144"/>
        <v>0</v>
      </c>
      <c r="I725" s="1839"/>
      <c r="J725" s="1839"/>
      <c r="K725" s="1839"/>
      <c r="L725" s="1857"/>
      <c r="M725" s="1100">
        <f t="shared" si="142"/>
        <v>0</v>
      </c>
      <c r="N725" s="1101"/>
      <c r="O725" s="1101"/>
      <c r="P725" s="1101"/>
      <c r="Q725" s="1101"/>
      <c r="R725" s="1102"/>
      <c r="S725" s="1152"/>
      <c r="T725" s="1081"/>
      <c r="U725" s="1081"/>
      <c r="V725" s="1142"/>
      <c r="W725" s="1142"/>
      <c r="X725" s="1082"/>
      <c r="Y725" s="1152"/>
      <c r="Z725" s="1082"/>
      <c r="AA725" s="1829"/>
      <c r="AB725" s="1830"/>
      <c r="AC725" s="1830"/>
      <c r="AD725" s="1830"/>
      <c r="AE725" s="1830"/>
      <c r="AF725" s="1870"/>
      <c r="AG725" s="1860"/>
      <c r="AH725" s="1840"/>
      <c r="AI725" s="1888"/>
      <c r="AJ725" s="152">
        <f>SUM(AN725:AP725)</f>
        <v>0</v>
      </c>
      <c r="AK725" s="1842" t="s">
        <v>98</v>
      </c>
      <c r="AL725" s="1843" t="s">
        <v>98</v>
      </c>
      <c r="AM725" s="1844" t="s">
        <v>98</v>
      </c>
      <c r="AN725" s="1845"/>
      <c r="AO725" s="1843"/>
      <c r="AP725" s="1844"/>
      <c r="AQ725" s="1842" t="s">
        <v>97</v>
      </c>
      <c r="AR725" s="1843" t="s">
        <v>97</v>
      </c>
      <c r="AS725" s="1843" t="s">
        <v>97</v>
      </c>
      <c r="AT725" s="1843" t="s">
        <v>97</v>
      </c>
      <c r="AU725" s="1846" t="s">
        <v>97</v>
      </c>
      <c r="AV725" s="218">
        <f t="shared" si="140"/>
        <v>0</v>
      </c>
      <c r="AW725" s="1153"/>
      <c r="AX725" s="1154"/>
      <c r="AY725" s="1154"/>
      <c r="AZ725" s="1154"/>
      <c r="BA725" s="1154"/>
      <c r="BB725" s="1154"/>
      <c r="BC725" s="1154"/>
      <c r="BD725" s="1154"/>
      <c r="BE725" s="1155"/>
    </row>
    <row r="726" spans="1:57" ht="31.5">
      <c r="A726" s="2472"/>
      <c r="B726" s="2486"/>
      <c r="C726" s="2458"/>
      <c r="D726" s="8" t="s">
        <v>76</v>
      </c>
      <c r="E726" s="2425"/>
      <c r="F726" s="2428"/>
      <c r="G726" s="1224">
        <f t="shared" si="138"/>
        <v>0</v>
      </c>
      <c r="H726" s="1097">
        <f t="shared" si="144"/>
        <v>0</v>
      </c>
      <c r="I726" s="1839"/>
      <c r="J726" s="1839"/>
      <c r="K726" s="1839"/>
      <c r="L726" s="1857"/>
      <c r="M726" s="1100">
        <f t="shared" si="142"/>
        <v>0</v>
      </c>
      <c r="N726" s="1122"/>
      <c r="O726" s="1122"/>
      <c r="P726" s="1122"/>
      <c r="Q726" s="1122"/>
      <c r="R726" s="1123"/>
      <c r="S726" s="1438"/>
      <c r="T726" s="1439"/>
      <c r="U726" s="1439"/>
      <c r="V726" s="1440"/>
      <c r="W726" s="1440"/>
      <c r="X726" s="1441"/>
      <c r="Y726" s="1438"/>
      <c r="Z726" s="1441"/>
      <c r="AA726" s="1986"/>
      <c r="AB726" s="1880"/>
      <c r="AC726" s="1880"/>
      <c r="AD726" s="1880"/>
      <c r="AE726" s="1880"/>
      <c r="AF726" s="1987"/>
      <c r="AG726" s="1910"/>
      <c r="AH726" s="1851"/>
      <c r="AI726" s="1988"/>
      <c r="AJ726" s="152">
        <f>SUM(AK726:AM726)</f>
        <v>0</v>
      </c>
      <c r="AK726" s="1842"/>
      <c r="AL726" s="1843"/>
      <c r="AM726" s="1844"/>
      <c r="AN726" s="1845" t="s">
        <v>97</v>
      </c>
      <c r="AO726" s="1843" t="s">
        <v>97</v>
      </c>
      <c r="AP726" s="1844" t="s">
        <v>97</v>
      </c>
      <c r="AQ726" s="1873" t="s">
        <v>97</v>
      </c>
      <c r="AR726" s="1890" t="s">
        <v>97</v>
      </c>
      <c r="AS726" s="1890" t="s">
        <v>97</v>
      </c>
      <c r="AT726" s="1890" t="s">
        <v>97</v>
      </c>
      <c r="AU726" s="1911" t="s">
        <v>97</v>
      </c>
      <c r="AV726" s="218">
        <f t="shared" si="140"/>
        <v>0</v>
      </c>
      <c r="AW726" s="1153"/>
      <c r="AX726" s="1154"/>
      <c r="AY726" s="1154"/>
      <c r="AZ726" s="1154"/>
      <c r="BA726" s="1154"/>
      <c r="BB726" s="1154"/>
      <c r="BC726" s="1154"/>
      <c r="BD726" s="1154"/>
      <c r="BE726" s="1155"/>
    </row>
    <row r="727" spans="1:57">
      <c r="A727" s="2472"/>
      <c r="B727" s="2486"/>
      <c r="C727" s="2458"/>
      <c r="D727" s="8" t="s">
        <v>77</v>
      </c>
      <c r="E727" s="2425"/>
      <c r="F727" s="2428"/>
      <c r="G727" s="1224">
        <f t="shared" si="138"/>
        <v>58</v>
      </c>
      <c r="H727" s="1097">
        <f t="shared" si="144"/>
        <v>0</v>
      </c>
      <c r="I727" s="1839"/>
      <c r="J727" s="1839"/>
      <c r="K727" s="1839"/>
      <c r="L727" s="1857"/>
      <c r="M727" s="1388">
        <f>IF(AND(SUM(N727:R727)=SUM(Y727:Z727),SUM(S727:X727)=SUM(Y727:Z727)),SUM(N727:R727),"ПЕРЕВІРТЕ ПРАВИЛЬНІСТЬ ДАНИХ")</f>
        <v>58</v>
      </c>
      <c r="N727" s="1400">
        <v>58</v>
      </c>
      <c r="O727" s="1400"/>
      <c r="P727" s="1400"/>
      <c r="Q727" s="1400"/>
      <c r="R727" s="1414"/>
      <c r="S727" s="1415">
        <v>14</v>
      </c>
      <c r="T727" s="1400"/>
      <c r="U727" s="1400"/>
      <c r="V727" s="1400">
        <v>39</v>
      </c>
      <c r="W727" s="1400">
        <v>5</v>
      </c>
      <c r="X727" s="1401"/>
      <c r="Y727" s="1415">
        <v>50</v>
      </c>
      <c r="Z727" s="1401">
        <v>8</v>
      </c>
      <c r="AA727" s="1971"/>
      <c r="AB727" s="1956">
        <v>12</v>
      </c>
      <c r="AC727" s="1956">
        <v>11</v>
      </c>
      <c r="AD727" s="1956">
        <v>9</v>
      </c>
      <c r="AE727" s="1956">
        <v>52</v>
      </c>
      <c r="AF727" s="1957">
        <v>12</v>
      </c>
      <c r="AG727" s="1972">
        <v>42.1</v>
      </c>
      <c r="AH727" s="1840">
        <v>20.5</v>
      </c>
      <c r="AI727" s="1888">
        <v>95.6</v>
      </c>
      <c r="AJ727" s="152">
        <f>SUM(AQ727:AU727)</f>
        <v>58</v>
      </c>
      <c r="AK727" s="1842" t="s">
        <v>98</v>
      </c>
      <c r="AL727" s="1843" t="s">
        <v>98</v>
      </c>
      <c r="AM727" s="1844" t="s">
        <v>98</v>
      </c>
      <c r="AN727" s="1845" t="s">
        <v>97</v>
      </c>
      <c r="AO727" s="1843" t="s">
        <v>97</v>
      </c>
      <c r="AP727" s="1844" t="s">
        <v>97</v>
      </c>
      <c r="AQ727" s="1972">
        <v>4</v>
      </c>
      <c r="AR727" s="1956">
        <v>15</v>
      </c>
      <c r="AS727" s="1956">
        <v>30</v>
      </c>
      <c r="AT727" s="1956">
        <v>8</v>
      </c>
      <c r="AU727" s="1973">
        <v>1</v>
      </c>
      <c r="AV727" s="218">
        <f t="shared" si="140"/>
        <v>0</v>
      </c>
      <c r="AW727" s="1153"/>
      <c r="AX727" s="1154"/>
      <c r="AY727" s="1154"/>
      <c r="AZ727" s="1154"/>
      <c r="BA727" s="1154"/>
      <c r="BB727" s="1154"/>
      <c r="BC727" s="1154"/>
      <c r="BD727" s="1154"/>
      <c r="BE727" s="1155"/>
    </row>
    <row r="728" spans="1:57" ht="32.25" thickBot="1">
      <c r="A728" s="2472"/>
      <c r="B728" s="2488"/>
      <c r="C728" s="2474"/>
      <c r="D728" s="391" t="s">
        <v>78</v>
      </c>
      <c r="E728" s="2426"/>
      <c r="F728" s="2429"/>
      <c r="G728" s="1227">
        <f t="shared" si="138"/>
        <v>0</v>
      </c>
      <c r="H728" s="1118">
        <f t="shared" si="144"/>
        <v>0</v>
      </c>
      <c r="I728" s="1848"/>
      <c r="J728" s="1848"/>
      <c r="K728" s="1848"/>
      <c r="L728" s="1869"/>
      <c r="M728" s="1121">
        <f t="shared" si="142"/>
        <v>0</v>
      </c>
      <c r="N728" s="1445"/>
      <c r="O728" s="1445"/>
      <c r="P728" s="1445"/>
      <c r="Q728" s="1445"/>
      <c r="R728" s="1446"/>
      <c r="S728" s="1152"/>
      <c r="T728" s="1081"/>
      <c r="U728" s="1081"/>
      <c r="V728" s="1142"/>
      <c r="W728" s="1142"/>
      <c r="X728" s="1082"/>
      <c r="Y728" s="1152"/>
      <c r="Z728" s="1082"/>
      <c r="AA728" s="1829"/>
      <c r="AB728" s="1830"/>
      <c r="AC728" s="1830"/>
      <c r="AD728" s="1830"/>
      <c r="AE728" s="1830"/>
      <c r="AF728" s="1870"/>
      <c r="AG728" s="1983"/>
      <c r="AH728" s="1918"/>
      <c r="AI728" s="1989"/>
      <c r="AJ728" s="154">
        <f>SUM(AQ728:AU728)</f>
        <v>0</v>
      </c>
      <c r="AK728" s="1853" t="s">
        <v>97</v>
      </c>
      <c r="AL728" s="1854" t="s">
        <v>97</v>
      </c>
      <c r="AM728" s="1855" t="s">
        <v>97</v>
      </c>
      <c r="AN728" s="1856" t="s">
        <v>97</v>
      </c>
      <c r="AO728" s="1854" t="s">
        <v>98</v>
      </c>
      <c r="AP728" s="1855" t="s">
        <v>98</v>
      </c>
      <c r="AQ728" s="1983"/>
      <c r="AR728" s="1984"/>
      <c r="AS728" s="1984"/>
      <c r="AT728" s="1984"/>
      <c r="AU728" s="1918"/>
      <c r="AV728" s="218">
        <f t="shared" si="140"/>
        <v>0</v>
      </c>
      <c r="AW728" s="1112"/>
      <c r="AX728" s="1113"/>
      <c r="AY728" s="1113"/>
      <c r="AZ728" s="1113"/>
      <c r="BA728" s="1113"/>
      <c r="BB728" s="1113"/>
      <c r="BC728" s="1113"/>
      <c r="BD728" s="1113"/>
      <c r="BE728" s="1114"/>
    </row>
    <row r="729" spans="1:57" ht="33.950000000000003" customHeight="1">
      <c r="A729" s="2472"/>
      <c r="B729" s="2485" t="s">
        <v>81</v>
      </c>
      <c r="C729" s="2457" t="s">
        <v>82</v>
      </c>
      <c r="D729" s="7" t="s">
        <v>74</v>
      </c>
      <c r="E729" s="2424">
        <v>125</v>
      </c>
      <c r="F729" s="2427">
        <f>E729-SUM(M729:M733)</f>
        <v>-1</v>
      </c>
      <c r="G729" s="1212">
        <f t="shared" si="138"/>
        <v>0</v>
      </c>
      <c r="H729" s="1072">
        <f t="shared" si="144"/>
        <v>0</v>
      </c>
      <c r="I729" s="1827"/>
      <c r="J729" s="1827"/>
      <c r="K729" s="1827"/>
      <c r="L729" s="1836"/>
      <c r="M729" s="1075">
        <f t="shared" si="142"/>
        <v>0</v>
      </c>
      <c r="N729" s="1076"/>
      <c r="O729" s="1076"/>
      <c r="P729" s="1076"/>
      <c r="Q729" s="1076"/>
      <c r="R729" s="1077"/>
      <c r="S729" s="1078"/>
      <c r="T729" s="1139"/>
      <c r="U729" s="1139"/>
      <c r="V729" s="1076"/>
      <c r="W729" s="1076"/>
      <c r="X729" s="1080"/>
      <c r="Y729" s="1078"/>
      <c r="Z729" s="1080"/>
      <c r="AA729" s="1832"/>
      <c r="AB729" s="1827"/>
      <c r="AC729" s="1827"/>
      <c r="AD729" s="1827"/>
      <c r="AE729" s="1827"/>
      <c r="AF729" s="1836"/>
      <c r="AG729" s="1858"/>
      <c r="AH729" s="1828"/>
      <c r="AI729" s="1990"/>
      <c r="AJ729" s="155">
        <f>SUM(AN729:AP729)</f>
        <v>0</v>
      </c>
      <c r="AK729" s="1833" t="s">
        <v>97</v>
      </c>
      <c r="AL729" s="1834" t="s">
        <v>97</v>
      </c>
      <c r="AM729" s="1835" t="s">
        <v>97</v>
      </c>
      <c r="AN729" s="1832"/>
      <c r="AO729" s="1827"/>
      <c r="AP729" s="1836"/>
      <c r="AQ729" s="1833" t="s">
        <v>97</v>
      </c>
      <c r="AR729" s="1834" t="s">
        <v>97</v>
      </c>
      <c r="AS729" s="1834" t="s">
        <v>97</v>
      </c>
      <c r="AT729" s="1834" t="s">
        <v>97</v>
      </c>
      <c r="AU729" s="1838" t="s">
        <v>97</v>
      </c>
      <c r="AV729" s="218">
        <f t="shared" si="140"/>
        <v>0</v>
      </c>
      <c r="AW729" s="1093"/>
      <c r="AX729" s="1094"/>
      <c r="AY729" s="1094"/>
      <c r="AZ729" s="1094"/>
      <c r="BA729" s="1094"/>
      <c r="BB729" s="1094"/>
      <c r="BC729" s="1094">
        <f>AW727:BD727</f>
        <v>0</v>
      </c>
      <c r="BD729" s="1094"/>
      <c r="BE729" s="1095"/>
    </row>
    <row r="730" spans="1:57" ht="47.25">
      <c r="A730" s="2472"/>
      <c r="B730" s="2486"/>
      <c r="C730" s="2458"/>
      <c r="D730" s="8" t="s">
        <v>75</v>
      </c>
      <c r="E730" s="2425"/>
      <c r="F730" s="2428"/>
      <c r="G730" s="1224">
        <f t="shared" si="138"/>
        <v>0</v>
      </c>
      <c r="H730" s="1097">
        <f t="shared" si="144"/>
        <v>0</v>
      </c>
      <c r="I730" s="1839"/>
      <c r="J730" s="1839"/>
      <c r="K730" s="1839"/>
      <c r="L730" s="1857"/>
      <c r="M730" s="1100">
        <f t="shared" si="142"/>
        <v>0</v>
      </c>
      <c r="N730" s="1101"/>
      <c r="O730" s="1101"/>
      <c r="P730" s="1101"/>
      <c r="Q730" s="1101"/>
      <c r="R730" s="1102"/>
      <c r="S730" s="1152"/>
      <c r="T730" s="1081"/>
      <c r="U730" s="1081"/>
      <c r="V730" s="1142"/>
      <c r="W730" s="1142"/>
      <c r="X730" s="1082"/>
      <c r="Y730" s="1152"/>
      <c r="Z730" s="1082"/>
      <c r="AA730" s="1829"/>
      <c r="AB730" s="1830"/>
      <c r="AC730" s="1830"/>
      <c r="AD730" s="1830"/>
      <c r="AE730" s="1830"/>
      <c r="AF730" s="1870"/>
      <c r="AG730" s="1860"/>
      <c r="AH730" s="1840"/>
      <c r="AI730" s="1888"/>
      <c r="AJ730" s="152">
        <f>SUM(AN730:AP730)</f>
        <v>0</v>
      </c>
      <c r="AK730" s="1842" t="s">
        <v>98</v>
      </c>
      <c r="AL730" s="1843" t="s">
        <v>98</v>
      </c>
      <c r="AM730" s="1844" t="s">
        <v>98</v>
      </c>
      <c r="AN730" s="1845"/>
      <c r="AO730" s="1843"/>
      <c r="AP730" s="1844"/>
      <c r="AQ730" s="1842" t="s">
        <v>97</v>
      </c>
      <c r="AR730" s="1843" t="s">
        <v>97</v>
      </c>
      <c r="AS730" s="1843" t="s">
        <v>97</v>
      </c>
      <c r="AT730" s="1843" t="s">
        <v>97</v>
      </c>
      <c r="AU730" s="1846" t="s">
        <v>97</v>
      </c>
      <c r="AV730" s="218">
        <f t="shared" si="140"/>
        <v>0</v>
      </c>
      <c r="AW730" s="1153"/>
      <c r="AX730" s="1154"/>
      <c r="AY730" s="1154"/>
      <c r="AZ730" s="1154"/>
      <c r="BA730" s="1154"/>
      <c r="BB730" s="1154"/>
      <c r="BC730" s="1154"/>
      <c r="BD730" s="1154"/>
      <c r="BE730" s="1155"/>
    </row>
    <row r="731" spans="1:57" ht="31.5">
      <c r="A731" s="2472"/>
      <c r="B731" s="2486"/>
      <c r="C731" s="2458"/>
      <c r="D731" s="8" t="s">
        <v>76</v>
      </c>
      <c r="E731" s="2425"/>
      <c r="F731" s="2428"/>
      <c r="G731" s="1224">
        <f t="shared" si="138"/>
        <v>0</v>
      </c>
      <c r="H731" s="1097">
        <f t="shared" si="144"/>
        <v>0</v>
      </c>
      <c r="I731" s="1839"/>
      <c r="J731" s="1839"/>
      <c r="K731" s="1839"/>
      <c r="L731" s="1857"/>
      <c r="M731" s="1100">
        <f t="shared" si="142"/>
        <v>0</v>
      </c>
      <c r="N731" s="1122"/>
      <c r="O731" s="1122"/>
      <c r="P731" s="1122"/>
      <c r="Q731" s="1122"/>
      <c r="R731" s="1123"/>
      <c r="S731" s="1438"/>
      <c r="T731" s="1439"/>
      <c r="U731" s="1439"/>
      <c r="V731" s="1440"/>
      <c r="W731" s="1440"/>
      <c r="X731" s="1441"/>
      <c r="Y731" s="1438"/>
      <c r="Z731" s="1441"/>
      <c r="AA731" s="1986"/>
      <c r="AB731" s="1880"/>
      <c r="AC731" s="1880"/>
      <c r="AD731" s="1880"/>
      <c r="AE731" s="1880"/>
      <c r="AF731" s="1987"/>
      <c r="AG731" s="1910"/>
      <c r="AH731" s="1851"/>
      <c r="AI731" s="1988"/>
      <c r="AJ731" s="152">
        <f>SUM(AK731:AM731)</f>
        <v>0</v>
      </c>
      <c r="AK731" s="1842"/>
      <c r="AL731" s="1843"/>
      <c r="AM731" s="1844"/>
      <c r="AN731" s="1845" t="s">
        <v>97</v>
      </c>
      <c r="AO731" s="1843" t="s">
        <v>97</v>
      </c>
      <c r="AP731" s="1844" t="s">
        <v>97</v>
      </c>
      <c r="AQ731" s="1873" t="s">
        <v>97</v>
      </c>
      <c r="AR731" s="1890" t="s">
        <v>97</v>
      </c>
      <c r="AS731" s="1890" t="s">
        <v>97</v>
      </c>
      <c r="AT731" s="1890" t="s">
        <v>97</v>
      </c>
      <c r="AU731" s="1911" t="s">
        <v>97</v>
      </c>
      <c r="AV731" s="218">
        <f t="shared" si="140"/>
        <v>0</v>
      </c>
      <c r="AW731" s="1153"/>
      <c r="AX731" s="1154"/>
      <c r="AY731" s="1154"/>
      <c r="AZ731" s="1154"/>
      <c r="BA731" s="1154"/>
      <c r="BB731" s="1154"/>
      <c r="BC731" s="1154"/>
      <c r="BD731" s="1154"/>
      <c r="BE731" s="1155"/>
    </row>
    <row r="732" spans="1:57">
      <c r="A732" s="2472"/>
      <c r="B732" s="2486"/>
      <c r="C732" s="2458"/>
      <c r="D732" s="8" t="s">
        <v>77</v>
      </c>
      <c r="E732" s="2425"/>
      <c r="F732" s="2428"/>
      <c r="G732" s="1224">
        <f t="shared" si="138"/>
        <v>129</v>
      </c>
      <c r="H732" s="1097">
        <f>SUM(I732:L732)</f>
        <v>4</v>
      </c>
      <c r="I732" s="1839"/>
      <c r="J732" s="1839">
        <v>4</v>
      </c>
      <c r="K732" s="1839"/>
      <c r="L732" s="1857"/>
      <c r="M732" s="1388">
        <f>IF(AND(SUM(N732:R732)=SUM(Y732:Z732),SUM(S732:X732)=SUM(Y732:Z732)),SUM(N732:R732),"ПЕРЕВІРТЕ ПРАВИЛЬНІСТЬ ДАНИХ")</f>
        <v>126</v>
      </c>
      <c r="N732" s="1400">
        <v>126</v>
      </c>
      <c r="O732" s="1400"/>
      <c r="P732" s="1400"/>
      <c r="Q732" s="1400"/>
      <c r="R732" s="1414"/>
      <c r="S732" s="1415">
        <v>15</v>
      </c>
      <c r="T732" s="1400"/>
      <c r="U732" s="1400"/>
      <c r="V732" s="1400">
        <v>110</v>
      </c>
      <c r="W732" s="1400">
        <v>1</v>
      </c>
      <c r="X732" s="1401"/>
      <c r="Y732" s="1415">
        <v>109</v>
      </c>
      <c r="Z732" s="1401">
        <v>17</v>
      </c>
      <c r="AA732" s="1971"/>
      <c r="AB732" s="1956">
        <v>25</v>
      </c>
      <c r="AC732" s="1956">
        <v>25</v>
      </c>
      <c r="AD732" s="1956">
        <v>5</v>
      </c>
      <c r="AE732" s="1956">
        <v>74</v>
      </c>
      <c r="AF732" s="1957">
        <v>2</v>
      </c>
      <c r="AG732" s="1972">
        <v>41.3</v>
      </c>
      <c r="AH732" s="1973">
        <v>18</v>
      </c>
      <c r="AI732" s="1974">
        <v>106.5</v>
      </c>
      <c r="AJ732" s="152">
        <f>SUM(AQ732:AU732)</f>
        <v>120</v>
      </c>
      <c r="AK732" s="1842" t="s">
        <v>98</v>
      </c>
      <c r="AL732" s="1843" t="s">
        <v>98</v>
      </c>
      <c r="AM732" s="1844" t="s">
        <v>98</v>
      </c>
      <c r="AN732" s="1845" t="s">
        <v>97</v>
      </c>
      <c r="AO732" s="1843" t="s">
        <v>97</v>
      </c>
      <c r="AP732" s="1844" t="s">
        <v>97</v>
      </c>
      <c r="AQ732" s="1972"/>
      <c r="AR732" s="1956">
        <v>2</v>
      </c>
      <c r="AS732" s="1956">
        <v>91</v>
      </c>
      <c r="AT732" s="1956">
        <v>26</v>
      </c>
      <c r="AU732" s="1973">
        <v>1</v>
      </c>
      <c r="AV732" s="218">
        <f t="shared" si="140"/>
        <v>3</v>
      </c>
      <c r="AW732" s="1153"/>
      <c r="AX732" s="1154">
        <v>1</v>
      </c>
      <c r="AY732" s="1154"/>
      <c r="AZ732" s="1154"/>
      <c r="BA732" s="1154"/>
      <c r="BB732" s="1154"/>
      <c r="BC732" s="1154"/>
      <c r="BD732" s="1154">
        <v>2</v>
      </c>
      <c r="BE732" s="1155"/>
    </row>
    <row r="733" spans="1:57" ht="32.25" thickBot="1">
      <c r="A733" s="2472"/>
      <c r="B733" s="2487"/>
      <c r="C733" s="2459"/>
      <c r="D733" s="9" t="s">
        <v>78</v>
      </c>
      <c r="E733" s="2426"/>
      <c r="F733" s="2429"/>
      <c r="G733" s="1227">
        <f t="shared" si="138"/>
        <v>0</v>
      </c>
      <c r="H733" s="1118">
        <f t="shared" si="144"/>
        <v>0</v>
      </c>
      <c r="I733" s="1848"/>
      <c r="J733" s="1848"/>
      <c r="K733" s="1848"/>
      <c r="L733" s="1869"/>
      <c r="M733" s="1121">
        <f t="shared" si="142"/>
        <v>0</v>
      </c>
      <c r="N733" s="1445"/>
      <c r="O733" s="1445"/>
      <c r="P733" s="1445"/>
      <c r="Q733" s="1445"/>
      <c r="R733" s="1446"/>
      <c r="S733" s="1449"/>
      <c r="T733" s="1450"/>
      <c r="U733" s="1450"/>
      <c r="V733" s="1445"/>
      <c r="W733" s="1445"/>
      <c r="X733" s="1451"/>
      <c r="Y733" s="1449"/>
      <c r="Z733" s="1451"/>
      <c r="AA733" s="1991"/>
      <c r="AB733" s="1984"/>
      <c r="AC733" s="1984"/>
      <c r="AD733" s="1984"/>
      <c r="AE733" s="1984"/>
      <c r="AF733" s="1992"/>
      <c r="AG733" s="1983"/>
      <c r="AH733" s="1918"/>
      <c r="AI733" s="1993"/>
      <c r="AJ733" s="153">
        <f>SUM(AQ733:AU733)</f>
        <v>0</v>
      </c>
      <c r="AK733" s="1853" t="s">
        <v>97</v>
      </c>
      <c r="AL733" s="1854" t="s">
        <v>97</v>
      </c>
      <c r="AM733" s="1855" t="s">
        <v>97</v>
      </c>
      <c r="AN733" s="1856" t="s">
        <v>97</v>
      </c>
      <c r="AO733" s="1854" t="s">
        <v>98</v>
      </c>
      <c r="AP733" s="1855" t="s">
        <v>98</v>
      </c>
      <c r="AQ733" s="1983"/>
      <c r="AR733" s="1984"/>
      <c r="AS733" s="1984"/>
      <c r="AT733" s="1984"/>
      <c r="AU733" s="1918"/>
      <c r="AV733" s="218">
        <f t="shared" si="140"/>
        <v>0</v>
      </c>
      <c r="AW733" s="1136"/>
      <c r="AX733" s="1137"/>
      <c r="AY733" s="1137"/>
      <c r="AZ733" s="1137"/>
      <c r="BA733" s="1137"/>
      <c r="BB733" s="1137"/>
      <c r="BC733" s="1137"/>
      <c r="BD733" s="1137"/>
      <c r="BE733" s="1138"/>
    </row>
    <row r="734" spans="1:57" ht="33.950000000000003" customHeight="1">
      <c r="A734" s="2472"/>
      <c r="B734" s="2485" t="s">
        <v>83</v>
      </c>
      <c r="C734" s="2457" t="s">
        <v>84</v>
      </c>
      <c r="D734" s="7" t="s">
        <v>74</v>
      </c>
      <c r="E734" s="2424">
        <v>7</v>
      </c>
      <c r="F734" s="2427">
        <f>E734-SUM(M734:M738)</f>
        <v>1</v>
      </c>
      <c r="G734" s="1212">
        <f t="shared" si="138"/>
        <v>0</v>
      </c>
      <c r="H734" s="1072">
        <f t="shared" ref="H734:H768" si="145">SUM(I734:L734)</f>
        <v>0</v>
      </c>
      <c r="I734" s="1827"/>
      <c r="J734" s="1827"/>
      <c r="K734" s="1827"/>
      <c r="L734" s="1836"/>
      <c r="M734" s="1075">
        <f t="shared" si="142"/>
        <v>0</v>
      </c>
      <c r="N734" s="1076"/>
      <c r="O734" s="1076"/>
      <c r="P734" s="1076"/>
      <c r="Q734" s="1076"/>
      <c r="R734" s="1077"/>
      <c r="S734" s="1078"/>
      <c r="T734" s="1139"/>
      <c r="U734" s="1139"/>
      <c r="V734" s="1076"/>
      <c r="W734" s="1076"/>
      <c r="X734" s="1080"/>
      <c r="Y734" s="1078"/>
      <c r="Z734" s="1080"/>
      <c r="AA734" s="1832"/>
      <c r="AB734" s="1827"/>
      <c r="AC734" s="1827"/>
      <c r="AD734" s="1827"/>
      <c r="AE734" s="1827"/>
      <c r="AF734" s="1836"/>
      <c r="AG734" s="1858"/>
      <c r="AH734" s="1828"/>
      <c r="AI734" s="1990"/>
      <c r="AJ734" s="155">
        <f>SUM(AN734:AP734)</f>
        <v>0</v>
      </c>
      <c r="AK734" s="1833" t="s">
        <v>97</v>
      </c>
      <c r="AL734" s="1834" t="s">
        <v>97</v>
      </c>
      <c r="AM734" s="1835" t="s">
        <v>97</v>
      </c>
      <c r="AN734" s="1832"/>
      <c r="AO734" s="1827"/>
      <c r="AP734" s="1836"/>
      <c r="AQ734" s="1837" t="s">
        <v>97</v>
      </c>
      <c r="AR734" s="1834" t="s">
        <v>97</v>
      </c>
      <c r="AS734" s="1834" t="s">
        <v>97</v>
      </c>
      <c r="AT734" s="1834" t="s">
        <v>97</v>
      </c>
      <c r="AU734" s="1838" t="s">
        <v>97</v>
      </c>
      <c r="AV734" s="218">
        <f t="shared" si="140"/>
        <v>0</v>
      </c>
      <c r="AW734" s="1093"/>
      <c r="AX734" s="1094"/>
      <c r="AY734" s="1094"/>
      <c r="AZ734" s="1094"/>
      <c r="BA734" s="1094"/>
      <c r="BB734" s="1094"/>
      <c r="BC734" s="1094"/>
      <c r="BD734" s="1094"/>
      <c r="BE734" s="1095"/>
    </row>
    <row r="735" spans="1:57" ht="47.25">
      <c r="A735" s="2472"/>
      <c r="B735" s="2486"/>
      <c r="C735" s="2458"/>
      <c r="D735" s="8" t="s">
        <v>75</v>
      </c>
      <c r="E735" s="2425"/>
      <c r="F735" s="2428"/>
      <c r="G735" s="1224">
        <f t="shared" si="138"/>
        <v>0</v>
      </c>
      <c r="H735" s="1097">
        <f t="shared" si="145"/>
        <v>0</v>
      </c>
      <c r="I735" s="1839"/>
      <c r="J735" s="1839"/>
      <c r="K735" s="1839"/>
      <c r="L735" s="1857"/>
      <c r="M735" s="1100">
        <f t="shared" si="142"/>
        <v>0</v>
      </c>
      <c r="N735" s="1101"/>
      <c r="O735" s="1101"/>
      <c r="P735" s="1101"/>
      <c r="Q735" s="1101"/>
      <c r="R735" s="1102"/>
      <c r="S735" s="1152"/>
      <c r="T735" s="1081"/>
      <c r="U735" s="1081"/>
      <c r="V735" s="1142"/>
      <c r="W735" s="1142"/>
      <c r="X735" s="1082"/>
      <c r="Y735" s="1152"/>
      <c r="Z735" s="1082"/>
      <c r="AA735" s="1829"/>
      <c r="AB735" s="1830"/>
      <c r="AC735" s="1830"/>
      <c r="AD735" s="1830"/>
      <c r="AE735" s="1830"/>
      <c r="AF735" s="1870"/>
      <c r="AG735" s="1860"/>
      <c r="AH735" s="1840"/>
      <c r="AI735" s="1888"/>
      <c r="AJ735" s="152">
        <f>SUM(AN735:AP735)</f>
        <v>0</v>
      </c>
      <c r="AK735" s="1842" t="s">
        <v>98</v>
      </c>
      <c r="AL735" s="1843" t="s">
        <v>98</v>
      </c>
      <c r="AM735" s="1844" t="s">
        <v>98</v>
      </c>
      <c r="AN735" s="1845"/>
      <c r="AO735" s="1843"/>
      <c r="AP735" s="1844"/>
      <c r="AQ735" s="1845" t="s">
        <v>97</v>
      </c>
      <c r="AR735" s="1843" t="s">
        <v>97</v>
      </c>
      <c r="AS735" s="1843" t="s">
        <v>97</v>
      </c>
      <c r="AT735" s="1843" t="s">
        <v>97</v>
      </c>
      <c r="AU735" s="1846" t="s">
        <v>97</v>
      </c>
      <c r="AV735" s="218">
        <f t="shared" si="140"/>
        <v>0</v>
      </c>
      <c r="AW735" s="1153"/>
      <c r="AX735" s="1154"/>
      <c r="AY735" s="1154"/>
      <c r="AZ735" s="1154"/>
      <c r="BA735" s="1154"/>
      <c r="BB735" s="1154"/>
      <c r="BC735" s="1154"/>
      <c r="BD735" s="1154"/>
      <c r="BE735" s="1155"/>
    </row>
    <row r="736" spans="1:57" ht="31.5">
      <c r="A736" s="2472"/>
      <c r="B736" s="2486"/>
      <c r="C736" s="2458"/>
      <c r="D736" s="8" t="s">
        <v>76</v>
      </c>
      <c r="E736" s="2425"/>
      <c r="F736" s="2428"/>
      <c r="G736" s="1224">
        <f t="shared" si="138"/>
        <v>0</v>
      </c>
      <c r="H736" s="1097">
        <f t="shared" si="145"/>
        <v>0</v>
      </c>
      <c r="I736" s="1839"/>
      <c r="J736" s="1839"/>
      <c r="K736" s="1839"/>
      <c r="L736" s="1857"/>
      <c r="M736" s="1100">
        <f t="shared" si="142"/>
        <v>0</v>
      </c>
      <c r="N736" s="1122"/>
      <c r="O736" s="1122"/>
      <c r="P736" s="1122"/>
      <c r="Q736" s="1122"/>
      <c r="R736" s="1123"/>
      <c r="S736" s="1438"/>
      <c r="T736" s="1439"/>
      <c r="U736" s="1439"/>
      <c r="V736" s="1440"/>
      <c r="W736" s="1440"/>
      <c r="X736" s="1441"/>
      <c r="Y736" s="1438"/>
      <c r="Z736" s="1441"/>
      <c r="AA736" s="1986"/>
      <c r="AB736" s="1880"/>
      <c r="AC736" s="1880"/>
      <c r="AD736" s="1880"/>
      <c r="AE736" s="1880"/>
      <c r="AF736" s="1987"/>
      <c r="AG736" s="1910"/>
      <c r="AH736" s="1851"/>
      <c r="AI736" s="1988"/>
      <c r="AJ736" s="152">
        <f>SUM(AK736:AM736)</f>
        <v>0</v>
      </c>
      <c r="AK736" s="1842"/>
      <c r="AL736" s="1843"/>
      <c r="AM736" s="1844"/>
      <c r="AN736" s="1845" t="s">
        <v>97</v>
      </c>
      <c r="AO736" s="1843" t="s">
        <v>97</v>
      </c>
      <c r="AP736" s="1844" t="s">
        <v>97</v>
      </c>
      <c r="AQ736" s="1845" t="s">
        <v>97</v>
      </c>
      <c r="AR736" s="1843" t="s">
        <v>97</v>
      </c>
      <c r="AS736" s="1843" t="s">
        <v>97</v>
      </c>
      <c r="AT736" s="1843" t="s">
        <v>97</v>
      </c>
      <c r="AU736" s="1846" t="s">
        <v>97</v>
      </c>
      <c r="AV736" s="218">
        <f t="shared" si="140"/>
        <v>0</v>
      </c>
      <c r="AW736" s="1153"/>
      <c r="AX736" s="1154"/>
      <c r="AY736" s="1154"/>
      <c r="AZ736" s="1154"/>
      <c r="BA736" s="1154"/>
      <c r="BB736" s="1154"/>
      <c r="BC736" s="1154"/>
      <c r="BD736" s="1154"/>
      <c r="BE736" s="1155"/>
    </row>
    <row r="737" spans="1:57">
      <c r="A737" s="2472"/>
      <c r="B737" s="2486"/>
      <c r="C737" s="2458"/>
      <c r="D737" s="8" t="s">
        <v>77</v>
      </c>
      <c r="E737" s="2425"/>
      <c r="F737" s="2428"/>
      <c r="G737" s="1224">
        <f t="shared" si="138"/>
        <v>7</v>
      </c>
      <c r="H737" s="1097">
        <f t="shared" si="145"/>
        <v>0</v>
      </c>
      <c r="I737" s="1839"/>
      <c r="J737" s="1839"/>
      <c r="K737" s="1839"/>
      <c r="L737" s="1857"/>
      <c r="M737" s="1388">
        <f>IF(AND(SUM(N737:R737)=SUM(Y737:Z737),SUM(S737:X737)=SUM(Y737:Z737)),SUM(N737:R737),"ПЕРЕВІРТЕ ПРАВИЛЬНІСТЬ ДАНИХ")</f>
        <v>6</v>
      </c>
      <c r="N737" s="1400">
        <v>6</v>
      </c>
      <c r="O737" s="1400"/>
      <c r="P737" s="1400"/>
      <c r="Q737" s="1400"/>
      <c r="R737" s="1414"/>
      <c r="S737" s="1415"/>
      <c r="T737" s="1400"/>
      <c r="U737" s="1400"/>
      <c r="V737" s="1400">
        <v>6</v>
      </c>
      <c r="W737" s="1400"/>
      <c r="X737" s="1401"/>
      <c r="Y737" s="1415">
        <v>5</v>
      </c>
      <c r="Z737" s="1401">
        <v>1</v>
      </c>
      <c r="AA737" s="1971"/>
      <c r="AB737" s="1956"/>
      <c r="AC737" s="1956"/>
      <c r="AD737" s="1956"/>
      <c r="AE737" s="1956">
        <v>6</v>
      </c>
      <c r="AF737" s="1957"/>
      <c r="AG737" s="1972">
        <v>43.1</v>
      </c>
      <c r="AH737" s="1973">
        <v>17.100000000000001</v>
      </c>
      <c r="AI737" s="1974">
        <v>116.6</v>
      </c>
      <c r="AJ737" s="152">
        <f>SUM(AQ737:AU737)</f>
        <v>6</v>
      </c>
      <c r="AK737" s="1842" t="s">
        <v>98</v>
      </c>
      <c r="AL737" s="1843" t="s">
        <v>98</v>
      </c>
      <c r="AM737" s="1844" t="s">
        <v>98</v>
      </c>
      <c r="AN737" s="1845" t="s">
        <v>97</v>
      </c>
      <c r="AO737" s="1843" t="s">
        <v>97</v>
      </c>
      <c r="AP737" s="1844" t="s">
        <v>97</v>
      </c>
      <c r="AQ737" s="1845"/>
      <c r="AR737" s="1843"/>
      <c r="AS737" s="1843">
        <v>2</v>
      </c>
      <c r="AT737" s="1843">
        <v>4</v>
      </c>
      <c r="AU737" s="1846"/>
      <c r="AV737" s="218">
        <f t="shared" si="140"/>
        <v>1</v>
      </c>
      <c r="AW737" s="1153"/>
      <c r="AX737" s="1154"/>
      <c r="AY737" s="1154"/>
      <c r="AZ737" s="1154">
        <v>1</v>
      </c>
      <c r="BA737" s="1154"/>
      <c r="BB737" s="1154"/>
      <c r="BC737" s="1154"/>
      <c r="BD737" s="1154"/>
      <c r="BE737" s="1155"/>
    </row>
    <row r="738" spans="1:57" ht="32.25" thickBot="1">
      <c r="A738" s="2472"/>
      <c r="B738" s="2487"/>
      <c r="C738" s="2459"/>
      <c r="D738" s="9" t="s">
        <v>78</v>
      </c>
      <c r="E738" s="2426"/>
      <c r="F738" s="2429"/>
      <c r="G738" s="1227">
        <f t="shared" si="138"/>
        <v>0</v>
      </c>
      <c r="H738" s="1118">
        <f t="shared" si="145"/>
        <v>0</v>
      </c>
      <c r="I738" s="1848"/>
      <c r="J738" s="1848"/>
      <c r="K738" s="1848"/>
      <c r="L738" s="1869"/>
      <c r="M738" s="1121">
        <f t="shared" si="142"/>
        <v>0</v>
      </c>
      <c r="N738" s="1445"/>
      <c r="O738" s="1445"/>
      <c r="P738" s="1445"/>
      <c r="Q738" s="1445"/>
      <c r="R738" s="1446"/>
      <c r="S738" s="1449"/>
      <c r="T738" s="1450"/>
      <c r="U738" s="1450"/>
      <c r="V738" s="1445"/>
      <c r="W738" s="1445"/>
      <c r="X738" s="1451"/>
      <c r="Y738" s="1449"/>
      <c r="Z738" s="1451"/>
      <c r="AA738" s="1991"/>
      <c r="AB738" s="1984"/>
      <c r="AC738" s="1984"/>
      <c r="AD738" s="1984"/>
      <c r="AE738" s="1984"/>
      <c r="AF738" s="1992"/>
      <c r="AG738" s="1983"/>
      <c r="AH738" s="1918"/>
      <c r="AI738" s="1993"/>
      <c r="AJ738" s="153">
        <f>SUM(AQ738:AU738)</f>
        <v>0</v>
      </c>
      <c r="AK738" s="1853" t="s">
        <v>97</v>
      </c>
      <c r="AL738" s="1854" t="s">
        <v>97</v>
      </c>
      <c r="AM738" s="1855" t="s">
        <v>97</v>
      </c>
      <c r="AN738" s="1856" t="s">
        <v>97</v>
      </c>
      <c r="AO738" s="1854" t="s">
        <v>98</v>
      </c>
      <c r="AP738" s="1855" t="s">
        <v>98</v>
      </c>
      <c r="AQ738" s="1852"/>
      <c r="AR738" s="1848"/>
      <c r="AS738" s="1848"/>
      <c r="AT738" s="1848"/>
      <c r="AU738" s="1849"/>
      <c r="AV738" s="218">
        <f t="shared" si="140"/>
        <v>0</v>
      </c>
      <c r="AW738" s="1136"/>
      <c r="AX738" s="1137"/>
      <c r="AY738" s="1137"/>
      <c r="AZ738" s="1137"/>
      <c r="BA738" s="1137"/>
      <c r="BB738" s="1137"/>
      <c r="BC738" s="1137"/>
      <c r="BD738" s="1137"/>
      <c r="BE738" s="1138"/>
    </row>
    <row r="739" spans="1:57" ht="33.950000000000003" customHeight="1">
      <c r="A739" s="2472"/>
      <c r="B739" s="2485" t="s">
        <v>85</v>
      </c>
      <c r="C739" s="2457" t="s">
        <v>86</v>
      </c>
      <c r="D739" s="7" t="s">
        <v>74</v>
      </c>
      <c r="E739" s="2424">
        <v>47</v>
      </c>
      <c r="F739" s="2427">
        <f>E739-SUM(M739:M743)</f>
        <v>6</v>
      </c>
      <c r="G739" s="1212">
        <f t="shared" si="138"/>
        <v>0</v>
      </c>
      <c r="H739" s="1072">
        <f t="shared" si="145"/>
        <v>0</v>
      </c>
      <c r="I739" s="1827"/>
      <c r="J739" s="1827"/>
      <c r="K739" s="1827"/>
      <c r="L739" s="1836"/>
      <c r="M739" s="1160">
        <f t="shared" si="142"/>
        <v>0</v>
      </c>
      <c r="N739" s="1142"/>
      <c r="O739" s="1142"/>
      <c r="P739" s="1142"/>
      <c r="Q739" s="1142"/>
      <c r="R739" s="1161"/>
      <c r="S739" s="1078"/>
      <c r="T739" s="1139"/>
      <c r="U739" s="1139"/>
      <c r="V739" s="1076"/>
      <c r="W739" s="1076"/>
      <c r="X739" s="1080"/>
      <c r="Y739" s="1078"/>
      <c r="Z739" s="1080"/>
      <c r="AA739" s="1832"/>
      <c r="AB739" s="1827"/>
      <c r="AC739" s="1827"/>
      <c r="AD739" s="1827"/>
      <c r="AE739" s="1827"/>
      <c r="AF739" s="1836"/>
      <c r="AG739" s="1858"/>
      <c r="AH739" s="1828"/>
      <c r="AI739" s="1990"/>
      <c r="AJ739" s="155">
        <f>SUM(AN739:AP739)</f>
        <v>0</v>
      </c>
      <c r="AK739" s="1833" t="s">
        <v>97</v>
      </c>
      <c r="AL739" s="1834" t="s">
        <v>97</v>
      </c>
      <c r="AM739" s="1835" t="s">
        <v>97</v>
      </c>
      <c r="AN739" s="1832"/>
      <c r="AO739" s="1827"/>
      <c r="AP739" s="1836"/>
      <c r="AQ739" s="1837" t="s">
        <v>97</v>
      </c>
      <c r="AR739" s="1834" t="s">
        <v>97</v>
      </c>
      <c r="AS739" s="1834" t="s">
        <v>97</v>
      </c>
      <c r="AT739" s="1834" t="s">
        <v>97</v>
      </c>
      <c r="AU739" s="1838" t="s">
        <v>97</v>
      </c>
      <c r="AV739" s="218">
        <f t="shared" si="140"/>
        <v>0</v>
      </c>
      <c r="AW739" s="1093"/>
      <c r="AX739" s="1094"/>
      <c r="AY739" s="1094"/>
      <c r="AZ739" s="1094"/>
      <c r="BA739" s="1094"/>
      <c r="BB739" s="1094"/>
      <c r="BC739" s="1094"/>
      <c r="BD739" s="1094"/>
      <c r="BE739" s="1095"/>
    </row>
    <row r="740" spans="1:57" ht="47.25">
      <c r="A740" s="2472"/>
      <c r="B740" s="2486"/>
      <c r="C740" s="2458"/>
      <c r="D740" s="8" t="s">
        <v>75</v>
      </c>
      <c r="E740" s="2425"/>
      <c r="F740" s="2428"/>
      <c r="G740" s="1224">
        <f t="shared" si="138"/>
        <v>0</v>
      </c>
      <c r="H740" s="1097">
        <f t="shared" si="145"/>
        <v>0</v>
      </c>
      <c r="I740" s="1839"/>
      <c r="J740" s="1839"/>
      <c r="K740" s="1839"/>
      <c r="L740" s="1857"/>
      <c r="M740" s="1100">
        <f t="shared" si="142"/>
        <v>0</v>
      </c>
      <c r="N740" s="1101"/>
      <c r="O740" s="1101"/>
      <c r="P740" s="1101"/>
      <c r="Q740" s="1101"/>
      <c r="R740" s="1102"/>
      <c r="S740" s="1152"/>
      <c r="T740" s="1081"/>
      <c r="U740" s="1081"/>
      <c r="V740" s="1142"/>
      <c r="W740" s="1142"/>
      <c r="X740" s="1082"/>
      <c r="Y740" s="1152"/>
      <c r="Z740" s="1082"/>
      <c r="AA740" s="1829"/>
      <c r="AB740" s="1830"/>
      <c r="AC740" s="1830"/>
      <c r="AD740" s="1830"/>
      <c r="AE740" s="1830"/>
      <c r="AF740" s="1870"/>
      <c r="AG740" s="1860"/>
      <c r="AH740" s="1840"/>
      <c r="AI740" s="1888"/>
      <c r="AJ740" s="152">
        <f>SUM(AN740:AP740)</f>
        <v>0</v>
      </c>
      <c r="AK740" s="1842" t="s">
        <v>98</v>
      </c>
      <c r="AL740" s="1843" t="s">
        <v>98</v>
      </c>
      <c r="AM740" s="1844" t="s">
        <v>98</v>
      </c>
      <c r="AN740" s="1845"/>
      <c r="AO740" s="1843"/>
      <c r="AP740" s="1844"/>
      <c r="AQ740" s="1845" t="s">
        <v>97</v>
      </c>
      <c r="AR740" s="1843" t="s">
        <v>97</v>
      </c>
      <c r="AS740" s="1843" t="s">
        <v>97</v>
      </c>
      <c r="AT740" s="1843" t="s">
        <v>97</v>
      </c>
      <c r="AU740" s="1846" t="s">
        <v>97</v>
      </c>
      <c r="AV740" s="218">
        <f t="shared" si="140"/>
        <v>0</v>
      </c>
      <c r="AW740" s="1153"/>
      <c r="AX740" s="1154"/>
      <c r="AY740" s="1154"/>
      <c r="AZ740" s="1154"/>
      <c r="BA740" s="1154"/>
      <c r="BB740" s="1154"/>
      <c r="BC740" s="1154"/>
      <c r="BD740" s="1154"/>
      <c r="BE740" s="1155"/>
    </row>
    <row r="741" spans="1:57" ht="31.5">
      <c r="A741" s="2472"/>
      <c r="B741" s="2486"/>
      <c r="C741" s="2458"/>
      <c r="D741" s="8" t="s">
        <v>76</v>
      </c>
      <c r="E741" s="2425"/>
      <c r="F741" s="2428"/>
      <c r="G741" s="1224">
        <f t="shared" si="138"/>
        <v>0</v>
      </c>
      <c r="H741" s="1097">
        <f t="shared" si="145"/>
        <v>0</v>
      </c>
      <c r="I741" s="1839"/>
      <c r="J741" s="1839"/>
      <c r="K741" s="1839"/>
      <c r="L741" s="1857"/>
      <c r="M741" s="1100">
        <f t="shared" si="142"/>
        <v>0</v>
      </c>
      <c r="N741" s="1122"/>
      <c r="O741" s="1122"/>
      <c r="P741" s="1122"/>
      <c r="Q741" s="1122"/>
      <c r="R741" s="1123"/>
      <c r="S741" s="1438"/>
      <c r="T741" s="1439"/>
      <c r="U741" s="1439"/>
      <c r="V741" s="1440"/>
      <c r="W741" s="1440"/>
      <c r="X741" s="1441"/>
      <c r="Y741" s="1438"/>
      <c r="Z741" s="1441"/>
      <c r="AA741" s="1986"/>
      <c r="AB741" s="1880"/>
      <c r="AC741" s="1880"/>
      <c r="AD741" s="1880"/>
      <c r="AE741" s="1880"/>
      <c r="AF741" s="1987"/>
      <c r="AG741" s="1910"/>
      <c r="AH741" s="1851"/>
      <c r="AI741" s="1988"/>
      <c r="AJ741" s="152">
        <f>SUM(AK741:AM741)</f>
        <v>0</v>
      </c>
      <c r="AK741" s="1842"/>
      <c r="AL741" s="1843"/>
      <c r="AM741" s="1844"/>
      <c r="AN741" s="1845" t="s">
        <v>97</v>
      </c>
      <c r="AO741" s="1843" t="s">
        <v>97</v>
      </c>
      <c r="AP741" s="1844" t="s">
        <v>97</v>
      </c>
      <c r="AQ741" s="1845" t="s">
        <v>97</v>
      </c>
      <c r="AR741" s="1843" t="s">
        <v>97</v>
      </c>
      <c r="AS741" s="1843" t="s">
        <v>97</v>
      </c>
      <c r="AT741" s="1843" t="s">
        <v>97</v>
      </c>
      <c r="AU741" s="1846" t="s">
        <v>97</v>
      </c>
      <c r="AV741" s="218">
        <f t="shared" si="140"/>
        <v>0</v>
      </c>
      <c r="AW741" s="1455"/>
      <c r="AX741" s="1456"/>
      <c r="AY741" s="1456"/>
      <c r="AZ741" s="1456"/>
      <c r="BA741" s="1456"/>
      <c r="BB741" s="1456"/>
      <c r="BC741" s="1456"/>
      <c r="BD741" s="1456"/>
      <c r="BE741" s="1457"/>
    </row>
    <row r="742" spans="1:57">
      <c r="A742" s="2472"/>
      <c r="B742" s="2486"/>
      <c r="C742" s="2458"/>
      <c r="D742" s="8" t="s">
        <v>77</v>
      </c>
      <c r="E742" s="2425"/>
      <c r="F742" s="2428"/>
      <c r="G742" s="1224">
        <f t="shared" si="138"/>
        <v>43</v>
      </c>
      <c r="H742" s="1097">
        <f>SUM(I742:L742)</f>
        <v>1</v>
      </c>
      <c r="I742" s="1839">
        <v>1</v>
      </c>
      <c r="J742" s="1839"/>
      <c r="K742" s="1839"/>
      <c r="L742" s="1857"/>
      <c r="M742" s="1388">
        <f>IF(AND(SUM(N742:R742)=SUM(Y742:Z742),SUM(S742:X742)=SUM(Y742:Z742)),SUM(N742:R742),"ПЕРЕВІРТЕ ПРАВИЛЬНІСТЬ ДАНИХ")</f>
        <v>41</v>
      </c>
      <c r="N742" s="1400"/>
      <c r="O742" s="1400"/>
      <c r="P742" s="1400"/>
      <c r="Q742" s="1400"/>
      <c r="R742" s="1414">
        <v>41</v>
      </c>
      <c r="S742" s="1415">
        <v>3</v>
      </c>
      <c r="T742" s="1400"/>
      <c r="U742" s="1400"/>
      <c r="V742" s="1400">
        <v>38</v>
      </c>
      <c r="W742" s="1400"/>
      <c r="X742" s="1401"/>
      <c r="Y742" s="1415">
        <v>39</v>
      </c>
      <c r="Z742" s="1401">
        <v>2</v>
      </c>
      <c r="AA742" s="1971"/>
      <c r="AB742" s="1956">
        <v>3</v>
      </c>
      <c r="AC742" s="1956">
        <v>3</v>
      </c>
      <c r="AD742" s="1956">
        <v>4</v>
      </c>
      <c r="AE742" s="1956">
        <v>38</v>
      </c>
      <c r="AF742" s="1957">
        <v>3</v>
      </c>
      <c r="AG742" s="1972">
        <v>41.64</v>
      </c>
      <c r="AH742" s="1973">
        <v>20.73</v>
      </c>
      <c r="AI742" s="1974">
        <v>81.78</v>
      </c>
      <c r="AJ742" s="152">
        <f>SUM(AQ742:AU742)</f>
        <v>41</v>
      </c>
      <c r="AK742" s="1842" t="s">
        <v>98</v>
      </c>
      <c r="AL742" s="1843" t="s">
        <v>98</v>
      </c>
      <c r="AM742" s="1844" t="s">
        <v>98</v>
      </c>
      <c r="AN742" s="1845" t="s">
        <v>97</v>
      </c>
      <c r="AO742" s="1843" t="s">
        <v>97</v>
      </c>
      <c r="AP742" s="1844" t="s">
        <v>97</v>
      </c>
      <c r="AQ742" s="1845">
        <v>6</v>
      </c>
      <c r="AR742" s="1843">
        <v>13</v>
      </c>
      <c r="AS742" s="1843">
        <v>22</v>
      </c>
      <c r="AT742" s="1843"/>
      <c r="AU742" s="1846"/>
      <c r="AV742" s="218">
        <f t="shared" si="140"/>
        <v>2</v>
      </c>
      <c r="AW742" s="1399"/>
      <c r="AX742" s="1400"/>
      <c r="AY742" s="1400"/>
      <c r="AZ742" s="1400"/>
      <c r="BA742" s="1400"/>
      <c r="BB742" s="1400"/>
      <c r="BC742" s="1400"/>
      <c r="BD742" s="1400">
        <v>2</v>
      </c>
      <c r="BE742" s="1400"/>
    </row>
    <row r="743" spans="1:57" ht="32.25" thickBot="1">
      <c r="A743" s="2472"/>
      <c r="B743" s="2487"/>
      <c r="C743" s="2459"/>
      <c r="D743" s="9" t="s">
        <v>78</v>
      </c>
      <c r="E743" s="2426"/>
      <c r="F743" s="2429"/>
      <c r="G743" s="1227">
        <f t="shared" si="138"/>
        <v>0</v>
      </c>
      <c r="H743" s="1118">
        <f t="shared" si="145"/>
        <v>0</v>
      </c>
      <c r="I743" s="1848"/>
      <c r="J743" s="1848"/>
      <c r="K743" s="1848"/>
      <c r="L743" s="1869"/>
      <c r="M743" s="1121">
        <f t="shared" si="142"/>
        <v>0</v>
      </c>
      <c r="N743" s="1445"/>
      <c r="O743" s="1445"/>
      <c r="P743" s="1445"/>
      <c r="Q743" s="1445"/>
      <c r="R743" s="1446"/>
      <c r="S743" s="1449"/>
      <c r="T743" s="1450"/>
      <c r="U743" s="1450"/>
      <c r="V743" s="1445"/>
      <c r="W743" s="1445"/>
      <c r="X743" s="1451"/>
      <c r="Y743" s="1449"/>
      <c r="Z743" s="1451"/>
      <c r="AA743" s="1991"/>
      <c r="AB743" s="1984"/>
      <c r="AC743" s="1984"/>
      <c r="AD743" s="1984"/>
      <c r="AE743" s="1984"/>
      <c r="AF743" s="1992"/>
      <c r="AG743" s="1983"/>
      <c r="AH743" s="1918"/>
      <c r="AI743" s="1993"/>
      <c r="AJ743" s="153">
        <f>SUM(AQ743:AU743)</f>
        <v>0</v>
      </c>
      <c r="AK743" s="1853" t="s">
        <v>97</v>
      </c>
      <c r="AL743" s="1854" t="s">
        <v>97</v>
      </c>
      <c r="AM743" s="1855" t="s">
        <v>97</v>
      </c>
      <c r="AN743" s="1856" t="s">
        <v>97</v>
      </c>
      <c r="AO743" s="1854" t="s">
        <v>98</v>
      </c>
      <c r="AP743" s="1855" t="s">
        <v>98</v>
      </c>
      <c r="AQ743" s="1852"/>
      <c r="AR743" s="1848"/>
      <c r="AS743" s="1848"/>
      <c r="AT743" s="1848"/>
      <c r="AU743" s="1849"/>
      <c r="AV743" s="218">
        <f t="shared" si="140"/>
        <v>0</v>
      </c>
      <c r="AW743" s="1458"/>
      <c r="AX743" s="1459"/>
      <c r="AY743" s="1459"/>
      <c r="AZ743" s="1459"/>
      <c r="BA743" s="1459"/>
      <c r="BB743" s="1459"/>
      <c r="BC743" s="1459"/>
      <c r="BD743" s="1459"/>
      <c r="BE743" s="1460"/>
    </row>
    <row r="744" spans="1:57" ht="31.5">
      <c r="A744" s="2472"/>
      <c r="B744" s="2485" t="s">
        <v>87</v>
      </c>
      <c r="C744" s="2457" t="s">
        <v>88</v>
      </c>
      <c r="D744" s="7" t="s">
        <v>74</v>
      </c>
      <c r="E744" s="2424">
        <v>1</v>
      </c>
      <c r="F744" s="2427">
        <f>E744-SUM(M744:M748)</f>
        <v>0</v>
      </c>
      <c r="G744" s="1212">
        <f t="shared" si="138"/>
        <v>0</v>
      </c>
      <c r="H744" s="1072">
        <f t="shared" si="145"/>
        <v>0</v>
      </c>
      <c r="I744" s="1827"/>
      <c r="J744" s="1827"/>
      <c r="K744" s="1827"/>
      <c r="L744" s="1836"/>
      <c r="M744" s="1075">
        <f t="shared" si="142"/>
        <v>0</v>
      </c>
      <c r="N744" s="1076"/>
      <c r="O744" s="1076"/>
      <c r="P744" s="1076"/>
      <c r="Q744" s="1076"/>
      <c r="R744" s="1077"/>
      <c r="S744" s="1078"/>
      <c r="T744" s="1139"/>
      <c r="U744" s="1139"/>
      <c r="V744" s="1076"/>
      <c r="W744" s="1076"/>
      <c r="X744" s="1080"/>
      <c r="Y744" s="1078"/>
      <c r="Z744" s="1080"/>
      <c r="AA744" s="1832"/>
      <c r="AB744" s="1827"/>
      <c r="AC744" s="1827"/>
      <c r="AD744" s="1827"/>
      <c r="AE744" s="1827"/>
      <c r="AF744" s="1836"/>
      <c r="AG744" s="1858"/>
      <c r="AH744" s="1828"/>
      <c r="AI744" s="1990"/>
      <c r="AJ744" s="155">
        <f>SUM(AN744:AP744)</f>
        <v>0</v>
      </c>
      <c r="AK744" s="1833" t="s">
        <v>97</v>
      </c>
      <c r="AL744" s="1834" t="s">
        <v>97</v>
      </c>
      <c r="AM744" s="1835" t="s">
        <v>97</v>
      </c>
      <c r="AN744" s="1832"/>
      <c r="AO744" s="1827"/>
      <c r="AP744" s="1836"/>
      <c r="AQ744" s="1837" t="s">
        <v>97</v>
      </c>
      <c r="AR744" s="1834" t="s">
        <v>97</v>
      </c>
      <c r="AS744" s="1834" t="s">
        <v>97</v>
      </c>
      <c r="AT744" s="1834" t="s">
        <v>97</v>
      </c>
      <c r="AU744" s="1838" t="s">
        <v>97</v>
      </c>
      <c r="AV744" s="218">
        <f t="shared" si="140"/>
        <v>0</v>
      </c>
      <c r="AW744" s="1093"/>
      <c r="AX744" s="1094"/>
      <c r="AY744" s="1094"/>
      <c r="AZ744" s="1094"/>
      <c r="BA744" s="1094"/>
      <c r="BB744" s="1094"/>
      <c r="BC744" s="1094"/>
      <c r="BD744" s="1094"/>
      <c r="BE744" s="1095"/>
    </row>
    <row r="745" spans="1:57" ht="47.25">
      <c r="A745" s="2472"/>
      <c r="B745" s="2486"/>
      <c r="C745" s="2458"/>
      <c r="D745" s="8" t="s">
        <v>75</v>
      </c>
      <c r="E745" s="2425"/>
      <c r="F745" s="2428"/>
      <c r="G745" s="1224">
        <f t="shared" si="138"/>
        <v>0</v>
      </c>
      <c r="H745" s="1097">
        <f t="shared" si="145"/>
        <v>0</v>
      </c>
      <c r="I745" s="1839"/>
      <c r="J745" s="1839"/>
      <c r="K745" s="1839"/>
      <c r="L745" s="1857"/>
      <c r="M745" s="1100">
        <f t="shared" si="142"/>
        <v>0</v>
      </c>
      <c r="N745" s="1101"/>
      <c r="O745" s="1101"/>
      <c r="P745" s="1101"/>
      <c r="Q745" s="1101"/>
      <c r="R745" s="1102"/>
      <c r="S745" s="1152"/>
      <c r="T745" s="1081"/>
      <c r="U745" s="1081"/>
      <c r="V745" s="1142"/>
      <c r="W745" s="1142"/>
      <c r="X745" s="1082"/>
      <c r="Y745" s="1152"/>
      <c r="Z745" s="1082"/>
      <c r="AA745" s="1829"/>
      <c r="AB745" s="1830"/>
      <c r="AC745" s="1830"/>
      <c r="AD745" s="1830"/>
      <c r="AE745" s="1830"/>
      <c r="AF745" s="1870"/>
      <c r="AG745" s="1860"/>
      <c r="AH745" s="1840"/>
      <c r="AI745" s="1888"/>
      <c r="AJ745" s="152">
        <f>SUM(AN745:AP745)</f>
        <v>0</v>
      </c>
      <c r="AK745" s="1842" t="s">
        <v>98</v>
      </c>
      <c r="AL745" s="1843" t="s">
        <v>98</v>
      </c>
      <c r="AM745" s="1844" t="s">
        <v>98</v>
      </c>
      <c r="AN745" s="1845"/>
      <c r="AO745" s="1843"/>
      <c r="AP745" s="1844"/>
      <c r="AQ745" s="1845" t="s">
        <v>97</v>
      </c>
      <c r="AR745" s="1843" t="s">
        <v>97</v>
      </c>
      <c r="AS745" s="1843" t="s">
        <v>97</v>
      </c>
      <c r="AT745" s="1843" t="s">
        <v>97</v>
      </c>
      <c r="AU745" s="1846" t="s">
        <v>97</v>
      </c>
      <c r="AV745" s="218">
        <f t="shared" si="140"/>
        <v>0</v>
      </c>
      <c r="AW745" s="1153"/>
      <c r="AX745" s="1154"/>
      <c r="AY745" s="1154"/>
      <c r="AZ745" s="1154"/>
      <c r="BA745" s="1154"/>
      <c r="BB745" s="1154"/>
      <c r="BC745" s="1154"/>
      <c r="BD745" s="1154"/>
      <c r="BE745" s="1155"/>
    </row>
    <row r="746" spans="1:57" ht="31.5">
      <c r="A746" s="2472"/>
      <c r="B746" s="2486"/>
      <c r="C746" s="2458"/>
      <c r="D746" s="8" t="s">
        <v>76</v>
      </c>
      <c r="E746" s="2425"/>
      <c r="F746" s="2428"/>
      <c r="G746" s="1224">
        <f t="shared" si="138"/>
        <v>0</v>
      </c>
      <c r="H746" s="1097">
        <f t="shared" si="145"/>
        <v>0</v>
      </c>
      <c r="I746" s="1839"/>
      <c r="J746" s="1839"/>
      <c r="K746" s="1839"/>
      <c r="L746" s="1857"/>
      <c r="M746" s="1100">
        <f t="shared" si="142"/>
        <v>0</v>
      </c>
      <c r="N746" s="1101"/>
      <c r="O746" s="1101"/>
      <c r="P746" s="1101"/>
      <c r="Q746" s="1101"/>
      <c r="R746" s="1102"/>
      <c r="S746" s="1152"/>
      <c r="T746" s="1081"/>
      <c r="U746" s="1081"/>
      <c r="V746" s="1142"/>
      <c r="W746" s="1142"/>
      <c r="X746" s="1082"/>
      <c r="Y746" s="1152"/>
      <c r="Z746" s="1082"/>
      <c r="AA746" s="1829"/>
      <c r="AB746" s="1830"/>
      <c r="AC746" s="1830"/>
      <c r="AD746" s="1830"/>
      <c r="AE746" s="1830"/>
      <c r="AF746" s="1870"/>
      <c r="AG746" s="1860"/>
      <c r="AH746" s="1840"/>
      <c r="AI746" s="1888"/>
      <c r="AJ746" s="152">
        <f>SUM(AK746:AM746)</f>
        <v>0</v>
      </c>
      <c r="AK746" s="1842"/>
      <c r="AL746" s="1843"/>
      <c r="AM746" s="1844"/>
      <c r="AN746" s="1845" t="s">
        <v>97</v>
      </c>
      <c r="AO746" s="1843" t="s">
        <v>97</v>
      </c>
      <c r="AP746" s="1844" t="s">
        <v>97</v>
      </c>
      <c r="AQ746" s="1845" t="s">
        <v>97</v>
      </c>
      <c r="AR746" s="1843" t="s">
        <v>97</v>
      </c>
      <c r="AS746" s="1843" t="s">
        <v>97</v>
      </c>
      <c r="AT746" s="1843" t="s">
        <v>97</v>
      </c>
      <c r="AU746" s="1846" t="s">
        <v>97</v>
      </c>
      <c r="AV746" s="218">
        <f t="shared" si="140"/>
        <v>0</v>
      </c>
      <c r="AW746" s="1153"/>
      <c r="AX746" s="1154"/>
      <c r="AY746" s="1154"/>
      <c r="AZ746" s="1154"/>
      <c r="BA746" s="1154"/>
      <c r="BB746" s="1154"/>
      <c r="BC746" s="1154"/>
      <c r="BD746" s="1154"/>
      <c r="BE746" s="1155"/>
    </row>
    <row r="747" spans="1:57">
      <c r="A747" s="2472"/>
      <c r="B747" s="2486"/>
      <c r="C747" s="2458"/>
      <c r="D747" s="8" t="s">
        <v>77</v>
      </c>
      <c r="E747" s="2425"/>
      <c r="F747" s="2428"/>
      <c r="G747" s="1224">
        <f t="shared" si="138"/>
        <v>1</v>
      </c>
      <c r="H747" s="1097">
        <f t="shared" si="145"/>
        <v>0</v>
      </c>
      <c r="I747" s="1839"/>
      <c r="J747" s="1839"/>
      <c r="K747" s="1839"/>
      <c r="L747" s="1857"/>
      <c r="M747" s="1100">
        <f>IF(AND(SUM(N747:R747)=SUM(Y747:Z747),SUM(S747:X747)=SUM(Y747:Z747)),SUM(N747:R747),"ПЕРЕВІРТЕ ПРАВИЛЬНІСТЬ ДАНИХ")</f>
        <v>1</v>
      </c>
      <c r="N747" s="1461">
        <v>1</v>
      </c>
      <c r="O747" s="1461"/>
      <c r="P747" s="1461"/>
      <c r="Q747" s="1461"/>
      <c r="R747" s="1462"/>
      <c r="S747" s="1463"/>
      <c r="T747" s="1461"/>
      <c r="U747" s="1461"/>
      <c r="V747" s="1461">
        <v>1</v>
      </c>
      <c r="W747" s="1461"/>
      <c r="X747" s="1464"/>
      <c r="Y747" s="1465">
        <v>1</v>
      </c>
      <c r="Z747" s="1466"/>
      <c r="AA747" s="1994"/>
      <c r="AB747" s="1995"/>
      <c r="AC747" s="1995"/>
      <c r="AD747" s="1995"/>
      <c r="AE747" s="1995">
        <v>1</v>
      </c>
      <c r="AF747" s="1996"/>
      <c r="AG747" s="1997">
        <v>42</v>
      </c>
      <c r="AH747" s="1998">
        <v>14</v>
      </c>
      <c r="AI747" s="1999">
        <v>90</v>
      </c>
      <c r="AJ747" s="152">
        <f>SUM(AQ747:AU747)</f>
        <v>1</v>
      </c>
      <c r="AK747" s="1842" t="s">
        <v>98</v>
      </c>
      <c r="AL747" s="1843" t="s">
        <v>98</v>
      </c>
      <c r="AM747" s="1844" t="s">
        <v>98</v>
      </c>
      <c r="AN747" s="1845" t="s">
        <v>97</v>
      </c>
      <c r="AO747" s="1843" t="s">
        <v>97</v>
      </c>
      <c r="AP747" s="1844" t="s">
        <v>97</v>
      </c>
      <c r="AQ747" s="1845"/>
      <c r="AR747" s="1843"/>
      <c r="AS747" s="1843">
        <v>1</v>
      </c>
      <c r="AT747" s="1843"/>
      <c r="AU747" s="1846"/>
      <c r="AV747" s="218">
        <f t="shared" si="140"/>
        <v>0</v>
      </c>
      <c r="AW747" s="1153"/>
      <c r="AX747" s="1154"/>
      <c r="AY747" s="1154"/>
      <c r="AZ747" s="1154"/>
      <c r="BA747" s="1154"/>
      <c r="BB747" s="1154"/>
      <c r="BC747" s="1154"/>
      <c r="BD747" s="1154"/>
      <c r="BE747" s="1155"/>
    </row>
    <row r="748" spans="1:57" ht="32.25" thickBot="1">
      <c r="A748" s="2472"/>
      <c r="B748" s="2487"/>
      <c r="C748" s="2459"/>
      <c r="D748" s="9" t="s">
        <v>78</v>
      </c>
      <c r="E748" s="2426"/>
      <c r="F748" s="2429"/>
      <c r="G748" s="1227">
        <f t="shared" si="138"/>
        <v>0</v>
      </c>
      <c r="H748" s="1118">
        <f t="shared" si="145"/>
        <v>0</v>
      </c>
      <c r="I748" s="1848"/>
      <c r="J748" s="1848"/>
      <c r="K748" s="1848"/>
      <c r="L748" s="1869"/>
      <c r="M748" s="1121">
        <f t="shared" si="142"/>
        <v>0</v>
      </c>
      <c r="N748" s="1125"/>
      <c r="O748" s="1125"/>
      <c r="P748" s="1125"/>
      <c r="Q748" s="1125"/>
      <c r="R748" s="1146"/>
      <c r="S748" s="1124"/>
      <c r="T748" s="1145"/>
      <c r="U748" s="1145"/>
      <c r="V748" s="1125"/>
      <c r="W748" s="1125"/>
      <c r="X748" s="1126"/>
      <c r="Y748" s="1124"/>
      <c r="Z748" s="1126"/>
      <c r="AA748" s="1852"/>
      <c r="AB748" s="1848"/>
      <c r="AC748" s="1848"/>
      <c r="AD748" s="1848"/>
      <c r="AE748" s="1848"/>
      <c r="AF748" s="1869"/>
      <c r="AG748" s="1868"/>
      <c r="AH748" s="1849"/>
      <c r="AI748" s="2000"/>
      <c r="AJ748" s="153">
        <f>SUM(AQ748:AU748)</f>
        <v>0</v>
      </c>
      <c r="AK748" s="1853" t="s">
        <v>97</v>
      </c>
      <c r="AL748" s="1854" t="s">
        <v>97</v>
      </c>
      <c r="AM748" s="1855" t="s">
        <v>97</v>
      </c>
      <c r="AN748" s="1856" t="s">
        <v>97</v>
      </c>
      <c r="AO748" s="1854" t="s">
        <v>98</v>
      </c>
      <c r="AP748" s="1855" t="s">
        <v>98</v>
      </c>
      <c r="AQ748" s="1852"/>
      <c r="AR748" s="1848"/>
      <c r="AS748" s="1848"/>
      <c r="AT748" s="1848"/>
      <c r="AU748" s="1849"/>
      <c r="AV748" s="218">
        <f t="shared" si="140"/>
        <v>0</v>
      </c>
      <c r="AW748" s="1136"/>
      <c r="AX748" s="1137"/>
      <c r="AY748" s="1137"/>
      <c r="AZ748" s="1137"/>
      <c r="BA748" s="1137"/>
      <c r="BB748" s="1137"/>
      <c r="BC748" s="1137"/>
      <c r="BD748" s="1137"/>
      <c r="BE748" s="1138"/>
    </row>
    <row r="749" spans="1:57" ht="33.950000000000003" customHeight="1">
      <c r="A749" s="2472"/>
      <c r="B749" s="2485" t="s">
        <v>89</v>
      </c>
      <c r="C749" s="2457" t="s">
        <v>90</v>
      </c>
      <c r="D749" s="7" t="s">
        <v>74</v>
      </c>
      <c r="E749" s="2424">
        <v>160</v>
      </c>
      <c r="F749" s="2427">
        <f>E749-SUM(M749:M753)</f>
        <v>25</v>
      </c>
      <c r="G749" s="1212">
        <f t="shared" si="138"/>
        <v>0</v>
      </c>
      <c r="H749" s="1072">
        <f t="shared" si="145"/>
        <v>0</v>
      </c>
      <c r="I749" s="1827"/>
      <c r="J749" s="1827"/>
      <c r="K749" s="1827"/>
      <c r="L749" s="1836"/>
      <c r="M749" s="1075">
        <f t="shared" si="142"/>
        <v>0</v>
      </c>
      <c r="N749" s="1076"/>
      <c r="O749" s="1076"/>
      <c r="P749" s="1076"/>
      <c r="Q749" s="1076"/>
      <c r="R749" s="1077"/>
      <c r="S749" s="1078"/>
      <c r="T749" s="1139"/>
      <c r="U749" s="1139"/>
      <c r="V749" s="1076"/>
      <c r="W749" s="1076"/>
      <c r="X749" s="1080"/>
      <c r="Y749" s="1078"/>
      <c r="Z749" s="1080"/>
      <c r="AA749" s="1832"/>
      <c r="AB749" s="1827"/>
      <c r="AC749" s="1827"/>
      <c r="AD749" s="1827"/>
      <c r="AE749" s="1827"/>
      <c r="AF749" s="1836"/>
      <c r="AG749" s="1858"/>
      <c r="AH749" s="1828"/>
      <c r="AI749" s="1990"/>
      <c r="AJ749" s="155">
        <f>SUM(AN749:AP749)</f>
        <v>0</v>
      </c>
      <c r="AK749" s="1833" t="s">
        <v>97</v>
      </c>
      <c r="AL749" s="1834" t="s">
        <v>97</v>
      </c>
      <c r="AM749" s="1835" t="s">
        <v>97</v>
      </c>
      <c r="AN749" s="1832"/>
      <c r="AO749" s="1827"/>
      <c r="AP749" s="1828"/>
      <c r="AQ749" s="1837" t="s">
        <v>97</v>
      </c>
      <c r="AR749" s="1834" t="s">
        <v>97</v>
      </c>
      <c r="AS749" s="1834" t="s">
        <v>97</v>
      </c>
      <c r="AT749" s="1834" t="s">
        <v>97</v>
      </c>
      <c r="AU749" s="1838" t="s">
        <v>97</v>
      </c>
      <c r="AV749" s="218">
        <f t="shared" si="140"/>
        <v>0</v>
      </c>
      <c r="AW749" s="1093"/>
      <c r="AX749" s="1094"/>
      <c r="AY749" s="1094"/>
      <c r="AZ749" s="1094"/>
      <c r="BA749" s="1094"/>
      <c r="BB749" s="1094"/>
      <c r="BC749" s="1094"/>
      <c r="BD749" s="1094"/>
      <c r="BE749" s="1095"/>
    </row>
    <row r="750" spans="1:57" ht="47.25">
      <c r="A750" s="2472"/>
      <c r="B750" s="2486"/>
      <c r="C750" s="2458"/>
      <c r="D750" s="8" t="s">
        <v>75</v>
      </c>
      <c r="E750" s="2425"/>
      <c r="F750" s="2428"/>
      <c r="G750" s="1224">
        <f t="shared" si="138"/>
        <v>0</v>
      </c>
      <c r="H750" s="1097">
        <f t="shared" si="145"/>
        <v>0</v>
      </c>
      <c r="I750" s="1839"/>
      <c r="J750" s="1839"/>
      <c r="K750" s="1839"/>
      <c r="L750" s="1857"/>
      <c r="M750" s="1100">
        <f t="shared" si="142"/>
        <v>0</v>
      </c>
      <c r="N750" s="1101"/>
      <c r="O750" s="1101"/>
      <c r="P750" s="1101"/>
      <c r="Q750" s="1101"/>
      <c r="R750" s="1102"/>
      <c r="S750" s="1152"/>
      <c r="T750" s="1081"/>
      <c r="U750" s="1081"/>
      <c r="V750" s="1142"/>
      <c r="W750" s="1142"/>
      <c r="X750" s="1082"/>
      <c r="Y750" s="1152"/>
      <c r="Z750" s="1082"/>
      <c r="AA750" s="1829"/>
      <c r="AB750" s="1830"/>
      <c r="AC750" s="1830"/>
      <c r="AD750" s="1830"/>
      <c r="AE750" s="1830"/>
      <c r="AF750" s="1870"/>
      <c r="AG750" s="1860"/>
      <c r="AH750" s="1840"/>
      <c r="AI750" s="1888"/>
      <c r="AJ750" s="152">
        <f>SUM(AN750:AP750)</f>
        <v>0</v>
      </c>
      <c r="AK750" s="1842" t="s">
        <v>98</v>
      </c>
      <c r="AL750" s="1843" t="s">
        <v>98</v>
      </c>
      <c r="AM750" s="1844" t="s">
        <v>98</v>
      </c>
      <c r="AN750" s="1845"/>
      <c r="AO750" s="1843"/>
      <c r="AP750" s="1846"/>
      <c r="AQ750" s="1845" t="s">
        <v>97</v>
      </c>
      <c r="AR750" s="1843" t="s">
        <v>97</v>
      </c>
      <c r="AS750" s="1843" t="s">
        <v>97</v>
      </c>
      <c r="AT750" s="1843" t="s">
        <v>97</v>
      </c>
      <c r="AU750" s="1846" t="s">
        <v>97</v>
      </c>
      <c r="AV750" s="218">
        <f t="shared" si="140"/>
        <v>0</v>
      </c>
      <c r="AW750" s="1153"/>
      <c r="AX750" s="1154"/>
      <c r="AY750" s="1154"/>
      <c r="AZ750" s="1154"/>
      <c r="BA750" s="1154"/>
      <c r="BB750" s="1154"/>
      <c r="BC750" s="1154"/>
      <c r="BD750" s="1154"/>
      <c r="BE750" s="1155"/>
    </row>
    <row r="751" spans="1:57" ht="31.5">
      <c r="A751" s="2472"/>
      <c r="B751" s="2486"/>
      <c r="C751" s="2458"/>
      <c r="D751" s="8" t="s">
        <v>76</v>
      </c>
      <c r="E751" s="2425"/>
      <c r="F751" s="2428"/>
      <c r="G751" s="1224">
        <f t="shared" si="138"/>
        <v>0</v>
      </c>
      <c r="H751" s="1097">
        <f t="shared" si="145"/>
        <v>0</v>
      </c>
      <c r="I751" s="1839"/>
      <c r="J751" s="1839"/>
      <c r="K751" s="1839"/>
      <c r="L751" s="1857"/>
      <c r="M751" s="1100">
        <f t="shared" si="142"/>
        <v>0</v>
      </c>
      <c r="N751" s="1122"/>
      <c r="O751" s="1122"/>
      <c r="P751" s="1122"/>
      <c r="Q751" s="1122"/>
      <c r="R751" s="1123"/>
      <c r="S751" s="1438"/>
      <c r="T751" s="1439"/>
      <c r="U751" s="1439"/>
      <c r="V751" s="1440"/>
      <c r="W751" s="1440"/>
      <c r="X751" s="1441"/>
      <c r="Y751" s="1438"/>
      <c r="Z751" s="1441"/>
      <c r="AA751" s="1986"/>
      <c r="AB751" s="1880"/>
      <c r="AC751" s="1880"/>
      <c r="AD751" s="1880"/>
      <c r="AE751" s="1880"/>
      <c r="AF751" s="1987"/>
      <c r="AG751" s="1910"/>
      <c r="AH751" s="1851"/>
      <c r="AI751" s="1988"/>
      <c r="AJ751" s="152">
        <f>SUM(AK751:AM751)</f>
        <v>0</v>
      </c>
      <c r="AK751" s="1842"/>
      <c r="AL751" s="1843"/>
      <c r="AM751" s="1844"/>
      <c r="AN751" s="1845" t="s">
        <v>97</v>
      </c>
      <c r="AO751" s="1843" t="s">
        <v>97</v>
      </c>
      <c r="AP751" s="1846" t="s">
        <v>97</v>
      </c>
      <c r="AQ751" s="1892" t="s">
        <v>97</v>
      </c>
      <c r="AR751" s="1890" t="s">
        <v>97</v>
      </c>
      <c r="AS751" s="1890" t="s">
        <v>97</v>
      </c>
      <c r="AT751" s="1890" t="s">
        <v>97</v>
      </c>
      <c r="AU751" s="1911" t="s">
        <v>97</v>
      </c>
      <c r="AV751" s="218">
        <f t="shared" si="140"/>
        <v>0</v>
      </c>
      <c r="AW751" s="1455"/>
      <c r="AX751" s="1456"/>
      <c r="AY751" s="1456"/>
      <c r="AZ751" s="1456"/>
      <c r="BA751" s="1456"/>
      <c r="BB751" s="1456"/>
      <c r="BC751" s="1456"/>
      <c r="BD751" s="1456"/>
      <c r="BE751" s="1457"/>
    </row>
    <row r="752" spans="1:57">
      <c r="A752" s="2472"/>
      <c r="B752" s="2486"/>
      <c r="C752" s="2458"/>
      <c r="D752" s="8" t="s">
        <v>77</v>
      </c>
      <c r="E752" s="2425"/>
      <c r="F752" s="2428"/>
      <c r="G752" s="1224">
        <f t="shared" si="138"/>
        <v>138</v>
      </c>
      <c r="H752" s="1097">
        <f>SUM(I752:L752)</f>
        <v>1</v>
      </c>
      <c r="I752" s="1839">
        <v>1</v>
      </c>
      <c r="J752" s="1839"/>
      <c r="K752" s="1839"/>
      <c r="L752" s="1857"/>
      <c r="M752" s="1388">
        <f>IF(AND(SUM(N752:R752)=SUM(Y752:Z752),SUM(S752:X752)=SUM(Y752:Z752)),SUM(N752:R752),"ПЕРЕВІРТЕ ПРАВИЛЬНІСТЬ ДАНИХ")</f>
        <v>135</v>
      </c>
      <c r="N752" s="1400">
        <v>135</v>
      </c>
      <c r="O752" s="1400"/>
      <c r="P752" s="1400"/>
      <c r="Q752" s="1400"/>
      <c r="R752" s="1414"/>
      <c r="S752" s="1415">
        <v>32</v>
      </c>
      <c r="T752" s="1400"/>
      <c r="U752" s="1400"/>
      <c r="V752" s="1400">
        <v>103</v>
      </c>
      <c r="W752" s="1400"/>
      <c r="X752" s="1401"/>
      <c r="Y752" s="1415">
        <v>124</v>
      </c>
      <c r="Z752" s="1401">
        <v>11</v>
      </c>
      <c r="AA752" s="1971"/>
      <c r="AB752" s="1956">
        <v>22</v>
      </c>
      <c r="AC752" s="1956">
        <v>21</v>
      </c>
      <c r="AD752" s="1956">
        <v>16</v>
      </c>
      <c r="AE752" s="1956">
        <v>81</v>
      </c>
      <c r="AF752" s="1957">
        <v>2</v>
      </c>
      <c r="AG752" s="1972">
        <v>38.700000000000003</v>
      </c>
      <c r="AH752" s="1973">
        <v>15.9</v>
      </c>
      <c r="AI752" s="1974">
        <v>87.5</v>
      </c>
      <c r="AJ752" s="152">
        <f>SUM(AQ752:AU752)</f>
        <v>135</v>
      </c>
      <c r="AK752" s="1842" t="s">
        <v>98</v>
      </c>
      <c r="AL752" s="1843" t="s">
        <v>98</v>
      </c>
      <c r="AM752" s="1844" t="s">
        <v>98</v>
      </c>
      <c r="AN752" s="1845" t="s">
        <v>97</v>
      </c>
      <c r="AO752" s="1843" t="s">
        <v>97</v>
      </c>
      <c r="AP752" s="1846" t="s">
        <v>97</v>
      </c>
      <c r="AQ752" s="1971">
        <v>24</v>
      </c>
      <c r="AR752" s="1956">
        <v>18</v>
      </c>
      <c r="AS752" s="1956">
        <v>93</v>
      </c>
      <c r="AT752" s="1956"/>
      <c r="AU752" s="1973"/>
      <c r="AV752" s="218">
        <f t="shared" si="140"/>
        <v>3</v>
      </c>
      <c r="AW752" s="1399"/>
      <c r="AX752" s="1400"/>
      <c r="AY752" s="1400"/>
      <c r="AZ752" s="1400"/>
      <c r="BA752" s="1400"/>
      <c r="BB752" s="1400"/>
      <c r="BC752" s="1400">
        <v>1</v>
      </c>
      <c r="BD752" s="1400">
        <v>2</v>
      </c>
      <c r="BE752" s="1401"/>
    </row>
    <row r="753" spans="1:57" ht="32.25" thickBot="1">
      <c r="A753" s="2472"/>
      <c r="B753" s="2487"/>
      <c r="C753" s="2459"/>
      <c r="D753" s="9" t="s">
        <v>78</v>
      </c>
      <c r="E753" s="2426"/>
      <c r="F753" s="2429"/>
      <c r="G753" s="1227">
        <f t="shared" si="138"/>
        <v>0</v>
      </c>
      <c r="H753" s="1118">
        <f t="shared" si="145"/>
        <v>0</v>
      </c>
      <c r="I753" s="1848"/>
      <c r="J753" s="1848"/>
      <c r="K753" s="1848"/>
      <c r="L753" s="1869"/>
      <c r="M753" s="1121">
        <f t="shared" si="142"/>
        <v>0</v>
      </c>
      <c r="N753" s="1445"/>
      <c r="O753" s="1445"/>
      <c r="P753" s="1445"/>
      <c r="Q753" s="1445"/>
      <c r="R753" s="1446"/>
      <c r="S753" s="1449"/>
      <c r="T753" s="1450"/>
      <c r="U753" s="1450"/>
      <c r="V753" s="1445"/>
      <c r="W753" s="1445"/>
      <c r="X753" s="1451"/>
      <c r="Y753" s="1449"/>
      <c r="Z753" s="1451"/>
      <c r="AA753" s="1991"/>
      <c r="AB753" s="1984"/>
      <c r="AC753" s="1984"/>
      <c r="AD753" s="1984"/>
      <c r="AE753" s="1984"/>
      <c r="AF753" s="1992"/>
      <c r="AG753" s="1983"/>
      <c r="AH753" s="1918"/>
      <c r="AI753" s="1993"/>
      <c r="AJ753" s="153">
        <f>SUM(AQ753:AU753)</f>
        <v>0</v>
      </c>
      <c r="AK753" s="1853" t="s">
        <v>97</v>
      </c>
      <c r="AL753" s="1854" t="s">
        <v>97</v>
      </c>
      <c r="AM753" s="1855" t="s">
        <v>97</v>
      </c>
      <c r="AN753" s="1856" t="s">
        <v>97</v>
      </c>
      <c r="AO753" s="1854" t="s">
        <v>98</v>
      </c>
      <c r="AP753" s="1912" t="s">
        <v>98</v>
      </c>
      <c r="AQ753" s="1991"/>
      <c r="AR753" s="1984"/>
      <c r="AS753" s="1984"/>
      <c r="AT753" s="1984"/>
      <c r="AU753" s="1918"/>
      <c r="AV753" s="218">
        <f t="shared" si="140"/>
        <v>0</v>
      </c>
      <c r="AW753" s="1458"/>
      <c r="AX753" s="1459"/>
      <c r="AY753" s="1459"/>
      <c r="AZ753" s="1459"/>
      <c r="BA753" s="1459"/>
      <c r="BB753" s="1459"/>
      <c r="BC753" s="1459"/>
      <c r="BD753" s="1459"/>
      <c r="BE753" s="1460"/>
    </row>
    <row r="754" spans="1:57" ht="31.5">
      <c r="A754" s="2472"/>
      <c r="B754" s="2485" t="s">
        <v>91</v>
      </c>
      <c r="C754" s="2457" t="s">
        <v>92</v>
      </c>
      <c r="D754" s="7" t="s">
        <v>74</v>
      </c>
      <c r="E754" s="2424"/>
      <c r="F754" s="2427">
        <f>E754-SUM(M754:M758)</f>
        <v>-7</v>
      </c>
      <c r="G754" s="1212">
        <f t="shared" si="138"/>
        <v>0</v>
      </c>
      <c r="H754" s="1072">
        <f t="shared" si="145"/>
        <v>0</v>
      </c>
      <c r="I754" s="1827"/>
      <c r="J754" s="1827"/>
      <c r="K754" s="1827"/>
      <c r="L754" s="1836"/>
      <c r="M754" s="1075">
        <f t="shared" si="142"/>
        <v>0</v>
      </c>
      <c r="N754" s="1076"/>
      <c r="O754" s="1076"/>
      <c r="P754" s="1076"/>
      <c r="Q754" s="1076"/>
      <c r="R754" s="1077"/>
      <c r="S754" s="1078"/>
      <c r="T754" s="1139"/>
      <c r="U754" s="1139"/>
      <c r="V754" s="1076"/>
      <c r="W754" s="1076"/>
      <c r="X754" s="1080"/>
      <c r="Y754" s="1078"/>
      <c r="Z754" s="1080"/>
      <c r="AA754" s="1832"/>
      <c r="AB754" s="1827"/>
      <c r="AC754" s="1827"/>
      <c r="AD754" s="1827"/>
      <c r="AE754" s="1827"/>
      <c r="AF754" s="1836"/>
      <c r="AG754" s="1858"/>
      <c r="AH754" s="1828"/>
      <c r="AI754" s="1990"/>
      <c r="AJ754" s="155">
        <f>SUM(AN754:AP754)</f>
        <v>0</v>
      </c>
      <c r="AK754" s="1833" t="s">
        <v>97</v>
      </c>
      <c r="AL754" s="1834" t="s">
        <v>97</v>
      </c>
      <c r="AM754" s="1835" t="s">
        <v>97</v>
      </c>
      <c r="AN754" s="1832"/>
      <c r="AO754" s="1827"/>
      <c r="AP754" s="1828"/>
      <c r="AQ754" s="1837" t="s">
        <v>97</v>
      </c>
      <c r="AR754" s="1834" t="s">
        <v>97</v>
      </c>
      <c r="AS754" s="1834" t="s">
        <v>97</v>
      </c>
      <c r="AT754" s="1834" t="s">
        <v>97</v>
      </c>
      <c r="AU754" s="1838" t="s">
        <v>97</v>
      </c>
      <c r="AV754" s="218">
        <f t="shared" si="140"/>
        <v>0</v>
      </c>
      <c r="AW754" s="1093"/>
      <c r="AX754" s="1094"/>
      <c r="AY754" s="1094"/>
      <c r="AZ754" s="1094"/>
      <c r="BA754" s="1094"/>
      <c r="BB754" s="1094"/>
      <c r="BC754" s="1094"/>
      <c r="BD754" s="1094"/>
      <c r="BE754" s="1095"/>
    </row>
    <row r="755" spans="1:57" ht="47.25">
      <c r="A755" s="2472"/>
      <c r="B755" s="2486"/>
      <c r="C755" s="2458"/>
      <c r="D755" s="8" t="s">
        <v>75</v>
      </c>
      <c r="E755" s="2425"/>
      <c r="F755" s="2428"/>
      <c r="G755" s="1224">
        <f t="shared" si="138"/>
        <v>0</v>
      </c>
      <c r="H755" s="1097">
        <f t="shared" si="145"/>
        <v>0</v>
      </c>
      <c r="I755" s="1839"/>
      <c r="J755" s="1839"/>
      <c r="K755" s="1839"/>
      <c r="L755" s="1857"/>
      <c r="M755" s="1100">
        <f t="shared" si="142"/>
        <v>0</v>
      </c>
      <c r="N755" s="1101"/>
      <c r="O755" s="1101"/>
      <c r="P755" s="1101"/>
      <c r="Q755" s="1101"/>
      <c r="R755" s="1102"/>
      <c r="S755" s="1152"/>
      <c r="T755" s="1081"/>
      <c r="U755" s="1081"/>
      <c r="V755" s="1142"/>
      <c r="W755" s="1142"/>
      <c r="X755" s="1082"/>
      <c r="Y755" s="1152"/>
      <c r="Z755" s="1082"/>
      <c r="AA755" s="1829"/>
      <c r="AB755" s="1830"/>
      <c r="AC755" s="1830"/>
      <c r="AD755" s="1830"/>
      <c r="AE755" s="1830"/>
      <c r="AF755" s="1870"/>
      <c r="AG755" s="1860"/>
      <c r="AH755" s="1840"/>
      <c r="AI755" s="1888"/>
      <c r="AJ755" s="152">
        <f>SUM(AN755:AP755)</f>
        <v>0</v>
      </c>
      <c r="AK755" s="1842" t="s">
        <v>98</v>
      </c>
      <c r="AL755" s="1843" t="s">
        <v>98</v>
      </c>
      <c r="AM755" s="1844" t="s">
        <v>98</v>
      </c>
      <c r="AN755" s="1845"/>
      <c r="AO755" s="1843"/>
      <c r="AP755" s="1846"/>
      <c r="AQ755" s="1845" t="s">
        <v>97</v>
      </c>
      <c r="AR755" s="1843" t="s">
        <v>97</v>
      </c>
      <c r="AS755" s="1843" t="s">
        <v>97</v>
      </c>
      <c r="AT755" s="1843" t="s">
        <v>97</v>
      </c>
      <c r="AU755" s="1846" t="s">
        <v>97</v>
      </c>
      <c r="AV755" s="218">
        <f t="shared" si="140"/>
        <v>0</v>
      </c>
      <c r="AW755" s="1153"/>
      <c r="AX755" s="1154"/>
      <c r="AY755" s="1154"/>
      <c r="AZ755" s="1154"/>
      <c r="BA755" s="1154"/>
      <c r="BB755" s="1154"/>
      <c r="BC755" s="1154"/>
      <c r="BD755" s="1154"/>
      <c r="BE755" s="1155"/>
    </row>
    <row r="756" spans="1:57" ht="31.5">
      <c r="A756" s="2472"/>
      <c r="B756" s="2486"/>
      <c r="C756" s="2458"/>
      <c r="D756" s="8" t="s">
        <v>76</v>
      </c>
      <c r="E756" s="2425"/>
      <c r="F756" s="2428"/>
      <c r="G756" s="1224">
        <f t="shared" si="138"/>
        <v>0</v>
      </c>
      <c r="H756" s="1097">
        <f t="shared" si="145"/>
        <v>0</v>
      </c>
      <c r="I756" s="1839"/>
      <c r="J756" s="1839"/>
      <c r="K756" s="1839"/>
      <c r="L756" s="1857"/>
      <c r="M756" s="1100">
        <f t="shared" si="142"/>
        <v>0</v>
      </c>
      <c r="N756" s="1101"/>
      <c r="O756" s="1101"/>
      <c r="P756" s="1101"/>
      <c r="Q756" s="1101"/>
      <c r="R756" s="1102"/>
      <c r="S756" s="1152"/>
      <c r="T756" s="1081"/>
      <c r="U756" s="1081"/>
      <c r="V756" s="1142"/>
      <c r="W756" s="1142"/>
      <c r="X756" s="1082"/>
      <c r="Y756" s="1152"/>
      <c r="Z756" s="1082"/>
      <c r="AA756" s="1829"/>
      <c r="AB756" s="1830"/>
      <c r="AC756" s="1830"/>
      <c r="AD756" s="1830"/>
      <c r="AE756" s="1830"/>
      <c r="AF756" s="1870"/>
      <c r="AG756" s="1860"/>
      <c r="AH756" s="1840"/>
      <c r="AI756" s="1888"/>
      <c r="AJ756" s="152">
        <f>SUM(AK756:AM756)</f>
        <v>0</v>
      </c>
      <c r="AK756" s="1842"/>
      <c r="AL756" s="1843"/>
      <c r="AM756" s="1844"/>
      <c r="AN756" s="1845" t="s">
        <v>97</v>
      </c>
      <c r="AO756" s="1843" t="s">
        <v>97</v>
      </c>
      <c r="AP756" s="1846" t="s">
        <v>97</v>
      </c>
      <c r="AQ756" s="1845" t="s">
        <v>97</v>
      </c>
      <c r="AR756" s="1843" t="s">
        <v>97</v>
      </c>
      <c r="AS756" s="1843" t="s">
        <v>97</v>
      </c>
      <c r="AT756" s="1843" t="s">
        <v>97</v>
      </c>
      <c r="AU756" s="1846" t="s">
        <v>97</v>
      </c>
      <c r="AV756" s="218">
        <f t="shared" si="140"/>
        <v>0</v>
      </c>
      <c r="AW756" s="1153"/>
      <c r="AX756" s="1154"/>
      <c r="AY756" s="1154"/>
      <c r="AZ756" s="1154"/>
      <c r="BA756" s="1154"/>
      <c r="BB756" s="1154"/>
      <c r="BC756" s="1154"/>
      <c r="BD756" s="1154"/>
      <c r="BE756" s="1155"/>
    </row>
    <row r="757" spans="1:57">
      <c r="A757" s="2472"/>
      <c r="B757" s="2486"/>
      <c r="C757" s="2458"/>
      <c r="D757" s="8" t="s">
        <v>77</v>
      </c>
      <c r="E757" s="2425"/>
      <c r="F757" s="2428"/>
      <c r="G757" s="1224">
        <f t="shared" si="138"/>
        <v>7</v>
      </c>
      <c r="H757" s="1097">
        <f t="shared" si="145"/>
        <v>0</v>
      </c>
      <c r="I757" s="1839"/>
      <c r="J757" s="1839"/>
      <c r="K757" s="1839"/>
      <c r="L757" s="1857"/>
      <c r="M757" s="1100">
        <f>IF(AND(SUM(N757:R757)=SUM(Y757:Z757),SUM(S757:X757)=SUM(Y757:Z757)),SUM(N757:R757),"ПЕРЕВІРТЕ ПРАВИЛЬНІСТЬ ДАНИХ")</f>
        <v>7</v>
      </c>
      <c r="N757" s="1474">
        <v>7</v>
      </c>
      <c r="O757" s="1474"/>
      <c r="P757" s="1474"/>
      <c r="Q757" s="1474"/>
      <c r="R757" s="1475"/>
      <c r="S757" s="1476"/>
      <c r="T757" s="1474"/>
      <c r="U757" s="1474"/>
      <c r="V757" s="1474"/>
      <c r="W757" s="1474">
        <v>7</v>
      </c>
      <c r="X757" s="1477"/>
      <c r="Y757" s="1476">
        <v>7</v>
      </c>
      <c r="Z757" s="1477"/>
      <c r="AA757" s="1908"/>
      <c r="AB757" s="2001">
        <v>4</v>
      </c>
      <c r="AC757" s="2001">
        <v>4</v>
      </c>
      <c r="AD757" s="2001"/>
      <c r="AE757" s="2001">
        <v>5</v>
      </c>
      <c r="AF757" s="1909">
        <v>2</v>
      </c>
      <c r="AG757" s="1916">
        <v>42.2</v>
      </c>
      <c r="AH757" s="1917">
        <v>21.2</v>
      </c>
      <c r="AI757" s="2002">
        <v>102.1</v>
      </c>
      <c r="AJ757" s="152">
        <f>SUM(AQ757:AU757)</f>
        <v>7</v>
      </c>
      <c r="AK757" s="1842" t="s">
        <v>98</v>
      </c>
      <c r="AL757" s="1843" t="s">
        <v>98</v>
      </c>
      <c r="AM757" s="1844" t="s">
        <v>98</v>
      </c>
      <c r="AN757" s="1845" t="s">
        <v>97</v>
      </c>
      <c r="AO757" s="1843" t="s">
        <v>97</v>
      </c>
      <c r="AP757" s="1846" t="s">
        <v>97</v>
      </c>
      <c r="AQ757" s="2003"/>
      <c r="AR757" s="2004">
        <v>1</v>
      </c>
      <c r="AS757" s="2004">
        <v>5</v>
      </c>
      <c r="AT757" s="2004">
        <v>1</v>
      </c>
      <c r="AU757" s="2005"/>
      <c r="AV757" s="218">
        <f t="shared" si="140"/>
        <v>0</v>
      </c>
      <c r="AW757" s="1153"/>
      <c r="AX757" s="1154"/>
      <c r="AY757" s="1154"/>
      <c r="AZ757" s="1154"/>
      <c r="BA757" s="1154"/>
      <c r="BB757" s="1154"/>
      <c r="BC757" s="1154"/>
      <c r="BD757" s="1154"/>
      <c r="BE757" s="1155"/>
    </row>
    <row r="758" spans="1:57" ht="32.25" thickBot="1">
      <c r="A758" s="2472"/>
      <c r="B758" s="2487"/>
      <c r="C758" s="2459"/>
      <c r="D758" s="9" t="s">
        <v>78</v>
      </c>
      <c r="E758" s="2426"/>
      <c r="F758" s="2429"/>
      <c r="G758" s="1227">
        <f t="shared" si="138"/>
        <v>0</v>
      </c>
      <c r="H758" s="1118">
        <f t="shared" si="145"/>
        <v>0</v>
      </c>
      <c r="I758" s="1848"/>
      <c r="J758" s="1848"/>
      <c r="K758" s="1848"/>
      <c r="L758" s="1869"/>
      <c r="M758" s="1121">
        <f t="shared" si="142"/>
        <v>0</v>
      </c>
      <c r="N758" s="1125"/>
      <c r="O758" s="1125"/>
      <c r="P758" s="1125"/>
      <c r="Q758" s="1125"/>
      <c r="R758" s="1146"/>
      <c r="S758" s="1124"/>
      <c r="T758" s="1145"/>
      <c r="U758" s="1145"/>
      <c r="V758" s="1125"/>
      <c r="W758" s="1125"/>
      <c r="X758" s="1126"/>
      <c r="Y758" s="1124"/>
      <c r="Z758" s="1126"/>
      <c r="AA758" s="1852"/>
      <c r="AB758" s="1848"/>
      <c r="AC758" s="1848"/>
      <c r="AD758" s="1848"/>
      <c r="AE758" s="1848"/>
      <c r="AF758" s="1869"/>
      <c r="AG758" s="1868"/>
      <c r="AH758" s="1849"/>
      <c r="AI758" s="2000"/>
      <c r="AJ758" s="153">
        <f>SUM(AQ758:AU758)</f>
        <v>0</v>
      </c>
      <c r="AK758" s="1853" t="s">
        <v>97</v>
      </c>
      <c r="AL758" s="1854" t="s">
        <v>97</v>
      </c>
      <c r="AM758" s="1855" t="s">
        <v>97</v>
      </c>
      <c r="AN758" s="1856" t="s">
        <v>97</v>
      </c>
      <c r="AO758" s="1854" t="s">
        <v>98</v>
      </c>
      <c r="AP758" s="1912" t="s">
        <v>98</v>
      </c>
      <c r="AQ758" s="1852"/>
      <c r="AR758" s="1848"/>
      <c r="AS758" s="1848"/>
      <c r="AT758" s="1848"/>
      <c r="AU758" s="1849"/>
      <c r="AV758" s="218">
        <f t="shared" si="140"/>
        <v>0</v>
      </c>
      <c r="AW758" s="1136"/>
      <c r="AX758" s="1137"/>
      <c r="AY758" s="1137"/>
      <c r="AZ758" s="1137"/>
      <c r="BA758" s="1137"/>
      <c r="BB758" s="1137"/>
      <c r="BC758" s="1137"/>
      <c r="BD758" s="1137"/>
      <c r="BE758" s="1138"/>
    </row>
    <row r="759" spans="1:57" ht="33.950000000000003" customHeight="1">
      <c r="A759" s="2472"/>
      <c r="B759" s="2485" t="s">
        <v>93</v>
      </c>
      <c r="C759" s="2457" t="s">
        <v>94</v>
      </c>
      <c r="D759" s="7" t="s">
        <v>74</v>
      </c>
      <c r="E759" s="2424">
        <v>15</v>
      </c>
      <c r="F759" s="2427">
        <f>E759-SUM(M759:M763)</f>
        <v>0</v>
      </c>
      <c r="G759" s="1212">
        <f t="shared" si="138"/>
        <v>0</v>
      </c>
      <c r="H759" s="1072">
        <f t="shared" si="145"/>
        <v>0</v>
      </c>
      <c r="I759" s="1827"/>
      <c r="J759" s="1827"/>
      <c r="K759" s="1827"/>
      <c r="L759" s="1836"/>
      <c r="M759" s="1075">
        <f t="shared" si="142"/>
        <v>0</v>
      </c>
      <c r="N759" s="1076"/>
      <c r="O759" s="1076"/>
      <c r="P759" s="1076"/>
      <c r="Q759" s="1076"/>
      <c r="R759" s="1077"/>
      <c r="S759" s="1078"/>
      <c r="T759" s="1139"/>
      <c r="U759" s="1139"/>
      <c r="V759" s="1076"/>
      <c r="W759" s="1076"/>
      <c r="X759" s="1080"/>
      <c r="Y759" s="1078"/>
      <c r="Z759" s="1080"/>
      <c r="AA759" s="1832"/>
      <c r="AB759" s="1827"/>
      <c r="AC759" s="1827"/>
      <c r="AD759" s="1827"/>
      <c r="AE759" s="1827"/>
      <c r="AF759" s="1836"/>
      <c r="AG759" s="1858"/>
      <c r="AH759" s="1828"/>
      <c r="AI759" s="1990"/>
      <c r="AJ759" s="155">
        <f>SUM(AN759:AP759)</f>
        <v>0</v>
      </c>
      <c r="AK759" s="1833" t="s">
        <v>97</v>
      </c>
      <c r="AL759" s="1834" t="s">
        <v>97</v>
      </c>
      <c r="AM759" s="1835" t="s">
        <v>97</v>
      </c>
      <c r="AN759" s="1832"/>
      <c r="AO759" s="1827"/>
      <c r="AP759" s="1836"/>
      <c r="AQ759" s="1837" t="s">
        <v>97</v>
      </c>
      <c r="AR759" s="1834" t="s">
        <v>97</v>
      </c>
      <c r="AS759" s="1834" t="s">
        <v>97</v>
      </c>
      <c r="AT759" s="1834" t="s">
        <v>97</v>
      </c>
      <c r="AU759" s="1838" t="s">
        <v>97</v>
      </c>
      <c r="AV759" s="218">
        <f t="shared" si="140"/>
        <v>0</v>
      </c>
      <c r="AW759" s="1093"/>
      <c r="AX759" s="1094"/>
      <c r="AY759" s="1094"/>
      <c r="AZ759" s="1094"/>
      <c r="BA759" s="1094"/>
      <c r="BB759" s="1094"/>
      <c r="BC759" s="1094"/>
      <c r="BD759" s="1094"/>
      <c r="BE759" s="1095"/>
    </row>
    <row r="760" spans="1:57" ht="47.25">
      <c r="A760" s="2472"/>
      <c r="B760" s="2486"/>
      <c r="C760" s="2458"/>
      <c r="D760" s="8" t="s">
        <v>75</v>
      </c>
      <c r="E760" s="2425"/>
      <c r="F760" s="2428"/>
      <c r="G760" s="1224">
        <f t="shared" si="138"/>
        <v>0</v>
      </c>
      <c r="H760" s="1097">
        <f t="shared" si="145"/>
        <v>0</v>
      </c>
      <c r="I760" s="1839"/>
      <c r="J760" s="1839"/>
      <c r="K760" s="1839"/>
      <c r="L760" s="1857"/>
      <c r="M760" s="1100">
        <f t="shared" si="142"/>
        <v>0</v>
      </c>
      <c r="N760" s="1101"/>
      <c r="O760" s="1101"/>
      <c r="P760" s="1101"/>
      <c r="Q760" s="1101"/>
      <c r="R760" s="1102"/>
      <c r="S760" s="1152"/>
      <c r="T760" s="1081"/>
      <c r="U760" s="1081"/>
      <c r="V760" s="1142"/>
      <c r="W760" s="1142"/>
      <c r="X760" s="1082"/>
      <c r="Y760" s="1152"/>
      <c r="Z760" s="1082"/>
      <c r="AA760" s="1829"/>
      <c r="AB760" s="1830"/>
      <c r="AC760" s="1830"/>
      <c r="AD760" s="1830"/>
      <c r="AE760" s="1830"/>
      <c r="AF760" s="1870"/>
      <c r="AG760" s="1860"/>
      <c r="AH760" s="1840"/>
      <c r="AI760" s="1888"/>
      <c r="AJ760" s="152">
        <f>SUM(AN760:AP760)</f>
        <v>0</v>
      </c>
      <c r="AK760" s="1842" t="s">
        <v>98</v>
      </c>
      <c r="AL760" s="1843" t="s">
        <v>98</v>
      </c>
      <c r="AM760" s="1844" t="s">
        <v>98</v>
      </c>
      <c r="AN760" s="1845"/>
      <c r="AO760" s="1843"/>
      <c r="AP760" s="1844"/>
      <c r="AQ760" s="1845" t="s">
        <v>97</v>
      </c>
      <c r="AR760" s="1843" t="s">
        <v>97</v>
      </c>
      <c r="AS760" s="1843" t="s">
        <v>97</v>
      </c>
      <c r="AT760" s="1843" t="s">
        <v>97</v>
      </c>
      <c r="AU760" s="1846" t="s">
        <v>97</v>
      </c>
      <c r="AV760" s="218">
        <f t="shared" si="140"/>
        <v>0</v>
      </c>
      <c r="AW760" s="1153"/>
      <c r="AX760" s="1154"/>
      <c r="AY760" s="1154"/>
      <c r="AZ760" s="1154"/>
      <c r="BA760" s="1154"/>
      <c r="BB760" s="1154"/>
      <c r="BC760" s="1154"/>
      <c r="BD760" s="1154"/>
      <c r="BE760" s="1155"/>
    </row>
    <row r="761" spans="1:57" ht="31.5">
      <c r="A761" s="2472"/>
      <c r="B761" s="2486"/>
      <c r="C761" s="2458"/>
      <c r="D761" s="8" t="s">
        <v>76</v>
      </c>
      <c r="E761" s="2425"/>
      <c r="F761" s="2428"/>
      <c r="G761" s="1224">
        <f t="shared" si="138"/>
        <v>0</v>
      </c>
      <c r="H761" s="1097">
        <f t="shared" si="145"/>
        <v>0</v>
      </c>
      <c r="I761" s="1839"/>
      <c r="J761" s="1839"/>
      <c r="K761" s="1839"/>
      <c r="L761" s="1857"/>
      <c r="M761" s="1100">
        <f t="shared" si="142"/>
        <v>0</v>
      </c>
      <c r="N761" s="1101"/>
      <c r="O761" s="1101"/>
      <c r="P761" s="1101"/>
      <c r="Q761" s="1101"/>
      <c r="R761" s="1102"/>
      <c r="S761" s="1152"/>
      <c r="T761" s="1081"/>
      <c r="U761" s="1081"/>
      <c r="V761" s="1142"/>
      <c r="W761" s="1142"/>
      <c r="X761" s="1082"/>
      <c r="Y761" s="1152"/>
      <c r="Z761" s="1082"/>
      <c r="AA761" s="1829"/>
      <c r="AB761" s="1830"/>
      <c r="AC761" s="1830"/>
      <c r="AD761" s="1830"/>
      <c r="AE761" s="1830"/>
      <c r="AF761" s="1870"/>
      <c r="AG761" s="1860"/>
      <c r="AH761" s="1840"/>
      <c r="AI761" s="1888"/>
      <c r="AJ761" s="152">
        <f>SUM(AK761:AM761)</f>
        <v>0</v>
      </c>
      <c r="AK761" s="1842"/>
      <c r="AL761" s="1843"/>
      <c r="AM761" s="1844"/>
      <c r="AN761" s="1845" t="s">
        <v>97</v>
      </c>
      <c r="AO761" s="1843" t="s">
        <v>97</v>
      </c>
      <c r="AP761" s="1844" t="s">
        <v>97</v>
      </c>
      <c r="AQ761" s="1845" t="s">
        <v>97</v>
      </c>
      <c r="AR761" s="1843" t="s">
        <v>97</v>
      </c>
      <c r="AS761" s="1843" t="s">
        <v>97</v>
      </c>
      <c r="AT761" s="1843" t="s">
        <v>97</v>
      </c>
      <c r="AU761" s="1846" t="s">
        <v>97</v>
      </c>
      <c r="AV761" s="218">
        <f t="shared" si="140"/>
        <v>0</v>
      </c>
      <c r="AW761" s="1153"/>
      <c r="AX761" s="1154"/>
      <c r="AY761" s="1154"/>
      <c r="AZ761" s="1154"/>
      <c r="BA761" s="1154"/>
      <c r="BB761" s="1154"/>
      <c r="BC761" s="1154"/>
      <c r="BD761" s="1154"/>
      <c r="BE761" s="1155"/>
    </row>
    <row r="762" spans="1:57">
      <c r="A762" s="2472"/>
      <c r="B762" s="2486"/>
      <c r="C762" s="2458"/>
      <c r="D762" s="8" t="s">
        <v>77</v>
      </c>
      <c r="E762" s="2425"/>
      <c r="F762" s="2428"/>
      <c r="G762" s="1224">
        <f t="shared" si="138"/>
        <v>15</v>
      </c>
      <c r="H762" s="1097">
        <f t="shared" si="145"/>
        <v>0</v>
      </c>
      <c r="I762" s="1839"/>
      <c r="J762" s="1839"/>
      <c r="K762" s="1839"/>
      <c r="L762" s="1857"/>
      <c r="M762" s="1100">
        <f>IF(AND(SUM(N762:R762)=SUM(Y762:Z762),SUM(S762:X762)=SUM(Y762:Z762)),SUM(N762:R762),"ПЕРЕВІРТЕ ПРАВИЛЬНІСТЬ ДАНИХ")</f>
        <v>15</v>
      </c>
      <c r="N762" s="1101">
        <v>15</v>
      </c>
      <c r="O762" s="1101"/>
      <c r="P762" s="1101"/>
      <c r="Q762" s="1101"/>
      <c r="R762" s="1102"/>
      <c r="S762" s="1152"/>
      <c r="T762" s="1081"/>
      <c r="U762" s="1081"/>
      <c r="V762" s="1142">
        <v>14</v>
      </c>
      <c r="W762" s="1142">
        <v>1</v>
      </c>
      <c r="X762" s="1082"/>
      <c r="Y762" s="1152">
        <v>14</v>
      </c>
      <c r="Z762" s="1082">
        <v>1</v>
      </c>
      <c r="AA762" s="1829"/>
      <c r="AB762" s="1830"/>
      <c r="AC762" s="1830"/>
      <c r="AD762" s="1830"/>
      <c r="AE762" s="1830">
        <v>8</v>
      </c>
      <c r="AF762" s="1870"/>
      <c r="AG762" s="1860">
        <v>39.700000000000003</v>
      </c>
      <c r="AH762" s="1840">
        <v>11.1</v>
      </c>
      <c r="AI762" s="1888">
        <v>100</v>
      </c>
      <c r="AJ762" s="152">
        <f>SUM(AQ762:AU762)</f>
        <v>15</v>
      </c>
      <c r="AK762" s="1842" t="s">
        <v>98</v>
      </c>
      <c r="AL762" s="1843" t="s">
        <v>98</v>
      </c>
      <c r="AM762" s="1844" t="s">
        <v>98</v>
      </c>
      <c r="AN762" s="1845" t="s">
        <v>97</v>
      </c>
      <c r="AO762" s="1843" t="s">
        <v>97</v>
      </c>
      <c r="AP762" s="1844" t="s">
        <v>97</v>
      </c>
      <c r="AQ762" s="1845"/>
      <c r="AR762" s="1843"/>
      <c r="AS762" s="1843">
        <v>15</v>
      </c>
      <c r="AT762" s="1843"/>
      <c r="AU762" s="1846"/>
      <c r="AV762" s="218">
        <f t="shared" si="140"/>
        <v>0</v>
      </c>
      <c r="AW762" s="1153"/>
      <c r="AX762" s="1154"/>
      <c r="AY762" s="1154"/>
      <c r="AZ762" s="1154"/>
      <c r="BA762" s="1154"/>
      <c r="BB762" s="1154"/>
      <c r="BC762" s="1154"/>
      <c r="BD762" s="1154"/>
      <c r="BE762" s="1155"/>
    </row>
    <row r="763" spans="1:57" ht="32.25" thickBot="1">
      <c r="A763" s="2472"/>
      <c r="B763" s="2487"/>
      <c r="C763" s="2459"/>
      <c r="D763" s="9" t="s">
        <v>78</v>
      </c>
      <c r="E763" s="2426"/>
      <c r="F763" s="2429"/>
      <c r="G763" s="1227">
        <f t="shared" si="138"/>
        <v>0</v>
      </c>
      <c r="H763" s="1118">
        <f t="shared" si="145"/>
        <v>0</v>
      </c>
      <c r="I763" s="1848"/>
      <c r="J763" s="1848"/>
      <c r="K763" s="1848"/>
      <c r="L763" s="1869"/>
      <c r="M763" s="1121">
        <f t="shared" si="142"/>
        <v>0</v>
      </c>
      <c r="N763" s="1125"/>
      <c r="O763" s="1125"/>
      <c r="P763" s="1125"/>
      <c r="Q763" s="1125"/>
      <c r="R763" s="1146"/>
      <c r="S763" s="1124"/>
      <c r="T763" s="1145"/>
      <c r="U763" s="1145"/>
      <c r="V763" s="1125"/>
      <c r="W763" s="1125"/>
      <c r="X763" s="1126"/>
      <c r="Y763" s="1124"/>
      <c r="Z763" s="1126"/>
      <c r="AA763" s="1852"/>
      <c r="AB763" s="1848"/>
      <c r="AC763" s="1848"/>
      <c r="AD763" s="1848"/>
      <c r="AE763" s="1848"/>
      <c r="AF763" s="1869"/>
      <c r="AG763" s="1868"/>
      <c r="AH763" s="1849"/>
      <c r="AI763" s="2000"/>
      <c r="AJ763" s="153">
        <f>SUM(AQ763:AU763)</f>
        <v>0</v>
      </c>
      <c r="AK763" s="1853" t="s">
        <v>97</v>
      </c>
      <c r="AL763" s="1854" t="s">
        <v>97</v>
      </c>
      <c r="AM763" s="1855" t="s">
        <v>97</v>
      </c>
      <c r="AN763" s="1856" t="s">
        <v>97</v>
      </c>
      <c r="AO763" s="1854" t="s">
        <v>98</v>
      </c>
      <c r="AP763" s="1855" t="s">
        <v>98</v>
      </c>
      <c r="AQ763" s="1852"/>
      <c r="AR763" s="1848"/>
      <c r="AS763" s="1848"/>
      <c r="AT763" s="1848"/>
      <c r="AU763" s="1849"/>
      <c r="AV763" s="218">
        <f t="shared" si="140"/>
        <v>0</v>
      </c>
      <c r="AW763" s="1136"/>
      <c r="AX763" s="1137"/>
      <c r="AY763" s="1137"/>
      <c r="AZ763" s="1137"/>
      <c r="BA763" s="1137"/>
      <c r="BB763" s="1137"/>
      <c r="BC763" s="1137"/>
      <c r="BD763" s="1137"/>
      <c r="BE763" s="1138"/>
    </row>
    <row r="764" spans="1:57" ht="31.5">
      <c r="A764" s="2472"/>
      <c r="B764" s="2485" t="s">
        <v>95</v>
      </c>
      <c r="C764" s="2457" t="s">
        <v>96</v>
      </c>
      <c r="D764" s="7" t="s">
        <v>74</v>
      </c>
      <c r="E764" s="2424">
        <v>5</v>
      </c>
      <c r="F764" s="2427">
        <f>E764-SUM(M764:M768)</f>
        <v>1</v>
      </c>
      <c r="G764" s="1212">
        <f t="shared" si="138"/>
        <v>0</v>
      </c>
      <c r="H764" s="1072">
        <f t="shared" si="145"/>
        <v>0</v>
      </c>
      <c r="I764" s="1827"/>
      <c r="J764" s="1827"/>
      <c r="K764" s="1827"/>
      <c r="L764" s="1836"/>
      <c r="M764" s="1075">
        <f t="shared" si="142"/>
        <v>0</v>
      </c>
      <c r="N764" s="1076"/>
      <c r="O764" s="1076"/>
      <c r="P764" s="1076"/>
      <c r="Q764" s="1076"/>
      <c r="R764" s="1077"/>
      <c r="S764" s="1078"/>
      <c r="T764" s="1139"/>
      <c r="U764" s="1139"/>
      <c r="V764" s="1076"/>
      <c r="W764" s="1076"/>
      <c r="X764" s="1080"/>
      <c r="Y764" s="1078"/>
      <c r="Z764" s="1080"/>
      <c r="AA764" s="1832"/>
      <c r="AB764" s="1827"/>
      <c r="AC764" s="1827"/>
      <c r="AD764" s="1827"/>
      <c r="AE764" s="1827"/>
      <c r="AF764" s="1836"/>
      <c r="AG764" s="1858"/>
      <c r="AH764" s="1828"/>
      <c r="AI764" s="1990"/>
      <c r="AJ764" s="155">
        <f>SUM(AN764:AP764)</f>
        <v>0</v>
      </c>
      <c r="AK764" s="1833" t="s">
        <v>97</v>
      </c>
      <c r="AL764" s="1834" t="s">
        <v>97</v>
      </c>
      <c r="AM764" s="1835" t="s">
        <v>97</v>
      </c>
      <c r="AN764" s="1832"/>
      <c r="AO764" s="1827"/>
      <c r="AP764" s="1836"/>
      <c r="AQ764" s="1837" t="s">
        <v>97</v>
      </c>
      <c r="AR764" s="1834" t="s">
        <v>97</v>
      </c>
      <c r="AS764" s="1834" t="s">
        <v>97</v>
      </c>
      <c r="AT764" s="1834" t="s">
        <v>97</v>
      </c>
      <c r="AU764" s="1838" t="s">
        <v>97</v>
      </c>
      <c r="AV764" s="218">
        <f t="shared" si="140"/>
        <v>0</v>
      </c>
      <c r="AW764" s="1093"/>
      <c r="AX764" s="1094"/>
      <c r="AY764" s="1094"/>
      <c r="AZ764" s="1094"/>
      <c r="BA764" s="1094"/>
      <c r="BB764" s="1094"/>
      <c r="BC764" s="1094"/>
      <c r="BD764" s="1094"/>
      <c r="BE764" s="1095"/>
    </row>
    <row r="765" spans="1:57" ht="47.25">
      <c r="A765" s="2472"/>
      <c r="B765" s="2486"/>
      <c r="C765" s="2458"/>
      <c r="D765" s="8" t="s">
        <v>75</v>
      </c>
      <c r="E765" s="2425"/>
      <c r="F765" s="2428"/>
      <c r="G765" s="1224">
        <f t="shared" si="138"/>
        <v>0</v>
      </c>
      <c r="H765" s="1097">
        <f t="shared" si="145"/>
        <v>0</v>
      </c>
      <c r="I765" s="1839"/>
      <c r="J765" s="1839"/>
      <c r="K765" s="1839"/>
      <c r="L765" s="1857"/>
      <c r="M765" s="1100">
        <f t="shared" si="142"/>
        <v>0</v>
      </c>
      <c r="N765" s="1101"/>
      <c r="O765" s="1101"/>
      <c r="P765" s="1101"/>
      <c r="Q765" s="1101"/>
      <c r="R765" s="1102"/>
      <c r="S765" s="1152"/>
      <c r="T765" s="1081"/>
      <c r="U765" s="1081"/>
      <c r="V765" s="1142"/>
      <c r="W765" s="1142"/>
      <c r="X765" s="1082"/>
      <c r="Y765" s="1152"/>
      <c r="Z765" s="1082"/>
      <c r="AA765" s="1829"/>
      <c r="AB765" s="1830"/>
      <c r="AC765" s="1830"/>
      <c r="AD765" s="1830"/>
      <c r="AE765" s="1830"/>
      <c r="AF765" s="1870"/>
      <c r="AG765" s="1860"/>
      <c r="AH765" s="1840"/>
      <c r="AI765" s="1888"/>
      <c r="AJ765" s="152">
        <f>SUM(AN765:AP765)</f>
        <v>0</v>
      </c>
      <c r="AK765" s="1842" t="s">
        <v>98</v>
      </c>
      <c r="AL765" s="1843" t="s">
        <v>98</v>
      </c>
      <c r="AM765" s="1844" t="s">
        <v>98</v>
      </c>
      <c r="AN765" s="1845"/>
      <c r="AO765" s="1843"/>
      <c r="AP765" s="1844"/>
      <c r="AQ765" s="1845" t="s">
        <v>97</v>
      </c>
      <c r="AR765" s="1843" t="s">
        <v>97</v>
      </c>
      <c r="AS765" s="1843" t="s">
        <v>97</v>
      </c>
      <c r="AT765" s="1843" t="s">
        <v>97</v>
      </c>
      <c r="AU765" s="1846" t="s">
        <v>97</v>
      </c>
      <c r="AV765" s="218">
        <f t="shared" si="140"/>
        <v>0</v>
      </c>
      <c r="AW765" s="1153"/>
      <c r="AX765" s="1154"/>
      <c r="AY765" s="1154"/>
      <c r="AZ765" s="1154"/>
      <c r="BA765" s="1154"/>
      <c r="BB765" s="1154"/>
      <c r="BC765" s="1154"/>
      <c r="BD765" s="1154"/>
      <c r="BE765" s="1155"/>
    </row>
    <row r="766" spans="1:57" ht="31.5">
      <c r="A766" s="2472"/>
      <c r="B766" s="2486"/>
      <c r="C766" s="2458"/>
      <c r="D766" s="8" t="s">
        <v>76</v>
      </c>
      <c r="E766" s="2425"/>
      <c r="F766" s="2428"/>
      <c r="G766" s="1224">
        <f t="shared" si="138"/>
        <v>0</v>
      </c>
      <c r="H766" s="1097">
        <f t="shared" si="145"/>
        <v>0</v>
      </c>
      <c r="I766" s="1839"/>
      <c r="J766" s="1839"/>
      <c r="K766" s="1839"/>
      <c r="L766" s="1857"/>
      <c r="M766" s="1100">
        <f t="shared" si="142"/>
        <v>0</v>
      </c>
      <c r="N766" s="1122"/>
      <c r="O766" s="1122"/>
      <c r="P766" s="1122"/>
      <c r="Q766" s="1122"/>
      <c r="R766" s="1123"/>
      <c r="S766" s="1438"/>
      <c r="T766" s="1439"/>
      <c r="U766" s="1439"/>
      <c r="V766" s="1440"/>
      <c r="W766" s="1440"/>
      <c r="X766" s="1441"/>
      <c r="Y766" s="1438"/>
      <c r="Z766" s="1441"/>
      <c r="AA766" s="1986"/>
      <c r="AB766" s="1880"/>
      <c r="AC766" s="1880"/>
      <c r="AD766" s="1880"/>
      <c r="AE766" s="1880"/>
      <c r="AF766" s="1987"/>
      <c r="AG766" s="1910"/>
      <c r="AH766" s="1851"/>
      <c r="AI766" s="1988"/>
      <c r="AJ766" s="152">
        <f>SUM(AK766:AM766)</f>
        <v>0</v>
      </c>
      <c r="AK766" s="1842"/>
      <c r="AL766" s="1843"/>
      <c r="AM766" s="1844"/>
      <c r="AN766" s="1845" t="s">
        <v>97</v>
      </c>
      <c r="AO766" s="1843" t="s">
        <v>97</v>
      </c>
      <c r="AP766" s="1844" t="s">
        <v>97</v>
      </c>
      <c r="AQ766" s="1845" t="s">
        <v>97</v>
      </c>
      <c r="AR766" s="1843" t="s">
        <v>97</v>
      </c>
      <c r="AS766" s="1843" t="s">
        <v>97</v>
      </c>
      <c r="AT766" s="1843" t="s">
        <v>97</v>
      </c>
      <c r="AU766" s="1846" t="s">
        <v>97</v>
      </c>
      <c r="AV766" s="218">
        <f t="shared" si="140"/>
        <v>0</v>
      </c>
      <c r="AW766" s="1153"/>
      <c r="AX766" s="1154"/>
      <c r="AY766" s="1154"/>
      <c r="AZ766" s="1154"/>
      <c r="BA766" s="1154"/>
      <c r="BB766" s="1154"/>
      <c r="BC766" s="1154"/>
      <c r="BD766" s="1154"/>
      <c r="BE766" s="1155"/>
    </row>
    <row r="767" spans="1:57">
      <c r="A767" s="2472"/>
      <c r="B767" s="2486"/>
      <c r="C767" s="2458"/>
      <c r="D767" s="8" t="s">
        <v>77</v>
      </c>
      <c r="E767" s="2425"/>
      <c r="F767" s="2428"/>
      <c r="G767" s="1224">
        <f t="shared" si="138"/>
        <v>5</v>
      </c>
      <c r="H767" s="1097">
        <f>SUM(I767:L767)</f>
        <v>2</v>
      </c>
      <c r="I767" s="1839">
        <v>2</v>
      </c>
      <c r="J767" s="1839"/>
      <c r="K767" s="1839"/>
      <c r="L767" s="1857"/>
      <c r="M767" s="1388">
        <f>IF(AND(SUM(N767:R767)=SUM(Y767:Z767),SUM(S767:X767)=SUM(Y767:Z767)),SUM(N767:R767),"ПЕРЕВІРТЕ ПРАВИЛЬНІСТЬ ДАНИХ")</f>
        <v>4</v>
      </c>
      <c r="N767" s="1400"/>
      <c r="O767" s="1400"/>
      <c r="P767" s="1400"/>
      <c r="Q767" s="1400"/>
      <c r="R767" s="1414">
        <v>4</v>
      </c>
      <c r="S767" s="1415">
        <v>2</v>
      </c>
      <c r="T767" s="1400"/>
      <c r="U767" s="1400"/>
      <c r="V767" s="1400">
        <v>2</v>
      </c>
      <c r="W767" s="1400"/>
      <c r="X767" s="1401"/>
      <c r="Y767" s="1415">
        <v>4</v>
      </c>
      <c r="Z767" s="1401"/>
      <c r="AA767" s="1971"/>
      <c r="AB767" s="1956"/>
      <c r="AC767" s="1956"/>
      <c r="AD767" s="1956"/>
      <c r="AE767" s="1956">
        <v>4</v>
      </c>
      <c r="AF767" s="1957"/>
      <c r="AG767" s="1972">
        <v>44</v>
      </c>
      <c r="AH767" s="1973">
        <v>25.5</v>
      </c>
      <c r="AI767" s="1974">
        <v>75</v>
      </c>
      <c r="AJ767" s="152">
        <f>SUM(AQ767:AU767)</f>
        <v>2</v>
      </c>
      <c r="AK767" s="1842" t="s">
        <v>98</v>
      </c>
      <c r="AL767" s="1843" t="s">
        <v>98</v>
      </c>
      <c r="AM767" s="1844" t="s">
        <v>98</v>
      </c>
      <c r="AN767" s="1845" t="s">
        <v>97</v>
      </c>
      <c r="AO767" s="1843" t="s">
        <v>97</v>
      </c>
      <c r="AP767" s="1844" t="s">
        <v>97</v>
      </c>
      <c r="AQ767" s="1845">
        <v>1</v>
      </c>
      <c r="AR767" s="1843"/>
      <c r="AS767" s="1843">
        <v>1</v>
      </c>
      <c r="AT767" s="1843"/>
      <c r="AU767" s="1846"/>
      <c r="AV767" s="218">
        <f t="shared" si="140"/>
        <v>1</v>
      </c>
      <c r="AW767" s="1153"/>
      <c r="AX767" s="1154"/>
      <c r="AY767" s="1154"/>
      <c r="AZ767" s="1154"/>
      <c r="BA767" s="1154"/>
      <c r="BB767" s="1154"/>
      <c r="BC767" s="1154"/>
      <c r="BD767" s="1154"/>
      <c r="BE767" s="1155">
        <v>1</v>
      </c>
    </row>
    <row r="768" spans="1:57" ht="32.25" thickBot="1">
      <c r="A768" s="2472"/>
      <c r="B768" s="2488"/>
      <c r="C768" s="2474"/>
      <c r="D768" s="391" t="s">
        <v>78</v>
      </c>
      <c r="E768" s="2425"/>
      <c r="F768" s="2428"/>
      <c r="G768" s="1317">
        <f t="shared" si="138"/>
        <v>0</v>
      </c>
      <c r="H768" s="1118">
        <f t="shared" si="145"/>
        <v>0</v>
      </c>
      <c r="I768" s="1848"/>
      <c r="J768" s="1848"/>
      <c r="K768" s="1848"/>
      <c r="L768" s="1869"/>
      <c r="M768" s="1121">
        <f t="shared" si="142"/>
        <v>0</v>
      </c>
      <c r="N768" s="1445"/>
      <c r="O768" s="1445"/>
      <c r="P768" s="1445"/>
      <c r="Q768" s="1445"/>
      <c r="R768" s="1446"/>
      <c r="S768" s="1438"/>
      <c r="T768" s="1439"/>
      <c r="U768" s="1439"/>
      <c r="V768" s="1440"/>
      <c r="W768" s="1440"/>
      <c r="X768" s="1441"/>
      <c r="Y768" s="1449"/>
      <c r="Z768" s="1451"/>
      <c r="AA768" s="1991"/>
      <c r="AB768" s="1984"/>
      <c r="AC768" s="1984"/>
      <c r="AD768" s="1984"/>
      <c r="AE768" s="1984"/>
      <c r="AF768" s="1992"/>
      <c r="AG768" s="1983"/>
      <c r="AH768" s="1918"/>
      <c r="AI768" s="1993"/>
      <c r="AJ768" s="153">
        <f>SUM(AQ768:AU768)</f>
        <v>0</v>
      </c>
      <c r="AK768" s="1853" t="s">
        <v>97</v>
      </c>
      <c r="AL768" s="1854" t="s">
        <v>97</v>
      </c>
      <c r="AM768" s="1855" t="s">
        <v>97</v>
      </c>
      <c r="AN768" s="1856" t="s">
        <v>97</v>
      </c>
      <c r="AO768" s="1854" t="s">
        <v>98</v>
      </c>
      <c r="AP768" s="1855" t="s">
        <v>98</v>
      </c>
      <c r="AQ768" s="1852"/>
      <c r="AR768" s="1848"/>
      <c r="AS768" s="1848"/>
      <c r="AT768" s="1848"/>
      <c r="AU768" s="1849"/>
      <c r="AV768" s="218">
        <f t="shared" si="140"/>
        <v>0</v>
      </c>
      <c r="AW768" s="1136"/>
      <c r="AX768" s="1137"/>
      <c r="AY768" s="1137"/>
      <c r="AZ768" s="1137"/>
      <c r="BA768" s="1137"/>
      <c r="BB768" s="1137"/>
      <c r="BC768" s="1137"/>
      <c r="BD768" s="1137"/>
      <c r="BE768" s="1138"/>
    </row>
    <row r="769" spans="1:57" ht="33.950000000000003" customHeight="1">
      <c r="A769" s="2465" t="s">
        <v>100</v>
      </c>
      <c r="B769" s="2454" t="s">
        <v>101</v>
      </c>
      <c r="C769" s="2457" t="s">
        <v>99</v>
      </c>
      <c r="D769" s="7" t="s">
        <v>74</v>
      </c>
      <c r="E769" s="2424">
        <v>262</v>
      </c>
      <c r="F769" s="2478">
        <f>E769-SUM(M769:M773)</f>
        <v>113</v>
      </c>
      <c r="G769" s="1483">
        <f t="shared" si="138"/>
        <v>38</v>
      </c>
      <c r="H769" s="1072">
        <f>SUM(I769:L769)</f>
        <v>1</v>
      </c>
      <c r="I769" s="1827">
        <v>1</v>
      </c>
      <c r="J769" s="1827"/>
      <c r="K769" s="1827"/>
      <c r="L769" s="1836"/>
      <c r="M769" s="1075">
        <f>IF(AND(SUM(N769:R769)=SUM(Y769:Z769),SUM(S769:X769)=SUM(Y769:Z769)),SUM(N769:R769),"ПЕРЕВІРТЕ ПРАВИЛЬНІСТЬ ДАНИХ")</f>
        <v>37</v>
      </c>
      <c r="N769" s="1076"/>
      <c r="O769" s="1076"/>
      <c r="P769" s="1076"/>
      <c r="Q769" s="1076"/>
      <c r="R769" s="1077">
        <v>37</v>
      </c>
      <c r="S769" s="1078">
        <v>1</v>
      </c>
      <c r="T769" s="2255"/>
      <c r="U769" s="1139"/>
      <c r="V769" s="1076">
        <v>36</v>
      </c>
      <c r="W769" s="1076"/>
      <c r="X769" s="1080"/>
      <c r="Y769" s="1152">
        <v>35</v>
      </c>
      <c r="Z769" s="1082">
        <v>2</v>
      </c>
      <c r="AA769" s="1829"/>
      <c r="AB769" s="1830">
        <v>6</v>
      </c>
      <c r="AC769" s="1830">
        <v>6</v>
      </c>
      <c r="AD769" s="1830">
        <v>1</v>
      </c>
      <c r="AE769" s="1830">
        <v>16</v>
      </c>
      <c r="AF769" s="1870">
        <v>5</v>
      </c>
      <c r="AG769" s="1859">
        <v>38</v>
      </c>
      <c r="AH769" s="1831">
        <v>19</v>
      </c>
      <c r="AI769" s="1990">
        <v>9</v>
      </c>
      <c r="AJ769" s="155">
        <f>SUM(AN769:AP769)</f>
        <v>36</v>
      </c>
      <c r="AK769" s="1833" t="s">
        <v>97</v>
      </c>
      <c r="AL769" s="1834" t="s">
        <v>97</v>
      </c>
      <c r="AM769" s="1835" t="s">
        <v>97</v>
      </c>
      <c r="AN769" s="1832">
        <v>3</v>
      </c>
      <c r="AO769" s="1827">
        <v>33</v>
      </c>
      <c r="AP769" s="1836"/>
      <c r="AQ769" s="1837" t="s">
        <v>97</v>
      </c>
      <c r="AR769" s="1834" t="s">
        <v>97</v>
      </c>
      <c r="AS769" s="1834" t="s">
        <v>97</v>
      </c>
      <c r="AT769" s="1834" t="s">
        <v>97</v>
      </c>
      <c r="AU769" s="1838" t="s">
        <v>97</v>
      </c>
      <c r="AV769" s="218">
        <f t="shared" si="140"/>
        <v>1</v>
      </c>
      <c r="AW769" s="1093"/>
      <c r="AX769" s="1094"/>
      <c r="AY769" s="1094"/>
      <c r="AZ769" s="1094"/>
      <c r="BA769" s="1094"/>
      <c r="BB769" s="1094"/>
      <c r="BC769" s="1094"/>
      <c r="BD769" s="1094"/>
      <c r="BE769" s="1095">
        <v>1</v>
      </c>
    </row>
    <row r="770" spans="1:57" ht="47.25">
      <c r="A770" s="2466"/>
      <c r="B770" s="2455"/>
      <c r="C770" s="2458"/>
      <c r="D770" s="8" t="s">
        <v>75</v>
      </c>
      <c r="E770" s="2425"/>
      <c r="F770" s="2479"/>
      <c r="G770" s="1484">
        <f t="shared" si="138"/>
        <v>0</v>
      </c>
      <c r="H770" s="1097">
        <f t="shared" ref="H770:H771" si="146">SUM(I770:L770)</f>
        <v>0</v>
      </c>
      <c r="I770" s="1839"/>
      <c r="J770" s="1839"/>
      <c r="K770" s="1839"/>
      <c r="L770" s="1857"/>
      <c r="M770" s="1100">
        <f t="shared" ref="M770:M771" si="147">IF(AND(SUM(N770:R770)=SUM(Y770:Z770),SUM(S770:X770)=SUM(Y770:Z770)),SUM(N770:R770),"ПЕРЕВІРТЕ ПРАВИЛЬНІСТЬ ДАНИХ")</f>
        <v>0</v>
      </c>
      <c r="N770" s="1101"/>
      <c r="O770" s="1101"/>
      <c r="P770" s="1101"/>
      <c r="Q770" s="1101"/>
      <c r="R770" s="1102"/>
      <c r="S770" s="1152"/>
      <c r="T770" s="2254"/>
      <c r="U770" s="1081"/>
      <c r="V770" s="1081"/>
      <c r="W770" s="1142"/>
      <c r="X770" s="1082"/>
      <c r="Y770" s="1152"/>
      <c r="Z770" s="1082"/>
      <c r="AA770" s="1829"/>
      <c r="AB770" s="1830"/>
      <c r="AC770" s="1830"/>
      <c r="AD770" s="1830"/>
      <c r="AE770" s="1830"/>
      <c r="AF770" s="1870"/>
      <c r="AG770" s="1860"/>
      <c r="AH770" s="1840"/>
      <c r="AI770" s="1888"/>
      <c r="AJ770" s="152">
        <f>SUM(AN770:AP770)</f>
        <v>0</v>
      </c>
      <c r="AK770" s="1842" t="s">
        <v>98</v>
      </c>
      <c r="AL770" s="1843" t="s">
        <v>98</v>
      </c>
      <c r="AM770" s="1844" t="s">
        <v>98</v>
      </c>
      <c r="AN770" s="1845"/>
      <c r="AO770" s="1843"/>
      <c r="AP770" s="1844"/>
      <c r="AQ770" s="1845" t="s">
        <v>97</v>
      </c>
      <c r="AR770" s="1843" t="s">
        <v>97</v>
      </c>
      <c r="AS770" s="1843" t="s">
        <v>97</v>
      </c>
      <c r="AT770" s="1843" t="s">
        <v>97</v>
      </c>
      <c r="AU770" s="1846" t="s">
        <v>97</v>
      </c>
      <c r="AV770" s="218">
        <f t="shared" si="140"/>
        <v>0</v>
      </c>
      <c r="AW770" s="1153"/>
      <c r="AX770" s="1154"/>
      <c r="AY770" s="1154"/>
      <c r="AZ770" s="1154"/>
      <c r="BA770" s="1154"/>
      <c r="BB770" s="1154"/>
      <c r="BC770" s="1154"/>
      <c r="BD770" s="1154"/>
      <c r="BE770" s="1155"/>
    </row>
    <row r="771" spans="1:57" ht="31.5">
      <c r="A771" s="2466"/>
      <c r="B771" s="2455"/>
      <c r="C771" s="2458"/>
      <c r="D771" s="8" t="s">
        <v>76</v>
      </c>
      <c r="E771" s="2425"/>
      <c r="F771" s="2479"/>
      <c r="G771" s="1484">
        <f t="shared" si="138"/>
        <v>0</v>
      </c>
      <c r="H771" s="1097">
        <f t="shared" si="146"/>
        <v>0</v>
      </c>
      <c r="I771" s="1839"/>
      <c r="J771" s="1839"/>
      <c r="K771" s="1839"/>
      <c r="L771" s="1857"/>
      <c r="M771" s="1100">
        <f t="shared" si="147"/>
        <v>0</v>
      </c>
      <c r="N771" s="1122"/>
      <c r="O771" s="1122"/>
      <c r="P771" s="1122"/>
      <c r="Q771" s="1122"/>
      <c r="R771" s="1123"/>
      <c r="S771" s="1438"/>
      <c r="T771" s="2254"/>
      <c r="U771" s="1439"/>
      <c r="V771" s="1439"/>
      <c r="W771" s="1440"/>
      <c r="X771" s="1441"/>
      <c r="Y771" s="1438"/>
      <c r="Z771" s="1441"/>
      <c r="AA771" s="1986"/>
      <c r="AB771" s="1880"/>
      <c r="AC771" s="1880"/>
      <c r="AD771" s="1880"/>
      <c r="AE771" s="1880"/>
      <c r="AF771" s="1987"/>
      <c r="AG771" s="1910"/>
      <c r="AH771" s="1851"/>
      <c r="AI771" s="1988"/>
      <c r="AJ771" s="152">
        <f>SUM(AK771:AM771)</f>
        <v>0</v>
      </c>
      <c r="AK771" s="1842"/>
      <c r="AL771" s="1843"/>
      <c r="AM771" s="1844"/>
      <c r="AN771" s="1845" t="s">
        <v>97</v>
      </c>
      <c r="AO771" s="1843" t="s">
        <v>97</v>
      </c>
      <c r="AP771" s="1844" t="s">
        <v>97</v>
      </c>
      <c r="AQ771" s="1845" t="s">
        <v>97</v>
      </c>
      <c r="AR771" s="1843" t="s">
        <v>97</v>
      </c>
      <c r="AS771" s="1843" t="s">
        <v>97</v>
      </c>
      <c r="AT771" s="1843" t="s">
        <v>97</v>
      </c>
      <c r="AU771" s="1846" t="s">
        <v>97</v>
      </c>
      <c r="AV771" s="218">
        <f t="shared" si="140"/>
        <v>0</v>
      </c>
      <c r="AW771" s="1153"/>
      <c r="AX771" s="1154"/>
      <c r="AY771" s="1154"/>
      <c r="AZ771" s="1154"/>
      <c r="BA771" s="1154"/>
      <c r="BB771" s="1154"/>
      <c r="BC771" s="1154"/>
      <c r="BD771" s="1154"/>
      <c r="BE771" s="1155"/>
    </row>
    <row r="772" spans="1:57">
      <c r="A772" s="2466"/>
      <c r="B772" s="2455"/>
      <c r="C772" s="2458"/>
      <c r="D772" s="8" t="s">
        <v>77</v>
      </c>
      <c r="E772" s="2425"/>
      <c r="F772" s="2479"/>
      <c r="G772" s="1484">
        <f t="shared" si="138"/>
        <v>115</v>
      </c>
      <c r="H772" s="1097">
        <f>SUM(I772:L772)</f>
        <v>2</v>
      </c>
      <c r="I772" s="1839">
        <v>2</v>
      </c>
      <c r="J772" s="1839"/>
      <c r="K772" s="1839"/>
      <c r="L772" s="1857"/>
      <c r="M772" s="1100">
        <f>IF(AND(SUM(N772:R772)=SUM(Y772:Z772),SUM(S772:X772)=SUM(Y772:Z772)),SUM(N772:R772),"ПЕРЕВІРТЕ ПРАВИЛЬНІСТЬ ДАНИХ")</f>
        <v>112</v>
      </c>
      <c r="N772" s="1101"/>
      <c r="O772" s="1101"/>
      <c r="P772" s="1101"/>
      <c r="Q772" s="1101"/>
      <c r="R772" s="1102">
        <v>112</v>
      </c>
      <c r="S772" s="1152">
        <v>5</v>
      </c>
      <c r="T772" s="2254"/>
      <c r="U772" s="1081"/>
      <c r="V772" s="1081">
        <v>107</v>
      </c>
      <c r="W772" s="1142"/>
      <c r="X772" s="1082"/>
      <c r="Y772" s="1152">
        <v>94</v>
      </c>
      <c r="Z772" s="1082">
        <v>18</v>
      </c>
      <c r="AA772" s="1829"/>
      <c r="AB772" s="1830">
        <v>25</v>
      </c>
      <c r="AC772" s="1830">
        <v>25</v>
      </c>
      <c r="AD772" s="1830">
        <v>1</v>
      </c>
      <c r="AE772" s="1830">
        <v>64</v>
      </c>
      <c r="AF772" s="1870">
        <v>15</v>
      </c>
      <c r="AG772" s="1860">
        <v>37</v>
      </c>
      <c r="AH772" s="1840">
        <v>22</v>
      </c>
      <c r="AI772" s="1888">
        <v>94</v>
      </c>
      <c r="AJ772" s="152">
        <f>SUM(AQ772:AU772)</f>
        <v>107</v>
      </c>
      <c r="AK772" s="1842" t="s">
        <v>98</v>
      </c>
      <c r="AL772" s="1843" t="s">
        <v>98</v>
      </c>
      <c r="AM772" s="1844" t="s">
        <v>98</v>
      </c>
      <c r="AN772" s="1845" t="s">
        <v>97</v>
      </c>
      <c r="AO772" s="1843" t="s">
        <v>97</v>
      </c>
      <c r="AP772" s="1844" t="s">
        <v>97</v>
      </c>
      <c r="AQ772" s="1845">
        <v>16</v>
      </c>
      <c r="AR772" s="1843">
        <v>36</v>
      </c>
      <c r="AS772" s="1843">
        <v>29</v>
      </c>
      <c r="AT772" s="1843">
        <v>24</v>
      </c>
      <c r="AU772" s="1846">
        <v>2</v>
      </c>
      <c r="AV772" s="218">
        <f t="shared" si="140"/>
        <v>3</v>
      </c>
      <c r="AW772" s="1153"/>
      <c r="AX772" s="1154"/>
      <c r="AY772" s="1154">
        <v>1</v>
      </c>
      <c r="AZ772" s="1154"/>
      <c r="BA772" s="1154"/>
      <c r="BB772" s="1154"/>
      <c r="BC772" s="1154">
        <v>1</v>
      </c>
      <c r="BD772" s="1154"/>
      <c r="BE772" s="1155">
        <v>1</v>
      </c>
    </row>
    <row r="773" spans="1:57" ht="32.25" thickBot="1">
      <c r="A773" s="2467"/>
      <c r="B773" s="2456"/>
      <c r="C773" s="2459"/>
      <c r="D773" s="9" t="s">
        <v>78</v>
      </c>
      <c r="E773" s="2426"/>
      <c r="F773" s="2480"/>
      <c r="G773" s="1485">
        <f t="shared" si="138"/>
        <v>0</v>
      </c>
      <c r="H773" s="1118">
        <f t="shared" ref="H773" si="148">SUM(I773:L773)</f>
        <v>0</v>
      </c>
      <c r="I773" s="1848"/>
      <c r="J773" s="1848"/>
      <c r="K773" s="1848"/>
      <c r="L773" s="1869"/>
      <c r="M773" s="1121">
        <f t="shared" ref="M773" si="149">IF(AND(SUM(N773:R773)=SUM(Y773:Z773),SUM(S773:X773)=SUM(Y773:Z773)),SUM(N773:R773),"ПЕРЕВІРТЕ ПРАВИЛЬНІСТЬ ДАНИХ")</f>
        <v>0</v>
      </c>
      <c r="N773" s="1445"/>
      <c r="O773" s="1445"/>
      <c r="P773" s="1445"/>
      <c r="Q773" s="1445"/>
      <c r="R773" s="1446"/>
      <c r="S773" s="1449"/>
      <c r="T773" s="1450"/>
      <c r="U773" s="1450"/>
      <c r="V773" s="1445"/>
      <c r="W773" s="1445"/>
      <c r="X773" s="1451"/>
      <c r="Y773" s="1449"/>
      <c r="Z773" s="1451"/>
      <c r="AA773" s="1991"/>
      <c r="AB773" s="1984"/>
      <c r="AC773" s="1984"/>
      <c r="AD773" s="1984"/>
      <c r="AE773" s="1984"/>
      <c r="AF773" s="1992"/>
      <c r="AG773" s="1983"/>
      <c r="AH773" s="1918"/>
      <c r="AI773" s="1993"/>
      <c r="AJ773" s="153">
        <f>SUM(AQ773:AU773)</f>
        <v>0</v>
      </c>
      <c r="AK773" s="1853" t="s">
        <v>97</v>
      </c>
      <c r="AL773" s="1854" t="s">
        <v>97</v>
      </c>
      <c r="AM773" s="1855" t="s">
        <v>97</v>
      </c>
      <c r="AN773" s="1856" t="s">
        <v>97</v>
      </c>
      <c r="AO773" s="1854" t="s">
        <v>98</v>
      </c>
      <c r="AP773" s="1855" t="s">
        <v>98</v>
      </c>
      <c r="AQ773" s="1852"/>
      <c r="AR773" s="1848"/>
      <c r="AS773" s="1848"/>
      <c r="AT773" s="1848"/>
      <c r="AU773" s="1849"/>
      <c r="AV773" s="218">
        <f t="shared" si="140"/>
        <v>0</v>
      </c>
      <c r="AW773" s="1136"/>
      <c r="AX773" s="1137"/>
      <c r="AY773" s="1137"/>
      <c r="AZ773" s="1137"/>
      <c r="BA773" s="1137"/>
      <c r="BB773" s="1137"/>
      <c r="BC773" s="1137"/>
      <c r="BD773" s="1137"/>
      <c r="BE773" s="1138"/>
    </row>
    <row r="774" spans="1:57" ht="31.5">
      <c r="A774" s="2481" t="s">
        <v>105</v>
      </c>
      <c r="B774" s="2483" t="s">
        <v>106</v>
      </c>
      <c r="C774" s="2484" t="s">
        <v>107</v>
      </c>
      <c r="D774" s="390" t="s">
        <v>74</v>
      </c>
      <c r="E774" s="2425">
        <v>600</v>
      </c>
      <c r="F774" s="2428">
        <f>E774-SUM(M774:M778)</f>
        <v>163</v>
      </c>
      <c r="G774" s="1371">
        <f t="shared" si="138"/>
        <v>38</v>
      </c>
      <c r="H774" s="1097">
        <f>SUM(I774:L774)</f>
        <v>4</v>
      </c>
      <c r="I774" s="1827">
        <v>4</v>
      </c>
      <c r="J774" s="1827"/>
      <c r="K774" s="1827"/>
      <c r="L774" s="1836"/>
      <c r="M774" s="1075">
        <f t="shared" ref="M774:M798" si="150">IF(AND(SUM(N774:R774)=SUM(Y774:Z774),SUM(S774:X774)=SUM(Y774:Z774)),SUM(N774:R774),"ПЕРЕВІРТЕ ПРАВИЛЬНІСТЬ ДАНИХ")</f>
        <v>38</v>
      </c>
      <c r="N774" s="1076"/>
      <c r="O774" s="1076">
        <v>38</v>
      </c>
      <c r="P774" s="1076"/>
      <c r="Q774" s="1076"/>
      <c r="R774" s="1077"/>
      <c r="S774" s="1078">
        <v>4</v>
      </c>
      <c r="T774" s="1076"/>
      <c r="U774" s="1076"/>
      <c r="V774" s="1079">
        <v>31</v>
      </c>
      <c r="W774" s="1076">
        <v>3</v>
      </c>
      <c r="X774" s="1080"/>
      <c r="Y774" s="1152">
        <v>33</v>
      </c>
      <c r="Z774" s="1082">
        <v>5</v>
      </c>
      <c r="AA774" s="1829"/>
      <c r="AB774" s="1830">
        <v>2</v>
      </c>
      <c r="AC774" s="1830">
        <v>2</v>
      </c>
      <c r="AD774" s="1830">
        <v>1</v>
      </c>
      <c r="AE774" s="1830">
        <v>21</v>
      </c>
      <c r="AF774" s="1870"/>
      <c r="AG774" s="1859">
        <v>40</v>
      </c>
      <c r="AH774" s="1831">
        <v>23</v>
      </c>
      <c r="AI774" s="1990">
        <v>14</v>
      </c>
      <c r="AJ774" s="155">
        <f>SUM(AN774:AP774)</f>
        <v>38</v>
      </c>
      <c r="AK774" s="1833" t="s">
        <v>97</v>
      </c>
      <c r="AL774" s="1834" t="s">
        <v>97</v>
      </c>
      <c r="AM774" s="1835" t="s">
        <v>97</v>
      </c>
      <c r="AN774" s="1832"/>
      <c r="AO774" s="1827">
        <v>32</v>
      </c>
      <c r="AP774" s="1836">
        <v>6</v>
      </c>
      <c r="AQ774" s="1837" t="s">
        <v>97</v>
      </c>
      <c r="AR774" s="1834" t="s">
        <v>97</v>
      </c>
      <c r="AS774" s="1834" t="s">
        <v>97</v>
      </c>
      <c r="AT774" s="1834" t="s">
        <v>97</v>
      </c>
      <c r="AU774" s="1838" t="s">
        <v>97</v>
      </c>
      <c r="AV774" s="218">
        <f t="shared" si="140"/>
        <v>0</v>
      </c>
      <c r="AW774" s="1093"/>
      <c r="AX774" s="1094"/>
      <c r="AY774" s="1094"/>
      <c r="AZ774" s="1094"/>
      <c r="BA774" s="1094"/>
      <c r="BB774" s="1094"/>
      <c r="BC774" s="1094"/>
      <c r="BD774" s="1094"/>
      <c r="BE774" s="1095"/>
    </row>
    <row r="775" spans="1:57" ht="47.25">
      <c r="A775" s="2482"/>
      <c r="B775" s="2455"/>
      <c r="C775" s="2458"/>
      <c r="D775" s="8" t="s">
        <v>75</v>
      </c>
      <c r="E775" s="2425"/>
      <c r="F775" s="2428"/>
      <c r="G775" s="1224">
        <f t="shared" si="138"/>
        <v>0</v>
      </c>
      <c r="H775" s="1097">
        <f>SUM(I775:L775)</f>
        <v>0</v>
      </c>
      <c r="I775" s="1839"/>
      <c r="J775" s="1839"/>
      <c r="K775" s="1839"/>
      <c r="L775" s="1857"/>
      <c r="M775" s="1100">
        <f t="shared" si="150"/>
        <v>0</v>
      </c>
      <c r="N775" s="1101"/>
      <c r="O775" s="1101"/>
      <c r="P775" s="1101"/>
      <c r="Q775" s="1101"/>
      <c r="R775" s="1102"/>
      <c r="S775" s="1103"/>
      <c r="T775" s="1104"/>
      <c r="U775" s="1104"/>
      <c r="V775" s="1101"/>
      <c r="W775" s="1101"/>
      <c r="X775" s="1105"/>
      <c r="Y775" s="1152"/>
      <c r="Z775" s="1082"/>
      <c r="AA775" s="1829"/>
      <c r="AB775" s="1830"/>
      <c r="AC775" s="1830"/>
      <c r="AD775" s="1830"/>
      <c r="AE775" s="1830"/>
      <c r="AF775" s="1870"/>
      <c r="AG775" s="1860"/>
      <c r="AH775" s="1840"/>
      <c r="AI775" s="1888"/>
      <c r="AJ775" s="152">
        <f>SUM(AN775:AP775)</f>
        <v>0</v>
      </c>
      <c r="AK775" s="1842" t="s">
        <v>98</v>
      </c>
      <c r="AL775" s="1843" t="s">
        <v>98</v>
      </c>
      <c r="AM775" s="1844" t="s">
        <v>98</v>
      </c>
      <c r="AN775" s="1845"/>
      <c r="AO775" s="1843"/>
      <c r="AP775" s="1844"/>
      <c r="AQ775" s="1845" t="s">
        <v>97</v>
      </c>
      <c r="AR775" s="1843" t="s">
        <v>97</v>
      </c>
      <c r="AS775" s="1843" t="s">
        <v>97</v>
      </c>
      <c r="AT775" s="1843" t="s">
        <v>97</v>
      </c>
      <c r="AU775" s="1846" t="s">
        <v>97</v>
      </c>
      <c r="AV775" s="218">
        <f t="shared" si="140"/>
        <v>0</v>
      </c>
      <c r="AW775" s="1112"/>
      <c r="AX775" s="1113"/>
      <c r="AY775" s="1113"/>
      <c r="AZ775" s="1113"/>
      <c r="BA775" s="1113"/>
      <c r="BB775" s="1113"/>
      <c r="BC775" s="1113"/>
      <c r="BD775" s="1113"/>
      <c r="BE775" s="1114"/>
    </row>
    <row r="776" spans="1:57" ht="31.5">
      <c r="A776" s="2482"/>
      <c r="B776" s="2455"/>
      <c r="C776" s="2458"/>
      <c r="D776" s="8" t="s">
        <v>76</v>
      </c>
      <c r="E776" s="2425"/>
      <c r="F776" s="2428"/>
      <c r="G776" s="1224">
        <f t="shared" si="138"/>
        <v>0</v>
      </c>
      <c r="H776" s="1097">
        <f t="shared" ref="H776:H798" si="151">SUM(I776:L776)</f>
        <v>0</v>
      </c>
      <c r="I776" s="1839"/>
      <c r="J776" s="1839"/>
      <c r="K776" s="1839"/>
      <c r="L776" s="1857"/>
      <c r="M776" s="1100">
        <f t="shared" si="150"/>
        <v>0</v>
      </c>
      <c r="N776" s="1101"/>
      <c r="O776" s="1101"/>
      <c r="P776" s="1115"/>
      <c r="Q776" s="1907"/>
      <c r="R776" s="1102"/>
      <c r="S776" s="1103"/>
      <c r="T776" s="1101"/>
      <c r="U776" s="1101"/>
      <c r="V776" s="1101"/>
      <c r="W776" s="1101"/>
      <c r="X776" s="1105"/>
      <c r="Y776" s="1152"/>
      <c r="Z776" s="1082"/>
      <c r="AA776" s="1829"/>
      <c r="AB776" s="1830"/>
      <c r="AC776" s="1830"/>
      <c r="AD776" s="1830"/>
      <c r="AE776" s="1830"/>
      <c r="AF776" s="1870"/>
      <c r="AG776" s="1860"/>
      <c r="AH776" s="1840"/>
      <c r="AI776" s="1888"/>
      <c r="AJ776" s="152"/>
      <c r="AK776" s="1842"/>
      <c r="AL776" s="1843"/>
      <c r="AM776" s="1844"/>
      <c r="AN776" s="1845" t="s">
        <v>97</v>
      </c>
      <c r="AO776" s="1843" t="s">
        <v>97</v>
      </c>
      <c r="AP776" s="1844" t="s">
        <v>97</v>
      </c>
      <c r="AQ776" s="1845" t="s">
        <v>97</v>
      </c>
      <c r="AR776" s="1843" t="s">
        <v>97</v>
      </c>
      <c r="AS776" s="1843" t="s">
        <v>97</v>
      </c>
      <c r="AT776" s="1843" t="s">
        <v>97</v>
      </c>
      <c r="AU776" s="1846" t="s">
        <v>97</v>
      </c>
      <c r="AV776" s="218">
        <f t="shared" si="140"/>
        <v>0</v>
      </c>
      <c r="AW776" s="1112"/>
      <c r="AX776" s="1113"/>
      <c r="AY776" s="1113"/>
      <c r="AZ776" s="1113"/>
      <c r="BA776" s="1113"/>
      <c r="BB776" s="1113"/>
      <c r="BC776" s="1113"/>
      <c r="BD776" s="1113"/>
      <c r="BE776" s="1114"/>
    </row>
    <row r="777" spans="1:57">
      <c r="A777" s="2482"/>
      <c r="B777" s="2455"/>
      <c r="C777" s="2458"/>
      <c r="D777" s="8" t="s">
        <v>77</v>
      </c>
      <c r="E777" s="2425"/>
      <c r="F777" s="2428"/>
      <c r="G777" s="1224">
        <f t="shared" si="138"/>
        <v>402</v>
      </c>
      <c r="H777" s="1097">
        <f>SUM(I777:L777)</f>
        <v>17</v>
      </c>
      <c r="I777" s="1839">
        <v>4</v>
      </c>
      <c r="J777" s="1839">
        <v>11</v>
      </c>
      <c r="K777" s="1839">
        <v>2</v>
      </c>
      <c r="L777" s="1857"/>
      <c r="M777" s="1100">
        <f>IF(AND(SUM(N777:R777)=SUM(Y777:Z777),SUM(S777:X777)=SUM(Y777:Z777)),SUM(N777:R777),"ПЕРЕВІРТЕ ПРАВИЛЬНІСТЬ ДАНИХ")</f>
        <v>399</v>
      </c>
      <c r="N777" s="1101"/>
      <c r="O777" s="1101">
        <v>399</v>
      </c>
      <c r="P777" s="1101"/>
      <c r="Q777" s="1101"/>
      <c r="R777" s="1102"/>
      <c r="S777" s="1103">
        <v>27</v>
      </c>
      <c r="T777" s="1101"/>
      <c r="U777" s="1101"/>
      <c r="V777" s="1101">
        <v>351</v>
      </c>
      <c r="W777" s="1101">
        <v>21</v>
      </c>
      <c r="X777" s="1105"/>
      <c r="Y777" s="1152">
        <v>360</v>
      </c>
      <c r="Z777" s="1082">
        <v>39</v>
      </c>
      <c r="AA777" s="1829">
        <v>0</v>
      </c>
      <c r="AB777" s="1830">
        <v>14</v>
      </c>
      <c r="AC777" s="1830">
        <v>14</v>
      </c>
      <c r="AD777" s="1830">
        <v>39</v>
      </c>
      <c r="AE777" s="1830">
        <v>282</v>
      </c>
      <c r="AF777" s="1870">
        <v>24</v>
      </c>
      <c r="AG777" s="1860">
        <v>40</v>
      </c>
      <c r="AH777" s="1840">
        <v>22</v>
      </c>
      <c r="AI777" s="1888">
        <v>103</v>
      </c>
      <c r="AJ777" s="152">
        <f>SUM(AQ777:AU777)</f>
        <v>393</v>
      </c>
      <c r="AK777" s="1842" t="s">
        <v>98</v>
      </c>
      <c r="AL777" s="1843" t="s">
        <v>98</v>
      </c>
      <c r="AM777" s="1844" t="s">
        <v>98</v>
      </c>
      <c r="AN777" s="1845" t="s">
        <v>97</v>
      </c>
      <c r="AO777" s="1843" t="s">
        <v>97</v>
      </c>
      <c r="AP777" s="1844" t="s">
        <v>97</v>
      </c>
      <c r="AQ777" s="1845">
        <v>3</v>
      </c>
      <c r="AR777" s="1843">
        <v>61</v>
      </c>
      <c r="AS777" s="1843">
        <v>224</v>
      </c>
      <c r="AT777" s="1843">
        <v>102</v>
      </c>
      <c r="AU777" s="1846">
        <v>3</v>
      </c>
      <c r="AV777" s="218">
        <f t="shared" si="140"/>
        <v>3</v>
      </c>
      <c r="AW777" s="1112"/>
      <c r="AX777" s="1113"/>
      <c r="AY777" s="1113"/>
      <c r="AZ777" s="1113"/>
      <c r="BA777" s="1113">
        <v>2</v>
      </c>
      <c r="BB777" s="1113"/>
      <c r="BC777" s="1113">
        <v>1</v>
      </c>
      <c r="BD777" s="1113"/>
      <c r="BE777" s="1114"/>
    </row>
    <row r="778" spans="1:57" ht="32.25" thickBot="1">
      <c r="A778" s="2482"/>
      <c r="B778" s="2473"/>
      <c r="C778" s="2474"/>
      <c r="D778" s="391" t="s">
        <v>78</v>
      </c>
      <c r="E778" s="2425"/>
      <c r="F778" s="2428"/>
      <c r="G778" s="1317">
        <f t="shared" ref="G778:G841" si="152">SUM(M778,AV778)</f>
        <v>0</v>
      </c>
      <c r="H778" s="1167">
        <f t="shared" si="151"/>
        <v>0</v>
      </c>
      <c r="I778" s="1848"/>
      <c r="J778" s="1848"/>
      <c r="K778" s="1848"/>
      <c r="L778" s="1869"/>
      <c r="M778" s="1168">
        <f t="shared" si="150"/>
        <v>0</v>
      </c>
      <c r="N778" s="1122"/>
      <c r="O778" s="1122"/>
      <c r="P778" s="1122"/>
      <c r="Q778" s="1122"/>
      <c r="R778" s="1123"/>
      <c r="S778" s="1124"/>
      <c r="T778" s="1125"/>
      <c r="U778" s="1125"/>
      <c r="V778" s="1125"/>
      <c r="W778" s="1125"/>
      <c r="X778" s="1126"/>
      <c r="Y778" s="1103"/>
      <c r="Z778" s="1105"/>
      <c r="AA778" s="1841"/>
      <c r="AB778" s="1839"/>
      <c r="AC778" s="1839"/>
      <c r="AD778" s="1839"/>
      <c r="AE778" s="1839"/>
      <c r="AF778" s="1857"/>
      <c r="AG778" s="1910"/>
      <c r="AH778" s="1851"/>
      <c r="AI778" s="2000"/>
      <c r="AJ778" s="153">
        <f>SUM(AQ778:AU778)</f>
        <v>0</v>
      </c>
      <c r="AK778" s="1853" t="s">
        <v>97</v>
      </c>
      <c r="AL778" s="1854" t="s">
        <v>97</v>
      </c>
      <c r="AM778" s="1855" t="s">
        <v>97</v>
      </c>
      <c r="AN778" s="1892" t="s">
        <v>97</v>
      </c>
      <c r="AO778" s="1890" t="s">
        <v>98</v>
      </c>
      <c r="AP778" s="1891" t="s">
        <v>98</v>
      </c>
      <c r="AQ778" s="1852"/>
      <c r="AR778" s="1848"/>
      <c r="AS778" s="1848"/>
      <c r="AT778" s="1848"/>
      <c r="AU778" s="1849"/>
      <c r="AV778" s="218">
        <f t="shared" ref="AV778:AV841" si="153">SUM(AW778:BE778)</f>
        <v>0</v>
      </c>
      <c r="AW778" s="1136"/>
      <c r="AX778" s="1137"/>
      <c r="AY778" s="1137"/>
      <c r="AZ778" s="1137"/>
      <c r="BA778" s="1137"/>
      <c r="BB778" s="1137"/>
      <c r="BC778" s="1137"/>
      <c r="BD778" s="1137"/>
      <c r="BE778" s="1138"/>
    </row>
    <row r="779" spans="1:57" ht="33.950000000000003" customHeight="1">
      <c r="A779" s="2482"/>
      <c r="B779" s="2454" t="s">
        <v>108</v>
      </c>
      <c r="C779" s="2457" t="s">
        <v>109</v>
      </c>
      <c r="D779" s="7" t="s">
        <v>74</v>
      </c>
      <c r="E779" s="2475">
        <v>170</v>
      </c>
      <c r="F779" s="2478">
        <f t="shared" ref="F779" si="154">E779-SUM(M779:M783)</f>
        <v>23</v>
      </c>
      <c r="G779" s="1212">
        <f t="shared" si="152"/>
        <v>15</v>
      </c>
      <c r="H779" s="1264">
        <f t="shared" si="151"/>
        <v>0</v>
      </c>
      <c r="I779" s="1827"/>
      <c r="J779" s="1827"/>
      <c r="K779" s="1827"/>
      <c r="L779" s="1836"/>
      <c r="M779" s="1075">
        <f t="shared" si="150"/>
        <v>14</v>
      </c>
      <c r="N779" s="1076"/>
      <c r="O779" s="1076">
        <v>14</v>
      </c>
      <c r="P779" s="1076"/>
      <c r="Q779" s="1076"/>
      <c r="R779" s="1077"/>
      <c r="S779" s="1152">
        <v>0</v>
      </c>
      <c r="T779" s="1081"/>
      <c r="U779" s="1081"/>
      <c r="V779" s="1142">
        <v>14</v>
      </c>
      <c r="W779" s="1142"/>
      <c r="X779" s="1082"/>
      <c r="Y779" s="1078">
        <v>13</v>
      </c>
      <c r="Z779" s="1080">
        <v>1</v>
      </c>
      <c r="AA779" s="1832"/>
      <c r="AB779" s="1827">
        <v>10</v>
      </c>
      <c r="AC779" s="1827">
        <v>10</v>
      </c>
      <c r="AD779" s="1827">
        <v>2</v>
      </c>
      <c r="AE779" s="1827">
        <v>7</v>
      </c>
      <c r="AF779" s="1836"/>
      <c r="AG779" s="1858">
        <v>42</v>
      </c>
      <c r="AH779" s="1828">
        <v>22</v>
      </c>
      <c r="AI779" s="1990">
        <v>12</v>
      </c>
      <c r="AJ779" s="155">
        <f>SUM(AN779:AP779)</f>
        <v>14</v>
      </c>
      <c r="AK779" s="1833" t="s">
        <v>97</v>
      </c>
      <c r="AL779" s="1834" t="s">
        <v>116</v>
      </c>
      <c r="AM779" s="1838" t="s">
        <v>116</v>
      </c>
      <c r="AN779" s="1832"/>
      <c r="AO779" s="1827">
        <v>14</v>
      </c>
      <c r="AP779" s="1836" t="s">
        <v>97</v>
      </c>
      <c r="AQ779" s="1833" t="s">
        <v>97</v>
      </c>
      <c r="AR779" s="1834" t="s">
        <v>97</v>
      </c>
      <c r="AS779" s="1834" t="s">
        <v>97</v>
      </c>
      <c r="AT779" s="1834"/>
      <c r="AU779" s="1838"/>
      <c r="AV779" s="218">
        <f t="shared" si="153"/>
        <v>1</v>
      </c>
      <c r="AW779" s="1153"/>
      <c r="AX779" s="1154"/>
      <c r="AY779" s="1154"/>
      <c r="AZ779" s="1154">
        <v>1</v>
      </c>
      <c r="BA779" s="1154"/>
      <c r="BB779" s="1154"/>
      <c r="BC779" s="1154"/>
      <c r="BD779" s="1154"/>
      <c r="BE779" s="1155"/>
    </row>
    <row r="780" spans="1:57" ht="47.25">
      <c r="A780" s="2482"/>
      <c r="B780" s="2455"/>
      <c r="C780" s="2458"/>
      <c r="D780" s="8" t="s">
        <v>75</v>
      </c>
      <c r="E780" s="2476"/>
      <c r="F780" s="2479"/>
      <c r="G780" s="1224">
        <f t="shared" si="152"/>
        <v>0</v>
      </c>
      <c r="H780" s="1264">
        <f t="shared" si="151"/>
        <v>0</v>
      </c>
      <c r="I780" s="1839"/>
      <c r="J780" s="1839"/>
      <c r="K780" s="1839"/>
      <c r="L780" s="1857"/>
      <c r="M780" s="1100">
        <f t="shared" si="150"/>
        <v>0</v>
      </c>
      <c r="N780" s="1101"/>
      <c r="O780" s="1101"/>
      <c r="P780" s="1101"/>
      <c r="Q780" s="1101"/>
      <c r="R780" s="1102"/>
      <c r="S780" s="1152"/>
      <c r="T780" s="1081"/>
      <c r="U780" s="1081"/>
      <c r="V780" s="1142"/>
      <c r="W780" s="1142"/>
      <c r="X780" s="1082"/>
      <c r="Y780" s="1152"/>
      <c r="Z780" s="1082"/>
      <c r="AA780" s="1829"/>
      <c r="AB780" s="1830"/>
      <c r="AC780" s="1830"/>
      <c r="AD780" s="1830"/>
      <c r="AE780" s="1830"/>
      <c r="AF780" s="1870"/>
      <c r="AG780" s="1860"/>
      <c r="AH780" s="1840"/>
      <c r="AI780" s="1888"/>
      <c r="AJ780" s="152">
        <f>SUM(AN780:AP780)</f>
        <v>0</v>
      </c>
      <c r="AK780" s="1842"/>
      <c r="AL780" s="1843"/>
      <c r="AM780" s="1846"/>
      <c r="AN780" s="1845"/>
      <c r="AO780" s="1843" t="s">
        <v>97</v>
      </c>
      <c r="AP780" s="1844" t="s">
        <v>97</v>
      </c>
      <c r="AQ780" s="1842" t="s">
        <v>97</v>
      </c>
      <c r="AR780" s="1843" t="s">
        <v>97</v>
      </c>
      <c r="AS780" s="1843" t="s">
        <v>97</v>
      </c>
      <c r="AT780" s="1843">
        <v>0</v>
      </c>
      <c r="AU780" s="1846"/>
      <c r="AV780" s="218">
        <f t="shared" si="153"/>
        <v>0</v>
      </c>
      <c r="AW780" s="1153"/>
      <c r="AX780" s="1154"/>
      <c r="AY780" s="1154"/>
      <c r="AZ780" s="1154"/>
      <c r="BA780" s="1154"/>
      <c r="BB780" s="1154"/>
      <c r="BC780" s="1154"/>
      <c r="BD780" s="1154"/>
      <c r="BE780" s="1155"/>
    </row>
    <row r="781" spans="1:57" ht="31.5">
      <c r="A781" s="2482"/>
      <c r="B781" s="2455"/>
      <c r="C781" s="2458"/>
      <c r="D781" s="8" t="s">
        <v>76</v>
      </c>
      <c r="E781" s="2476"/>
      <c r="F781" s="2479"/>
      <c r="G781" s="1224">
        <f t="shared" si="152"/>
        <v>0</v>
      </c>
      <c r="H781" s="1264">
        <f t="shared" si="151"/>
        <v>0</v>
      </c>
      <c r="I781" s="1839"/>
      <c r="J781" s="1839"/>
      <c r="K781" s="1839"/>
      <c r="L781" s="1857"/>
      <c r="M781" s="1100">
        <f t="shared" si="150"/>
        <v>0</v>
      </c>
      <c r="N781" s="1101"/>
      <c r="O781" s="1101"/>
      <c r="P781" s="1101"/>
      <c r="Q781" s="1101"/>
      <c r="R781" s="1102"/>
      <c r="S781" s="1152"/>
      <c r="T781" s="1081"/>
      <c r="U781" s="1081"/>
      <c r="V781" s="1142"/>
      <c r="W781" s="1142"/>
      <c r="X781" s="1082"/>
      <c r="Y781" s="1152"/>
      <c r="Z781" s="1082"/>
      <c r="AA781" s="1829"/>
      <c r="AB781" s="1830"/>
      <c r="AC781" s="1830"/>
      <c r="AD781" s="1830"/>
      <c r="AE781" s="1830"/>
      <c r="AF781" s="1870"/>
      <c r="AG781" s="1860"/>
      <c r="AH781" s="1840"/>
      <c r="AI781" s="1888"/>
      <c r="AJ781" s="152">
        <f>SUM(AK781:AM781)</f>
        <v>0</v>
      </c>
      <c r="AK781" s="1842"/>
      <c r="AL781" s="1843" t="s">
        <v>97</v>
      </c>
      <c r="AM781" s="1846" t="s">
        <v>97</v>
      </c>
      <c r="AN781" s="1845" t="s">
        <v>97</v>
      </c>
      <c r="AO781" s="1843" t="s">
        <v>97</v>
      </c>
      <c r="AP781" s="1844" t="s">
        <v>97</v>
      </c>
      <c r="AQ781" s="1842" t="s">
        <v>97</v>
      </c>
      <c r="AR781" s="1843" t="s">
        <v>97</v>
      </c>
      <c r="AS781" s="1843" t="s">
        <v>97</v>
      </c>
      <c r="AT781" s="1843">
        <v>0</v>
      </c>
      <c r="AU781" s="1846"/>
      <c r="AV781" s="218">
        <f t="shared" si="153"/>
        <v>0</v>
      </c>
      <c r="AW781" s="1153"/>
      <c r="AX781" s="1154"/>
      <c r="AY781" s="1154"/>
      <c r="AZ781" s="1154"/>
      <c r="BA781" s="1154"/>
      <c r="BB781" s="1154"/>
      <c r="BC781" s="1154"/>
      <c r="BD781" s="1154"/>
      <c r="BE781" s="1155"/>
    </row>
    <row r="782" spans="1:57">
      <c r="A782" s="2482"/>
      <c r="B782" s="2455"/>
      <c r="C782" s="2458"/>
      <c r="D782" s="8" t="s">
        <v>77</v>
      </c>
      <c r="E782" s="2476"/>
      <c r="F782" s="2479"/>
      <c r="G782" s="1224">
        <f t="shared" si="152"/>
        <v>135</v>
      </c>
      <c r="H782" s="1264">
        <v>3</v>
      </c>
      <c r="I782" s="1839">
        <v>3</v>
      </c>
      <c r="J782" s="1839"/>
      <c r="K782" s="1839"/>
      <c r="L782" s="1857"/>
      <c r="M782" s="1100">
        <f t="shared" si="150"/>
        <v>133</v>
      </c>
      <c r="N782" s="1101"/>
      <c r="O782" s="1101">
        <v>133</v>
      </c>
      <c r="P782" s="1101"/>
      <c r="Q782" s="1101"/>
      <c r="R782" s="1102"/>
      <c r="S782" s="1152">
        <v>3</v>
      </c>
      <c r="T782" s="1081"/>
      <c r="U782" s="1081"/>
      <c r="V782" s="1142">
        <v>130</v>
      </c>
      <c r="W782" s="1142"/>
      <c r="X782" s="1082"/>
      <c r="Y782" s="1152">
        <v>117</v>
      </c>
      <c r="Z782" s="1082">
        <v>16</v>
      </c>
      <c r="AA782" s="1829"/>
      <c r="AB782" s="1830">
        <v>127</v>
      </c>
      <c r="AC782" s="1830">
        <v>127</v>
      </c>
      <c r="AD782" s="1830">
        <v>9</v>
      </c>
      <c r="AE782" s="1830">
        <v>88</v>
      </c>
      <c r="AF782" s="1870">
        <v>20</v>
      </c>
      <c r="AG782" s="1860">
        <v>45</v>
      </c>
      <c r="AH782" s="1840">
        <v>23</v>
      </c>
      <c r="AI782" s="1888">
        <v>96</v>
      </c>
      <c r="AJ782" s="152">
        <f>SUM(AQ782:AU782)</f>
        <v>133</v>
      </c>
      <c r="AK782" s="1842" t="s">
        <v>98</v>
      </c>
      <c r="AL782" s="1843" t="s">
        <v>97</v>
      </c>
      <c r="AM782" s="1846" t="s">
        <v>97</v>
      </c>
      <c r="AN782" s="1845"/>
      <c r="AO782" s="1843"/>
      <c r="AP782" s="1844"/>
      <c r="AQ782" s="1842">
        <v>1</v>
      </c>
      <c r="AR782" s="1843">
        <v>20</v>
      </c>
      <c r="AS782" s="1843">
        <v>102</v>
      </c>
      <c r="AT782" s="1843">
        <v>9</v>
      </c>
      <c r="AU782" s="1846">
        <v>1</v>
      </c>
      <c r="AV782" s="218">
        <f t="shared" si="153"/>
        <v>2</v>
      </c>
      <c r="AW782" s="1153"/>
      <c r="AX782" s="1154"/>
      <c r="AY782" s="1154"/>
      <c r="AZ782" s="1154">
        <v>2</v>
      </c>
      <c r="BA782" s="1154"/>
      <c r="BB782" s="1154"/>
      <c r="BC782" s="1154"/>
      <c r="BD782" s="1154"/>
      <c r="BE782" s="1155"/>
    </row>
    <row r="783" spans="1:57" ht="32.25" thickBot="1">
      <c r="A783" s="2482"/>
      <c r="B783" s="2456"/>
      <c r="C783" s="2459"/>
      <c r="D783" s="9" t="s">
        <v>78</v>
      </c>
      <c r="E783" s="2477"/>
      <c r="F783" s="2480"/>
      <c r="G783" s="1227">
        <f t="shared" si="152"/>
        <v>0</v>
      </c>
      <c r="H783" s="1264">
        <f t="shared" si="151"/>
        <v>0</v>
      </c>
      <c r="I783" s="1848"/>
      <c r="J783" s="1848"/>
      <c r="K783" s="1848"/>
      <c r="L783" s="1869"/>
      <c r="M783" s="1121">
        <f t="shared" si="150"/>
        <v>0</v>
      </c>
      <c r="N783" s="1125"/>
      <c r="O783" s="1125"/>
      <c r="P783" s="1125"/>
      <c r="Q783" s="1125"/>
      <c r="R783" s="1146"/>
      <c r="S783" s="1103"/>
      <c r="T783" s="1141"/>
      <c r="U783" s="1141"/>
      <c r="V783" s="1101"/>
      <c r="W783" s="1101"/>
      <c r="X783" s="1105"/>
      <c r="Y783" s="1103"/>
      <c r="Z783" s="1105"/>
      <c r="AA783" s="1841"/>
      <c r="AB783" s="1839"/>
      <c r="AC783" s="1839"/>
      <c r="AD783" s="1839"/>
      <c r="AE783" s="1839"/>
      <c r="AF783" s="1857"/>
      <c r="AG783" s="1868"/>
      <c r="AH783" s="1849"/>
      <c r="AI783" s="1988"/>
      <c r="AJ783" s="153">
        <f>SUM(AQ783:AU783)</f>
        <v>0</v>
      </c>
      <c r="AK783" s="1853" t="s">
        <v>97</v>
      </c>
      <c r="AL783" s="1854" t="s">
        <v>97</v>
      </c>
      <c r="AM783" s="1912" t="s">
        <v>98</v>
      </c>
      <c r="AN783" s="1856"/>
      <c r="AO783" s="1854"/>
      <c r="AP783" s="1855"/>
      <c r="AQ783" s="1868"/>
      <c r="AR783" s="1848"/>
      <c r="AS783" s="1848"/>
      <c r="AT783" s="1848">
        <v>0</v>
      </c>
      <c r="AU783" s="1849"/>
      <c r="AV783" s="218">
        <f t="shared" si="153"/>
        <v>0</v>
      </c>
      <c r="AW783" s="1112"/>
      <c r="AX783" s="1113"/>
      <c r="AY783" s="1113"/>
      <c r="AZ783" s="1113"/>
      <c r="BA783" s="1113"/>
      <c r="BB783" s="1113"/>
      <c r="BC783" s="1113"/>
      <c r="BD783" s="1113"/>
      <c r="BE783" s="1114"/>
    </row>
    <row r="784" spans="1:57" ht="33.950000000000003" customHeight="1">
      <c r="A784" s="2482"/>
      <c r="B784" s="2454" t="s">
        <v>110</v>
      </c>
      <c r="C784" s="2457" t="s">
        <v>111</v>
      </c>
      <c r="D784" s="7" t="s">
        <v>74</v>
      </c>
      <c r="E784" s="2475">
        <v>10</v>
      </c>
      <c r="F784" s="2478">
        <f>E784-SUM(M784:M788)</f>
        <v>9</v>
      </c>
      <c r="G784" s="1212">
        <f t="shared" si="152"/>
        <v>0</v>
      </c>
      <c r="H784" s="1264">
        <f t="shared" si="151"/>
        <v>0</v>
      </c>
      <c r="I784" s="1827"/>
      <c r="J784" s="1827"/>
      <c r="K784" s="1827"/>
      <c r="L784" s="1836"/>
      <c r="M784" s="1075">
        <f t="shared" si="150"/>
        <v>0</v>
      </c>
      <c r="N784" s="1076"/>
      <c r="O784" s="1076"/>
      <c r="P784" s="1076"/>
      <c r="Q784" s="1076"/>
      <c r="R784" s="1077"/>
      <c r="S784" s="1078"/>
      <c r="T784" s="1139"/>
      <c r="U784" s="1139"/>
      <c r="V784" s="1076"/>
      <c r="W784" s="1076"/>
      <c r="X784" s="1080"/>
      <c r="Y784" s="1078"/>
      <c r="Z784" s="1080"/>
      <c r="AA784" s="1832"/>
      <c r="AB784" s="1827"/>
      <c r="AC784" s="1827"/>
      <c r="AD784" s="1827"/>
      <c r="AE784" s="1827"/>
      <c r="AF784" s="1836"/>
      <c r="AG784" s="1858"/>
      <c r="AH784" s="1828"/>
      <c r="AI784" s="1990"/>
      <c r="AJ784" s="155">
        <f>SUM(AN784:AP784)</f>
        <v>0</v>
      </c>
      <c r="AK784" s="1833" t="s">
        <v>97</v>
      </c>
      <c r="AL784" s="1834" t="s">
        <v>97</v>
      </c>
      <c r="AM784" s="1835" t="s">
        <v>97</v>
      </c>
      <c r="AN784" s="1829"/>
      <c r="AO784" s="1830"/>
      <c r="AP784" s="1870"/>
      <c r="AQ784" s="1837" t="s">
        <v>97</v>
      </c>
      <c r="AR784" s="1834" t="s">
        <v>97</v>
      </c>
      <c r="AS784" s="1834" t="s">
        <v>97</v>
      </c>
      <c r="AT784" s="1834" t="s">
        <v>97</v>
      </c>
      <c r="AU784" s="1838" t="s">
        <v>97</v>
      </c>
      <c r="AV784" s="218">
        <f t="shared" si="153"/>
        <v>0</v>
      </c>
      <c r="AW784" s="1093"/>
      <c r="AX784" s="1094"/>
      <c r="AY784" s="1094"/>
      <c r="AZ784" s="1094"/>
      <c r="BA784" s="1094"/>
      <c r="BB784" s="1094"/>
      <c r="BC784" s="1094"/>
      <c r="BD784" s="1094"/>
      <c r="BE784" s="1095"/>
    </row>
    <row r="785" spans="1:57" ht="47.25">
      <c r="A785" s="2482"/>
      <c r="B785" s="2455"/>
      <c r="C785" s="2458"/>
      <c r="D785" s="8" t="s">
        <v>75</v>
      </c>
      <c r="E785" s="2476"/>
      <c r="F785" s="2479"/>
      <c r="G785" s="1224">
        <f t="shared" si="152"/>
        <v>0</v>
      </c>
      <c r="H785" s="1264">
        <f t="shared" si="151"/>
        <v>0</v>
      </c>
      <c r="I785" s="1839"/>
      <c r="J785" s="1839"/>
      <c r="K785" s="1839"/>
      <c r="L785" s="1857"/>
      <c r="M785" s="1100">
        <f t="shared" si="150"/>
        <v>0</v>
      </c>
      <c r="N785" s="1101"/>
      <c r="O785" s="1101"/>
      <c r="P785" s="1101"/>
      <c r="Q785" s="1101"/>
      <c r="R785" s="1102"/>
      <c r="S785" s="1152"/>
      <c r="T785" s="1081"/>
      <c r="U785" s="1081"/>
      <c r="V785" s="1142"/>
      <c r="W785" s="1142"/>
      <c r="X785" s="1082"/>
      <c r="Y785" s="1152"/>
      <c r="Z785" s="1082"/>
      <c r="AA785" s="1829"/>
      <c r="AB785" s="1830"/>
      <c r="AC785" s="1830"/>
      <c r="AD785" s="1830"/>
      <c r="AE785" s="1830"/>
      <c r="AF785" s="1870"/>
      <c r="AG785" s="1860"/>
      <c r="AH785" s="1840"/>
      <c r="AI785" s="1888"/>
      <c r="AJ785" s="152">
        <f>SUM(AN785:AP785)</f>
        <v>0</v>
      </c>
      <c r="AK785" s="1842" t="s">
        <v>98</v>
      </c>
      <c r="AL785" s="1843" t="s">
        <v>98</v>
      </c>
      <c r="AM785" s="1844" t="s">
        <v>98</v>
      </c>
      <c r="AN785" s="1845"/>
      <c r="AO785" s="1843"/>
      <c r="AP785" s="1844"/>
      <c r="AQ785" s="1845" t="s">
        <v>97</v>
      </c>
      <c r="AR785" s="1843" t="s">
        <v>97</v>
      </c>
      <c r="AS785" s="1843" t="s">
        <v>97</v>
      </c>
      <c r="AT785" s="1843" t="s">
        <v>97</v>
      </c>
      <c r="AU785" s="1846" t="s">
        <v>97</v>
      </c>
      <c r="AV785" s="218">
        <f t="shared" si="153"/>
        <v>0</v>
      </c>
      <c r="AW785" s="1153"/>
      <c r="AX785" s="1154"/>
      <c r="AY785" s="1154"/>
      <c r="AZ785" s="1154"/>
      <c r="BA785" s="1154"/>
      <c r="BB785" s="1154"/>
      <c r="BC785" s="1154"/>
      <c r="BD785" s="1154"/>
      <c r="BE785" s="1155"/>
    </row>
    <row r="786" spans="1:57" ht="31.5">
      <c r="A786" s="2482"/>
      <c r="B786" s="2455"/>
      <c r="C786" s="2458"/>
      <c r="D786" s="8" t="s">
        <v>76</v>
      </c>
      <c r="E786" s="2476"/>
      <c r="F786" s="2479"/>
      <c r="G786" s="1224">
        <f t="shared" si="152"/>
        <v>0</v>
      </c>
      <c r="H786" s="1264">
        <f t="shared" si="151"/>
        <v>0</v>
      </c>
      <c r="I786" s="1839"/>
      <c r="J786" s="1839"/>
      <c r="K786" s="1839"/>
      <c r="L786" s="1857"/>
      <c r="M786" s="1100">
        <f t="shared" si="150"/>
        <v>0</v>
      </c>
      <c r="N786" s="1101"/>
      <c r="O786" s="1101"/>
      <c r="P786" s="1101"/>
      <c r="Q786" s="1101"/>
      <c r="R786" s="1102"/>
      <c r="S786" s="1152"/>
      <c r="T786" s="1081"/>
      <c r="U786" s="1081"/>
      <c r="V786" s="1142"/>
      <c r="W786" s="1142"/>
      <c r="X786" s="1082"/>
      <c r="Y786" s="1152"/>
      <c r="Z786" s="1082"/>
      <c r="AA786" s="1829"/>
      <c r="AB786" s="1830"/>
      <c r="AC786" s="1830"/>
      <c r="AD786" s="1830"/>
      <c r="AE786" s="1830"/>
      <c r="AF786" s="1870"/>
      <c r="AG786" s="1860"/>
      <c r="AH786" s="1840"/>
      <c r="AI786" s="1888"/>
      <c r="AJ786" s="152">
        <f>SUM(AK786:AM786)</f>
        <v>0</v>
      </c>
      <c r="AK786" s="1842"/>
      <c r="AL786" s="1843"/>
      <c r="AM786" s="1844"/>
      <c r="AN786" s="1845" t="s">
        <v>97</v>
      </c>
      <c r="AO786" s="1843" t="s">
        <v>97</v>
      </c>
      <c r="AP786" s="1844" t="s">
        <v>97</v>
      </c>
      <c r="AQ786" s="1845" t="s">
        <v>97</v>
      </c>
      <c r="AR786" s="1843" t="s">
        <v>97</v>
      </c>
      <c r="AS786" s="1843" t="s">
        <v>97</v>
      </c>
      <c r="AT786" s="1843" t="s">
        <v>97</v>
      </c>
      <c r="AU786" s="1846" t="s">
        <v>97</v>
      </c>
      <c r="AV786" s="218">
        <f t="shared" si="153"/>
        <v>0</v>
      </c>
      <c r="AW786" s="1153"/>
      <c r="AX786" s="1154"/>
      <c r="AY786" s="1154"/>
      <c r="AZ786" s="1154"/>
      <c r="BA786" s="1154"/>
      <c r="BB786" s="1154"/>
      <c r="BC786" s="1154"/>
      <c r="BD786" s="1154"/>
      <c r="BE786" s="1155"/>
    </row>
    <row r="787" spans="1:57">
      <c r="A787" s="2482"/>
      <c r="B787" s="2455"/>
      <c r="C787" s="2458"/>
      <c r="D787" s="8" t="s">
        <v>77</v>
      </c>
      <c r="E787" s="2476"/>
      <c r="F787" s="2479"/>
      <c r="G787" s="1224">
        <f t="shared" si="152"/>
        <v>2</v>
      </c>
      <c r="H787" s="1264">
        <f t="shared" si="151"/>
        <v>0</v>
      </c>
      <c r="I787" s="1839"/>
      <c r="J787" s="1839"/>
      <c r="K787" s="1839"/>
      <c r="L787" s="1857"/>
      <c r="M787" s="1100">
        <f>IF(AND(SUM(N787:R787)=SUM(Y787:Z787),SUM(S787:X787)=SUM(Y787:Z787)),SUM(N787:R787),"ПЕРЕВІРТЕ ПРАВИЛЬНІСТЬ ДАНИХ")</f>
        <v>1</v>
      </c>
      <c r="N787" s="1101"/>
      <c r="O787" s="1101"/>
      <c r="P787" s="1101"/>
      <c r="Q787" s="1101"/>
      <c r="R787" s="1102">
        <v>1</v>
      </c>
      <c r="S787" s="1152">
        <v>1</v>
      </c>
      <c r="T787" s="1081"/>
      <c r="U787" s="1081"/>
      <c r="V787" s="1142"/>
      <c r="W787" s="1142"/>
      <c r="X787" s="1082"/>
      <c r="Y787" s="1152">
        <v>1</v>
      </c>
      <c r="Z787" s="1082">
        <v>0</v>
      </c>
      <c r="AA787" s="1829"/>
      <c r="AB787" s="1830"/>
      <c r="AC787" s="1830"/>
      <c r="AD787" s="1830"/>
      <c r="AE787" s="1830"/>
      <c r="AF787" s="1870">
        <v>1</v>
      </c>
      <c r="AG787" s="1860">
        <v>47</v>
      </c>
      <c r="AH787" s="1840">
        <v>27</v>
      </c>
      <c r="AI787" s="1888">
        <v>80</v>
      </c>
      <c r="AJ787" s="152">
        <f>SUM(AQ787:AU787)</f>
        <v>1</v>
      </c>
      <c r="AK787" s="1842" t="s">
        <v>98</v>
      </c>
      <c r="AL787" s="1843" t="s">
        <v>98</v>
      </c>
      <c r="AM787" s="1844" t="s">
        <v>98</v>
      </c>
      <c r="AN787" s="1845" t="s">
        <v>97</v>
      </c>
      <c r="AO787" s="1843" t="s">
        <v>97</v>
      </c>
      <c r="AP787" s="1844" t="s">
        <v>97</v>
      </c>
      <c r="AQ787" s="1845"/>
      <c r="AR787" s="1843"/>
      <c r="AS787" s="1843">
        <v>1</v>
      </c>
      <c r="AT787" s="1843"/>
      <c r="AU787" s="1846"/>
      <c r="AV787" s="218">
        <f t="shared" si="153"/>
        <v>1</v>
      </c>
      <c r="AW787" s="1153"/>
      <c r="AX787" s="1154"/>
      <c r="AY787" s="1154"/>
      <c r="AZ787" s="1154"/>
      <c r="BA787" s="1154"/>
      <c r="BB787" s="1154"/>
      <c r="BC787" s="1154"/>
      <c r="BD787" s="1154">
        <v>1</v>
      </c>
      <c r="BE787" s="1155"/>
    </row>
    <row r="788" spans="1:57" ht="32.25" thickBot="1">
      <c r="A788" s="2482"/>
      <c r="B788" s="2456"/>
      <c r="C788" s="2459"/>
      <c r="D788" s="9" t="s">
        <v>78</v>
      </c>
      <c r="E788" s="2477"/>
      <c r="F788" s="2480"/>
      <c r="G788" s="1227">
        <f t="shared" si="152"/>
        <v>0</v>
      </c>
      <c r="H788" s="1486">
        <f t="shared" si="151"/>
        <v>0</v>
      </c>
      <c r="I788" s="1871"/>
      <c r="J788" s="1871"/>
      <c r="K788" s="1871"/>
      <c r="L788" s="1872"/>
      <c r="M788" s="1121">
        <f t="shared" si="150"/>
        <v>0</v>
      </c>
      <c r="N788" s="1125"/>
      <c r="O788" s="1125"/>
      <c r="P788" s="1125"/>
      <c r="Q788" s="1125"/>
      <c r="R788" s="1146"/>
      <c r="S788" s="1124"/>
      <c r="T788" s="1145"/>
      <c r="U788" s="1145"/>
      <c r="V788" s="1125"/>
      <c r="W788" s="1125"/>
      <c r="X788" s="1126"/>
      <c r="Y788" s="1124"/>
      <c r="Z788" s="1126"/>
      <c r="AA788" s="1852"/>
      <c r="AB788" s="1848"/>
      <c r="AC788" s="1848"/>
      <c r="AD788" s="1848"/>
      <c r="AE788" s="1848"/>
      <c r="AF788" s="1869"/>
      <c r="AG788" s="1868"/>
      <c r="AH788" s="1849"/>
      <c r="AI788" s="2000"/>
      <c r="AJ788" s="153">
        <f>SUM(AQ788:AU788)</f>
        <v>0</v>
      </c>
      <c r="AK788" s="1853" t="s">
        <v>97</v>
      </c>
      <c r="AL788" s="1854" t="s">
        <v>97</v>
      </c>
      <c r="AM788" s="1855" t="s">
        <v>97</v>
      </c>
      <c r="AN788" s="1856" t="s">
        <v>97</v>
      </c>
      <c r="AO788" s="1854" t="s">
        <v>98</v>
      </c>
      <c r="AP788" s="1855" t="s">
        <v>98</v>
      </c>
      <c r="AQ788" s="1852"/>
      <c r="AR788" s="1848"/>
      <c r="AS788" s="1848"/>
      <c r="AT788" s="1848"/>
      <c r="AU788" s="1849"/>
      <c r="AV788" s="218">
        <f t="shared" si="153"/>
        <v>0</v>
      </c>
      <c r="AW788" s="1136"/>
      <c r="AX788" s="1137"/>
      <c r="AY788" s="1137"/>
      <c r="AZ788" s="1137"/>
      <c r="BA788" s="1137"/>
      <c r="BB788" s="1137"/>
      <c r="BC788" s="1137"/>
      <c r="BD788" s="1137"/>
      <c r="BE788" s="1138"/>
    </row>
    <row r="789" spans="1:57" ht="33.950000000000003" customHeight="1">
      <c r="A789" s="2482"/>
      <c r="B789" s="2454" t="s">
        <v>112</v>
      </c>
      <c r="C789" s="2457" t="s">
        <v>113</v>
      </c>
      <c r="D789" s="7" t="s">
        <v>74</v>
      </c>
      <c r="E789" s="2424">
        <v>30</v>
      </c>
      <c r="F789" s="2427">
        <f>E789-SUM(M789:M793)</f>
        <v>7</v>
      </c>
      <c r="G789" s="1071">
        <f t="shared" si="152"/>
        <v>6</v>
      </c>
      <c r="H789" s="1072">
        <f t="shared" si="151"/>
        <v>0</v>
      </c>
      <c r="I789" s="1827"/>
      <c r="J789" s="1827"/>
      <c r="K789" s="1827"/>
      <c r="L789" s="1836"/>
      <c r="M789" s="1075">
        <f>IF(AND(SUM(N789:R789)=SUM(Y789:Z789),SUM(S789:X789)=SUM(Y789:Z789)),SUM(N789:R789),"ПЕРЕВІРТЕ ПРАВИЛЬНІСТЬ ДАНИХ")</f>
        <v>5</v>
      </c>
      <c r="N789" s="1076"/>
      <c r="O789" s="1076">
        <v>5</v>
      </c>
      <c r="P789" s="1076"/>
      <c r="Q789" s="1076"/>
      <c r="R789" s="1077">
        <v>0</v>
      </c>
      <c r="S789" s="1078"/>
      <c r="T789" s="1139"/>
      <c r="U789" s="1139"/>
      <c r="V789" s="1076"/>
      <c r="W789" s="1076">
        <v>5</v>
      </c>
      <c r="X789" s="1080"/>
      <c r="Y789" s="1078">
        <v>5</v>
      </c>
      <c r="Z789" s="1080">
        <v>0</v>
      </c>
      <c r="AA789" s="1832"/>
      <c r="AB789" s="1827">
        <v>2</v>
      </c>
      <c r="AC789" s="1827">
        <v>2</v>
      </c>
      <c r="AD789" s="1827"/>
      <c r="AE789" s="1827">
        <v>2</v>
      </c>
      <c r="AF789" s="1836"/>
      <c r="AG789" s="1858">
        <v>45</v>
      </c>
      <c r="AH789" s="1828">
        <v>19</v>
      </c>
      <c r="AI789" s="1990">
        <v>9</v>
      </c>
      <c r="AJ789" s="155">
        <f>SUM(AN789:AP789)</f>
        <v>5</v>
      </c>
      <c r="AK789" s="1833"/>
      <c r="AL789" s="1834"/>
      <c r="AM789" s="1835"/>
      <c r="AN789" s="1832" t="s">
        <v>97</v>
      </c>
      <c r="AO789" s="1827">
        <v>5</v>
      </c>
      <c r="AP789" s="1836" t="s">
        <v>97</v>
      </c>
      <c r="AQ789" s="1837" t="s">
        <v>97</v>
      </c>
      <c r="AR789" s="1834" t="s">
        <v>97</v>
      </c>
      <c r="AS789" s="1834"/>
      <c r="AT789" s="1834"/>
      <c r="AU789" s="1838"/>
      <c r="AV789" s="218">
        <f t="shared" si="153"/>
        <v>1</v>
      </c>
      <c r="AW789" s="1093"/>
      <c r="AX789" s="1094"/>
      <c r="AY789" s="1094"/>
      <c r="AZ789" s="1094">
        <v>1</v>
      </c>
      <c r="BA789" s="1094"/>
      <c r="BB789" s="1094"/>
      <c r="BC789" s="1094"/>
      <c r="BD789" s="1094"/>
      <c r="BE789" s="1095"/>
    </row>
    <row r="790" spans="1:57" ht="47.25">
      <c r="A790" s="2482"/>
      <c r="B790" s="2455"/>
      <c r="C790" s="2458"/>
      <c r="D790" s="8" t="s">
        <v>75</v>
      </c>
      <c r="E790" s="2425"/>
      <c r="F790" s="2428"/>
      <c r="G790" s="1096">
        <f t="shared" si="152"/>
        <v>0</v>
      </c>
      <c r="H790" s="1097">
        <f t="shared" si="151"/>
        <v>0</v>
      </c>
      <c r="I790" s="1839"/>
      <c r="J790" s="1839"/>
      <c r="K790" s="1839"/>
      <c r="L790" s="1857"/>
      <c r="M790" s="1100">
        <f t="shared" si="150"/>
        <v>0</v>
      </c>
      <c r="N790" s="1101"/>
      <c r="O790" s="1101"/>
      <c r="P790" s="1101"/>
      <c r="Q790" s="1101"/>
      <c r="R790" s="1102"/>
      <c r="S790" s="1152"/>
      <c r="T790" s="1081"/>
      <c r="U790" s="1081"/>
      <c r="V790" s="1142"/>
      <c r="W790" s="1142"/>
      <c r="X790" s="1082"/>
      <c r="Y790" s="1152"/>
      <c r="Z790" s="1082"/>
      <c r="AA790" s="1829"/>
      <c r="AB790" s="1830"/>
      <c r="AC790" s="1830"/>
      <c r="AD790" s="1830"/>
      <c r="AE790" s="1830"/>
      <c r="AF790" s="1870"/>
      <c r="AG790" s="1860"/>
      <c r="AH790" s="1840"/>
      <c r="AI790" s="1888"/>
      <c r="AJ790" s="152">
        <f>SUM(AN790:AP790)</f>
        <v>0</v>
      </c>
      <c r="AK790" s="1842"/>
      <c r="AL790" s="1843"/>
      <c r="AM790" s="1844"/>
      <c r="AN790" s="1845" t="s">
        <v>97</v>
      </c>
      <c r="AO790" s="1843" t="s">
        <v>97</v>
      </c>
      <c r="AP790" s="1844" t="s">
        <v>97</v>
      </c>
      <c r="AQ790" s="1845" t="s">
        <v>97</v>
      </c>
      <c r="AR790" s="1843" t="s">
        <v>97</v>
      </c>
      <c r="AS790" s="1843"/>
      <c r="AT790" s="1843"/>
      <c r="AU790" s="1846"/>
      <c r="AV790" s="218">
        <f t="shared" si="153"/>
        <v>0</v>
      </c>
      <c r="AW790" s="1153"/>
      <c r="AX790" s="1154"/>
      <c r="AY790" s="1154"/>
      <c r="AZ790" s="1154"/>
      <c r="BA790" s="1154"/>
      <c r="BB790" s="1154"/>
      <c r="BC790" s="1154"/>
      <c r="BD790" s="1154"/>
      <c r="BE790" s="1155"/>
    </row>
    <row r="791" spans="1:57" ht="31.5">
      <c r="A791" s="2482"/>
      <c r="B791" s="2455"/>
      <c r="C791" s="2458"/>
      <c r="D791" s="8" t="s">
        <v>76</v>
      </c>
      <c r="E791" s="2425"/>
      <c r="F791" s="2428"/>
      <c r="G791" s="1096">
        <f t="shared" si="152"/>
        <v>0</v>
      </c>
      <c r="H791" s="1097">
        <f t="shared" si="151"/>
        <v>0</v>
      </c>
      <c r="I791" s="1839"/>
      <c r="J791" s="1839"/>
      <c r="K791" s="1839"/>
      <c r="L791" s="1857"/>
      <c r="M791" s="1100">
        <f t="shared" si="150"/>
        <v>0</v>
      </c>
      <c r="N791" s="1101"/>
      <c r="O791" s="1101"/>
      <c r="P791" s="1101"/>
      <c r="Q791" s="1101"/>
      <c r="R791" s="1102"/>
      <c r="S791" s="1152"/>
      <c r="T791" s="1081"/>
      <c r="U791" s="1081"/>
      <c r="V791" s="1142"/>
      <c r="W791" s="1142"/>
      <c r="X791" s="1082"/>
      <c r="Y791" s="1152"/>
      <c r="Z791" s="1082"/>
      <c r="AA791" s="1829"/>
      <c r="AB791" s="1830"/>
      <c r="AC791" s="1830"/>
      <c r="AD791" s="1830"/>
      <c r="AE791" s="1830"/>
      <c r="AF791" s="1870"/>
      <c r="AG791" s="1860"/>
      <c r="AH791" s="1840"/>
      <c r="AI791" s="1888"/>
      <c r="AJ791" s="152">
        <f>SUM(AK791:AM791)</f>
        <v>0</v>
      </c>
      <c r="AK791" s="1842" t="s">
        <v>97</v>
      </c>
      <c r="AL791" s="1843" t="s">
        <v>97</v>
      </c>
      <c r="AM791" s="1844" t="s">
        <v>97</v>
      </c>
      <c r="AN791" s="1845" t="s">
        <v>97</v>
      </c>
      <c r="AO791" s="1843" t="s">
        <v>97</v>
      </c>
      <c r="AP791" s="1844" t="s">
        <v>97</v>
      </c>
      <c r="AQ791" s="1845" t="s">
        <v>97</v>
      </c>
      <c r="AR791" s="1843" t="s">
        <v>97</v>
      </c>
      <c r="AS791" s="1843"/>
      <c r="AT791" s="1843"/>
      <c r="AU791" s="1846"/>
      <c r="AV791" s="218">
        <f t="shared" si="153"/>
        <v>0</v>
      </c>
      <c r="AW791" s="1153"/>
      <c r="AX791" s="1154"/>
      <c r="AY791" s="1154"/>
      <c r="AZ791" s="1154"/>
      <c r="BA791" s="1154"/>
      <c r="BB791" s="1154"/>
      <c r="BC791" s="1154"/>
      <c r="BD791" s="1154"/>
      <c r="BE791" s="1155"/>
    </row>
    <row r="792" spans="1:57">
      <c r="A792" s="2482"/>
      <c r="B792" s="2455"/>
      <c r="C792" s="2458"/>
      <c r="D792" s="8" t="s">
        <v>77</v>
      </c>
      <c r="E792" s="2425"/>
      <c r="F792" s="2428"/>
      <c r="G792" s="1096">
        <f t="shared" si="152"/>
        <v>18</v>
      </c>
      <c r="H792" s="1097">
        <f t="shared" si="151"/>
        <v>0</v>
      </c>
      <c r="I792" s="1839"/>
      <c r="J792" s="1839"/>
      <c r="K792" s="1839"/>
      <c r="L792" s="1857"/>
      <c r="M792" s="1100">
        <f>IF(AND(SUM(N792:R792)=SUM(Y792:Z792),SUM(S792:X792)=SUM(Y792:Z792)),SUM(N792:R792),"ПЕРЕВІРТЕ ПРАВИЛЬНІСТЬ ДАНИХ")</f>
        <v>18</v>
      </c>
      <c r="N792" s="1101"/>
      <c r="O792" s="1101">
        <v>18</v>
      </c>
      <c r="P792" s="1101"/>
      <c r="Q792" s="1101"/>
      <c r="R792" s="1102">
        <v>0</v>
      </c>
      <c r="S792" s="1152"/>
      <c r="T792" s="1081"/>
      <c r="U792" s="1081"/>
      <c r="V792" s="1142"/>
      <c r="W792" s="1142">
        <v>18</v>
      </c>
      <c r="X792" s="1082"/>
      <c r="Y792" s="1152">
        <v>15</v>
      </c>
      <c r="Z792" s="1082">
        <v>3</v>
      </c>
      <c r="AA792" s="1829"/>
      <c r="AB792" s="1830">
        <v>6</v>
      </c>
      <c r="AC792" s="1830">
        <v>6</v>
      </c>
      <c r="AD792" s="1830"/>
      <c r="AE792" s="1830">
        <v>15</v>
      </c>
      <c r="AF792" s="1870">
        <v>1</v>
      </c>
      <c r="AG792" s="1860">
        <v>44</v>
      </c>
      <c r="AH792" s="1840">
        <v>21</v>
      </c>
      <c r="AI792" s="1888">
        <v>88</v>
      </c>
      <c r="AJ792" s="152">
        <f>SUM(AQ792:AU792)</f>
        <v>18</v>
      </c>
      <c r="AK792" s="1842" t="s">
        <v>97</v>
      </c>
      <c r="AL792" s="1843" t="s">
        <v>97</v>
      </c>
      <c r="AM792" s="1844" t="s">
        <v>97</v>
      </c>
      <c r="AN792" s="1845"/>
      <c r="AO792" s="1843"/>
      <c r="AP792" s="1844"/>
      <c r="AQ792" s="1845"/>
      <c r="AR792" s="1843">
        <v>8</v>
      </c>
      <c r="AS792" s="1843">
        <v>10</v>
      </c>
      <c r="AT792" s="1843"/>
      <c r="AU792" s="1846"/>
      <c r="AV792" s="218">
        <f t="shared" si="153"/>
        <v>0</v>
      </c>
      <c r="AW792" s="1153"/>
      <c r="AX792" s="1154"/>
      <c r="AY792" s="1154"/>
      <c r="AZ792" s="1154"/>
      <c r="BA792" s="1154"/>
      <c r="BB792" s="1154"/>
      <c r="BC792" s="1154"/>
      <c r="BD792" s="1154"/>
      <c r="BE792" s="1155"/>
    </row>
    <row r="793" spans="1:57" ht="32.25" thickBot="1">
      <c r="A793" s="2482"/>
      <c r="B793" s="2456"/>
      <c r="C793" s="2459"/>
      <c r="D793" s="9" t="s">
        <v>78</v>
      </c>
      <c r="E793" s="2426"/>
      <c r="F793" s="2429"/>
      <c r="G793" s="1117">
        <f t="shared" si="152"/>
        <v>0</v>
      </c>
      <c r="H793" s="1118">
        <f t="shared" si="151"/>
        <v>0</v>
      </c>
      <c r="I793" s="1848"/>
      <c r="J793" s="1848"/>
      <c r="K793" s="1848"/>
      <c r="L793" s="1869"/>
      <c r="M793" s="1121">
        <f t="shared" si="150"/>
        <v>0</v>
      </c>
      <c r="N793" s="1125"/>
      <c r="O793" s="1125"/>
      <c r="P793" s="1125"/>
      <c r="Q793" s="1125"/>
      <c r="R793" s="1146"/>
      <c r="S793" s="1124"/>
      <c r="T793" s="1145"/>
      <c r="U793" s="1145"/>
      <c r="V793" s="1125"/>
      <c r="W793" s="1125"/>
      <c r="X793" s="1126"/>
      <c r="Y793" s="1124"/>
      <c r="Z793" s="1126"/>
      <c r="AA793" s="1852"/>
      <c r="AB793" s="1848"/>
      <c r="AC793" s="1848"/>
      <c r="AD793" s="1848"/>
      <c r="AE793" s="1848"/>
      <c r="AF793" s="1869"/>
      <c r="AG793" s="1868"/>
      <c r="AH793" s="1849"/>
      <c r="AI793" s="2000"/>
      <c r="AJ793" s="153">
        <f>SUM(AQ793:AU793)</f>
        <v>0</v>
      </c>
      <c r="AK793" s="1853" t="s">
        <v>97</v>
      </c>
      <c r="AL793" s="1854" t="s">
        <v>98</v>
      </c>
      <c r="AM793" s="1855" t="s">
        <v>98</v>
      </c>
      <c r="AN793" s="1856"/>
      <c r="AO793" s="1854"/>
      <c r="AP793" s="1855"/>
      <c r="AQ793" s="1852"/>
      <c r="AR793" s="1848"/>
      <c r="AS793" s="1848"/>
      <c r="AT793" s="1848"/>
      <c r="AU793" s="1849"/>
      <c r="AV793" s="218">
        <f t="shared" si="153"/>
        <v>0</v>
      </c>
      <c r="AW793" s="1136"/>
      <c r="AX793" s="1137"/>
      <c r="AY793" s="1137"/>
      <c r="AZ793" s="1137"/>
      <c r="BA793" s="1137"/>
      <c r="BB793" s="1137"/>
      <c r="BC793" s="1137"/>
      <c r="BD793" s="1137"/>
      <c r="BE793" s="1138"/>
    </row>
    <row r="794" spans="1:57" ht="31.5">
      <c r="A794" s="2482"/>
      <c r="B794" s="2454" t="s">
        <v>114</v>
      </c>
      <c r="C794" s="2457" t="s">
        <v>115</v>
      </c>
      <c r="D794" s="7" t="s">
        <v>74</v>
      </c>
      <c r="E794" s="2424">
        <v>10</v>
      </c>
      <c r="F794" s="2427">
        <f>E794-SUM(M794:M798)</f>
        <v>2</v>
      </c>
      <c r="G794" s="1212">
        <f t="shared" si="152"/>
        <v>0</v>
      </c>
      <c r="H794" s="1487">
        <f t="shared" si="151"/>
        <v>0</v>
      </c>
      <c r="I794" s="1830"/>
      <c r="J794" s="1830"/>
      <c r="K794" s="1830"/>
      <c r="L794" s="1870"/>
      <c r="M794" s="1160">
        <f t="shared" si="150"/>
        <v>0</v>
      </c>
      <c r="N794" s="1142"/>
      <c r="O794" s="1142"/>
      <c r="P794" s="1142"/>
      <c r="Q794" s="1142"/>
      <c r="R794" s="1161"/>
      <c r="S794" s="1078"/>
      <c r="T794" s="1139"/>
      <c r="U794" s="1139"/>
      <c r="V794" s="1076"/>
      <c r="W794" s="1076"/>
      <c r="X794" s="1080"/>
      <c r="Y794" s="1078"/>
      <c r="Z794" s="1080"/>
      <c r="AA794" s="1832"/>
      <c r="AB794" s="1827"/>
      <c r="AC794" s="1827"/>
      <c r="AD794" s="1827"/>
      <c r="AE794" s="1827"/>
      <c r="AF794" s="1836"/>
      <c r="AG794" s="1858"/>
      <c r="AH794" s="1828"/>
      <c r="AI794" s="1990"/>
      <c r="AJ794" s="155">
        <f>SUM(AN794:AP794)</f>
        <v>0</v>
      </c>
      <c r="AK794" s="1833" t="s">
        <v>97</v>
      </c>
      <c r="AL794" s="1834" t="s">
        <v>97</v>
      </c>
      <c r="AM794" s="1835" t="s">
        <v>97</v>
      </c>
      <c r="AN794" s="1832"/>
      <c r="AO794" s="1827"/>
      <c r="AP794" s="1836"/>
      <c r="AQ794" s="1837" t="s">
        <v>97</v>
      </c>
      <c r="AR794" s="1834" t="s">
        <v>97</v>
      </c>
      <c r="AS794" s="1834" t="s">
        <v>97</v>
      </c>
      <c r="AT794" s="1834" t="s">
        <v>97</v>
      </c>
      <c r="AU794" s="1838" t="s">
        <v>97</v>
      </c>
      <c r="AV794" s="218">
        <f t="shared" si="153"/>
        <v>0</v>
      </c>
      <c r="AW794" s="1093"/>
      <c r="AX794" s="1094"/>
      <c r="AY794" s="1094"/>
      <c r="AZ794" s="1094"/>
      <c r="BA794" s="1094"/>
      <c r="BB794" s="1094"/>
      <c r="BC794" s="1094"/>
      <c r="BD794" s="1094"/>
      <c r="BE794" s="1095"/>
    </row>
    <row r="795" spans="1:57" ht="47.25">
      <c r="A795" s="2482"/>
      <c r="B795" s="2455"/>
      <c r="C795" s="2458"/>
      <c r="D795" s="8" t="s">
        <v>75</v>
      </c>
      <c r="E795" s="2425"/>
      <c r="F795" s="2428"/>
      <c r="G795" s="1224">
        <f t="shared" si="152"/>
        <v>0</v>
      </c>
      <c r="H795" s="1264">
        <f t="shared" si="151"/>
        <v>0</v>
      </c>
      <c r="I795" s="1839"/>
      <c r="J795" s="1839"/>
      <c r="K795" s="1839"/>
      <c r="L795" s="1857"/>
      <c r="M795" s="1100">
        <f t="shared" si="150"/>
        <v>0</v>
      </c>
      <c r="N795" s="1101"/>
      <c r="O795" s="1101"/>
      <c r="P795" s="1101"/>
      <c r="Q795" s="1101"/>
      <c r="R795" s="1102"/>
      <c r="S795" s="1152"/>
      <c r="T795" s="1081"/>
      <c r="U795" s="1081"/>
      <c r="V795" s="1142"/>
      <c r="W795" s="1142"/>
      <c r="X795" s="1082"/>
      <c r="Y795" s="1152"/>
      <c r="Z795" s="1082"/>
      <c r="AA795" s="1829"/>
      <c r="AB795" s="1830"/>
      <c r="AC795" s="1830"/>
      <c r="AD795" s="1830"/>
      <c r="AE795" s="1830"/>
      <c r="AF795" s="1870"/>
      <c r="AG795" s="1860"/>
      <c r="AH795" s="1840"/>
      <c r="AI795" s="1888"/>
      <c r="AJ795" s="152">
        <f>SUM(AN795:AP795)</f>
        <v>0</v>
      </c>
      <c r="AK795" s="1842" t="s">
        <v>98</v>
      </c>
      <c r="AL795" s="1843" t="s">
        <v>98</v>
      </c>
      <c r="AM795" s="1844" t="s">
        <v>98</v>
      </c>
      <c r="AN795" s="1845"/>
      <c r="AO795" s="1843"/>
      <c r="AP795" s="1844"/>
      <c r="AQ795" s="1845" t="s">
        <v>97</v>
      </c>
      <c r="AR795" s="1843" t="s">
        <v>97</v>
      </c>
      <c r="AS795" s="1843" t="s">
        <v>97</v>
      </c>
      <c r="AT795" s="1843" t="s">
        <v>97</v>
      </c>
      <c r="AU795" s="1846" t="s">
        <v>97</v>
      </c>
      <c r="AV795" s="218">
        <f t="shared" si="153"/>
        <v>0</v>
      </c>
      <c r="AW795" s="1153"/>
      <c r="AX795" s="1154"/>
      <c r="AY795" s="1154"/>
      <c r="AZ795" s="1154"/>
      <c r="BA795" s="1154"/>
      <c r="BB795" s="1154"/>
      <c r="BC795" s="1154"/>
      <c r="BD795" s="1154"/>
      <c r="BE795" s="1155"/>
    </row>
    <row r="796" spans="1:57" ht="31.5">
      <c r="A796" s="2482"/>
      <c r="B796" s="2455"/>
      <c r="C796" s="2458"/>
      <c r="D796" s="8" t="s">
        <v>76</v>
      </c>
      <c r="E796" s="2425"/>
      <c r="F796" s="2428"/>
      <c r="G796" s="1224">
        <f t="shared" si="152"/>
        <v>0</v>
      </c>
      <c r="H796" s="1264">
        <f t="shared" si="151"/>
        <v>0</v>
      </c>
      <c r="I796" s="1839"/>
      <c r="J796" s="1839"/>
      <c r="K796" s="1839"/>
      <c r="L796" s="1857"/>
      <c r="M796" s="1100">
        <f t="shared" si="150"/>
        <v>0</v>
      </c>
      <c r="N796" s="1101"/>
      <c r="O796" s="1101"/>
      <c r="P796" s="1101"/>
      <c r="Q796" s="1101"/>
      <c r="R796" s="1102"/>
      <c r="S796" s="1152"/>
      <c r="T796" s="1081"/>
      <c r="U796" s="1081"/>
      <c r="V796" s="1142"/>
      <c r="W796" s="1142"/>
      <c r="X796" s="1082"/>
      <c r="Y796" s="1152"/>
      <c r="Z796" s="1082"/>
      <c r="AA796" s="1829"/>
      <c r="AB796" s="1830"/>
      <c r="AC796" s="1830"/>
      <c r="AD796" s="1830"/>
      <c r="AE796" s="1830"/>
      <c r="AF796" s="1870"/>
      <c r="AG796" s="1860"/>
      <c r="AH796" s="1840"/>
      <c r="AI796" s="1888"/>
      <c r="AJ796" s="152">
        <f>SUM(AK796:AM796)</f>
        <v>0</v>
      </c>
      <c r="AK796" s="1842"/>
      <c r="AL796" s="1843"/>
      <c r="AM796" s="1844"/>
      <c r="AN796" s="1845" t="s">
        <v>97</v>
      </c>
      <c r="AO796" s="1843" t="s">
        <v>97</v>
      </c>
      <c r="AP796" s="1844" t="s">
        <v>97</v>
      </c>
      <c r="AQ796" s="1845" t="s">
        <v>97</v>
      </c>
      <c r="AR796" s="1843" t="s">
        <v>97</v>
      </c>
      <c r="AS796" s="1843" t="s">
        <v>97</v>
      </c>
      <c r="AT796" s="1843" t="s">
        <v>97</v>
      </c>
      <c r="AU796" s="1846" t="s">
        <v>97</v>
      </c>
      <c r="AV796" s="218">
        <f t="shared" si="153"/>
        <v>0</v>
      </c>
      <c r="AW796" s="1153"/>
      <c r="AX796" s="1154"/>
      <c r="AY796" s="1154"/>
      <c r="AZ796" s="1154"/>
      <c r="BA796" s="1154"/>
      <c r="BB796" s="1154"/>
      <c r="BC796" s="1154"/>
      <c r="BD796" s="1154"/>
      <c r="BE796" s="1155"/>
    </row>
    <row r="797" spans="1:57">
      <c r="A797" s="2482"/>
      <c r="B797" s="2455"/>
      <c r="C797" s="2458"/>
      <c r="D797" s="8" t="s">
        <v>77</v>
      </c>
      <c r="E797" s="2425"/>
      <c r="F797" s="2428"/>
      <c r="G797" s="1224">
        <f t="shared" si="152"/>
        <v>8</v>
      </c>
      <c r="H797" s="1264">
        <f t="shared" si="151"/>
        <v>0</v>
      </c>
      <c r="I797" s="1839"/>
      <c r="J797" s="1839"/>
      <c r="K797" s="1839"/>
      <c r="L797" s="1857"/>
      <c r="M797" s="1100">
        <f>IF(AND(SUM(N797:R797)=SUM(Y797:Z797),SUM(S797:X797)=SUM(Y797:Z797)),SUM(N797:R797),"ПЕРЕВІРТЕ ПРАВИЛЬНІСТЬ ДАНИХ")</f>
        <v>8</v>
      </c>
      <c r="N797" s="1101"/>
      <c r="O797" s="1101">
        <v>8</v>
      </c>
      <c r="P797" s="1101"/>
      <c r="Q797" s="1101"/>
      <c r="R797" s="1102"/>
      <c r="S797" s="1152"/>
      <c r="T797" s="1081"/>
      <c r="U797" s="1081"/>
      <c r="V797" s="1142"/>
      <c r="W797" s="1142"/>
      <c r="X797" s="1082">
        <v>8</v>
      </c>
      <c r="Y797" s="1152">
        <v>8</v>
      </c>
      <c r="Z797" s="1082">
        <v>0</v>
      </c>
      <c r="AA797" s="1829"/>
      <c r="AB797" s="1830">
        <v>3</v>
      </c>
      <c r="AC797" s="1830">
        <v>3</v>
      </c>
      <c r="AD797" s="1830">
        <v>1</v>
      </c>
      <c r="AE797" s="1830">
        <v>8</v>
      </c>
      <c r="AF797" s="1870">
        <v>1</v>
      </c>
      <c r="AG797" s="1860">
        <v>41</v>
      </c>
      <c r="AH797" s="1840">
        <v>20</v>
      </c>
      <c r="AI797" s="1888">
        <v>85</v>
      </c>
      <c r="AJ797" s="152">
        <f>SUM(AQ797:AU797)</f>
        <v>8</v>
      </c>
      <c r="AK797" s="1842" t="s">
        <v>98</v>
      </c>
      <c r="AL797" s="1843" t="s">
        <v>116</v>
      </c>
      <c r="AM797" s="1844" t="s">
        <v>116</v>
      </c>
      <c r="AN797" s="1845" t="s">
        <v>97</v>
      </c>
      <c r="AO797" s="1843" t="s">
        <v>97</v>
      </c>
      <c r="AP797" s="1844" t="s">
        <v>97</v>
      </c>
      <c r="AQ797" s="1845"/>
      <c r="AR797" s="1843">
        <v>2</v>
      </c>
      <c r="AS797" s="1843">
        <v>6</v>
      </c>
      <c r="AT797" s="1843"/>
      <c r="AU797" s="1846"/>
      <c r="AV797" s="218">
        <f t="shared" si="153"/>
        <v>0</v>
      </c>
      <c r="AW797" s="1153"/>
      <c r="AX797" s="1154"/>
      <c r="AY797" s="1154"/>
      <c r="AZ797" s="1154"/>
      <c r="BA797" s="1154"/>
      <c r="BB797" s="1154"/>
      <c r="BC797" s="1154"/>
      <c r="BD797" s="1154"/>
      <c r="BE797" s="1155"/>
    </row>
    <row r="798" spans="1:57" ht="32.25" thickBot="1">
      <c r="A798" s="2482"/>
      <c r="B798" s="2456"/>
      <c r="C798" s="2459"/>
      <c r="D798" s="9" t="s">
        <v>78</v>
      </c>
      <c r="E798" s="2426"/>
      <c r="F798" s="2429"/>
      <c r="G798" s="1227">
        <f t="shared" si="152"/>
        <v>0</v>
      </c>
      <c r="H798" s="1486">
        <f t="shared" si="151"/>
        <v>0</v>
      </c>
      <c r="I798" s="1871"/>
      <c r="J798" s="1871"/>
      <c r="K798" s="1871"/>
      <c r="L798" s="1872"/>
      <c r="M798" s="1168">
        <f t="shared" si="150"/>
        <v>0</v>
      </c>
      <c r="N798" s="1122"/>
      <c r="O798" s="1122"/>
      <c r="P798" s="1122"/>
      <c r="Q798" s="1122"/>
      <c r="R798" s="1123"/>
      <c r="S798" s="1159"/>
      <c r="T798" s="1127"/>
      <c r="U798" s="1127"/>
      <c r="V798" s="1122"/>
      <c r="W798" s="1122"/>
      <c r="X798" s="1128"/>
      <c r="Y798" s="1159"/>
      <c r="Z798" s="1128"/>
      <c r="AA798" s="1850"/>
      <c r="AB798" s="1871"/>
      <c r="AC798" s="1871"/>
      <c r="AD798" s="1871"/>
      <c r="AE798" s="1871"/>
      <c r="AF798" s="1872"/>
      <c r="AG798" s="1910"/>
      <c r="AH798" s="1851"/>
      <c r="AI798" s="1988"/>
      <c r="AJ798" s="154">
        <f>SUM(AQ798:AU798)</f>
        <v>0</v>
      </c>
      <c r="AK798" s="1873" t="s">
        <v>97</v>
      </c>
      <c r="AL798" s="1890" t="s">
        <v>97</v>
      </c>
      <c r="AM798" s="1891" t="s">
        <v>97</v>
      </c>
      <c r="AN798" s="1892" t="s">
        <v>97</v>
      </c>
      <c r="AO798" s="1890" t="s">
        <v>98</v>
      </c>
      <c r="AP798" s="1891" t="s">
        <v>98</v>
      </c>
      <c r="AQ798" s="1850"/>
      <c r="AR798" s="1871"/>
      <c r="AS798" s="1871"/>
      <c r="AT798" s="1871"/>
      <c r="AU798" s="1851"/>
      <c r="AV798" s="218">
        <f t="shared" si="153"/>
        <v>0</v>
      </c>
      <c r="AW798" s="1179"/>
      <c r="AX798" s="1180"/>
      <c r="AY798" s="1180"/>
      <c r="AZ798" s="1180"/>
      <c r="BA798" s="1180"/>
      <c r="BB798" s="1180"/>
      <c r="BC798" s="1180"/>
      <c r="BD798" s="1180"/>
      <c r="BE798" s="1181"/>
    </row>
    <row r="799" spans="1:57" ht="33.950000000000003" customHeight="1">
      <c r="A799" s="2465" t="s">
        <v>102</v>
      </c>
      <c r="B799" s="2468" t="s">
        <v>103</v>
      </c>
      <c r="C799" s="2457" t="s">
        <v>104</v>
      </c>
      <c r="D799" s="392" t="s">
        <v>74</v>
      </c>
      <c r="E799" s="2436">
        <v>301</v>
      </c>
      <c r="F799" s="2460">
        <f>E799-SUM(M799:M803)</f>
        <v>116</v>
      </c>
      <c r="G799" s="831">
        <f t="shared" si="152"/>
        <v>49</v>
      </c>
      <c r="H799" s="685">
        <v>4</v>
      </c>
      <c r="I799" s="1586">
        <v>4</v>
      </c>
      <c r="J799" s="1586"/>
      <c r="K799" s="1586"/>
      <c r="L799" s="1595"/>
      <c r="M799" s="688">
        <f>IF(AND(SUM(N799:R799)=SUM(Y799:Z799),SUM(S799:X799)=SUM(Y799:Z799)),SUM(N799:R799),"ПЕРЕВІРТЕ ПРАВИЛЬНІСТЬ ДАНИХ")</f>
        <v>47</v>
      </c>
      <c r="N799" s="689"/>
      <c r="O799" s="689"/>
      <c r="P799" s="689"/>
      <c r="Q799" s="689"/>
      <c r="R799" s="690">
        <v>47</v>
      </c>
      <c r="S799" s="691">
        <v>8</v>
      </c>
      <c r="T799" s="689">
        <v>39</v>
      </c>
      <c r="U799" s="689"/>
      <c r="V799" s="692"/>
      <c r="W799" s="689"/>
      <c r="X799" s="693"/>
      <c r="Y799" s="691">
        <v>44</v>
      </c>
      <c r="Z799" s="693">
        <v>3</v>
      </c>
      <c r="AA799" s="1591"/>
      <c r="AB799" s="1586">
        <v>7</v>
      </c>
      <c r="AC799" s="1586">
        <v>7</v>
      </c>
      <c r="AD799" s="1586">
        <v>1</v>
      </c>
      <c r="AE799" s="1586">
        <v>26</v>
      </c>
      <c r="AF799" s="1595">
        <v>2</v>
      </c>
      <c r="AG799" s="1616">
        <v>42.5</v>
      </c>
      <c r="AH799" s="1587">
        <v>18.8</v>
      </c>
      <c r="AI799" s="2006">
        <v>8.2899999999999991</v>
      </c>
      <c r="AJ799" s="156">
        <f>SUM(AN799:AP799)</f>
        <v>47</v>
      </c>
      <c r="AK799" s="1592" t="s">
        <v>97</v>
      </c>
      <c r="AL799" s="1593" t="s">
        <v>97</v>
      </c>
      <c r="AM799" s="1594" t="s">
        <v>97</v>
      </c>
      <c r="AN799" s="1591">
        <v>19</v>
      </c>
      <c r="AO799" s="1586">
        <v>28</v>
      </c>
      <c r="AP799" s="1595"/>
      <c r="AQ799" s="1596" t="s">
        <v>97</v>
      </c>
      <c r="AR799" s="1593" t="s">
        <v>97</v>
      </c>
      <c r="AS799" s="1593" t="s">
        <v>97</v>
      </c>
      <c r="AT799" s="1593" t="s">
        <v>97</v>
      </c>
      <c r="AU799" s="1597" t="s">
        <v>97</v>
      </c>
      <c r="AV799" s="220">
        <f t="shared" si="153"/>
        <v>2</v>
      </c>
      <c r="AW799" s="706"/>
      <c r="AX799" s="707"/>
      <c r="AY799" s="707"/>
      <c r="AZ799" s="707"/>
      <c r="BA799" s="707"/>
      <c r="BB799" s="707"/>
      <c r="BC799" s="707"/>
      <c r="BD799" s="707"/>
      <c r="BE799" s="708">
        <v>2</v>
      </c>
    </row>
    <row r="800" spans="1:57" ht="47.25">
      <c r="A800" s="2466"/>
      <c r="B800" s="2469"/>
      <c r="C800" s="2458"/>
      <c r="D800" s="393" t="s">
        <v>75</v>
      </c>
      <c r="E800" s="2437"/>
      <c r="F800" s="2461"/>
      <c r="G800" s="832">
        <f t="shared" si="152"/>
        <v>0</v>
      </c>
      <c r="H800" s="710">
        <f>SUM(I800:L800)</f>
        <v>0</v>
      </c>
      <c r="I800" s="1598"/>
      <c r="J800" s="1598"/>
      <c r="K800" s="1598"/>
      <c r="L800" s="1617"/>
      <c r="M800" s="713">
        <f t="shared" ref="M800:M803" si="155">IF(AND(SUM(N800:R800)=SUM(Y800:Z800),SUM(S800:X800)=SUM(Y800:Z800)),SUM(N800:R800),"ПЕРЕВІРТЕ ПРАВИЛЬНІСТЬ ДАНИХ")</f>
        <v>0</v>
      </c>
      <c r="N800" s="714"/>
      <c r="O800" s="714"/>
      <c r="P800" s="714"/>
      <c r="Q800" s="714"/>
      <c r="R800" s="715"/>
      <c r="S800" s="716"/>
      <c r="T800" s="714"/>
      <c r="U800" s="717"/>
      <c r="V800" s="714"/>
      <c r="W800" s="714"/>
      <c r="X800" s="718"/>
      <c r="Y800" s="716"/>
      <c r="Z800" s="718"/>
      <c r="AA800" s="1600"/>
      <c r="AB800" s="1598"/>
      <c r="AC800" s="1598"/>
      <c r="AD800" s="1598"/>
      <c r="AE800" s="1598"/>
      <c r="AF800" s="1617"/>
      <c r="AG800" s="1618"/>
      <c r="AH800" s="1599"/>
      <c r="AI800" s="1681"/>
      <c r="AJ800" s="157">
        <f>SUM(AN800:AP800)</f>
        <v>0</v>
      </c>
      <c r="AK800" s="1601" t="s">
        <v>98</v>
      </c>
      <c r="AL800" s="1602" t="s">
        <v>98</v>
      </c>
      <c r="AM800" s="1603" t="s">
        <v>98</v>
      </c>
      <c r="AN800" s="1604"/>
      <c r="AO800" s="1602"/>
      <c r="AP800" s="1603"/>
      <c r="AQ800" s="1604" t="s">
        <v>97</v>
      </c>
      <c r="AR800" s="1602" t="s">
        <v>97</v>
      </c>
      <c r="AS800" s="1602" t="s">
        <v>97</v>
      </c>
      <c r="AT800" s="1602" t="s">
        <v>97</v>
      </c>
      <c r="AU800" s="1605" t="s">
        <v>97</v>
      </c>
      <c r="AV800" s="220">
        <f t="shared" si="153"/>
        <v>0</v>
      </c>
      <c r="AW800" s="725"/>
      <c r="AX800" s="726"/>
      <c r="AY800" s="726"/>
      <c r="AZ800" s="726"/>
      <c r="BA800" s="726"/>
      <c r="BB800" s="726"/>
      <c r="BC800" s="726"/>
      <c r="BD800" s="726"/>
      <c r="BE800" s="727"/>
    </row>
    <row r="801" spans="1:57" ht="31.5">
      <c r="A801" s="2466"/>
      <c r="B801" s="2469"/>
      <c r="C801" s="2458"/>
      <c r="D801" s="393" t="s">
        <v>76</v>
      </c>
      <c r="E801" s="2437"/>
      <c r="F801" s="2461"/>
      <c r="G801" s="832">
        <f t="shared" si="152"/>
        <v>0</v>
      </c>
      <c r="H801" s="710">
        <f t="shared" ref="H801" si="156">SUM(I801:L801)</f>
        <v>0</v>
      </c>
      <c r="I801" s="1598"/>
      <c r="J801" s="1598"/>
      <c r="K801" s="1598"/>
      <c r="L801" s="1617"/>
      <c r="M801" s="713">
        <f t="shared" si="155"/>
        <v>0</v>
      </c>
      <c r="N801" s="714"/>
      <c r="O801" s="714"/>
      <c r="P801" s="728"/>
      <c r="Q801" s="1606"/>
      <c r="R801" s="843"/>
      <c r="S801" s="756"/>
      <c r="T801" s="751"/>
      <c r="U801" s="714"/>
      <c r="V801" s="714"/>
      <c r="W801" s="714"/>
      <c r="X801" s="718"/>
      <c r="Y801" s="756"/>
      <c r="Z801" s="695"/>
      <c r="AA801" s="1588"/>
      <c r="AB801" s="1589"/>
      <c r="AC801" s="1589"/>
      <c r="AD801" s="1589"/>
      <c r="AE801" s="1589"/>
      <c r="AF801" s="1687"/>
      <c r="AG801" s="1618"/>
      <c r="AH801" s="1599"/>
      <c r="AI801" s="1681"/>
      <c r="AJ801" s="157">
        <f>SUM(AK801:AM801)</f>
        <v>0</v>
      </c>
      <c r="AK801" s="1601"/>
      <c r="AL801" s="1602"/>
      <c r="AM801" s="1603"/>
      <c r="AN801" s="1604" t="s">
        <v>97</v>
      </c>
      <c r="AO801" s="1602" t="s">
        <v>97</v>
      </c>
      <c r="AP801" s="1603" t="s">
        <v>97</v>
      </c>
      <c r="AQ801" s="1604" t="s">
        <v>97</v>
      </c>
      <c r="AR801" s="1602" t="s">
        <v>97</v>
      </c>
      <c r="AS801" s="1602" t="s">
        <v>97</v>
      </c>
      <c r="AT801" s="1602" t="s">
        <v>97</v>
      </c>
      <c r="AU801" s="1605" t="s">
        <v>97</v>
      </c>
      <c r="AV801" s="220">
        <f t="shared" si="153"/>
        <v>0</v>
      </c>
      <c r="AW801" s="725"/>
      <c r="AX801" s="726"/>
      <c r="AY801" s="726"/>
      <c r="AZ801" s="726"/>
      <c r="BA801" s="726"/>
      <c r="BB801" s="726"/>
      <c r="BC801" s="726"/>
      <c r="BD801" s="726"/>
      <c r="BE801" s="727"/>
    </row>
    <row r="802" spans="1:57">
      <c r="A802" s="2466"/>
      <c r="B802" s="2469"/>
      <c r="C802" s="2458"/>
      <c r="D802" s="8" t="s">
        <v>77</v>
      </c>
      <c r="E802" s="2437"/>
      <c r="F802" s="2461"/>
      <c r="G802" s="832">
        <f t="shared" si="152"/>
        <v>138</v>
      </c>
      <c r="H802" s="710">
        <v>15</v>
      </c>
      <c r="I802" s="1598">
        <v>15</v>
      </c>
      <c r="J802" s="1598"/>
      <c r="K802" s="1598"/>
      <c r="L802" s="1617"/>
      <c r="M802" s="713">
        <f>IF(AND(SUM(N802:R802)=SUM(Y802:Z802),SUM(S802:X802)=SUM(Y802:Z802)),SUM(N802:R802),"ПЕРЕВІРТЕ ПРАВИЛЬНІСТЬ ДАНИХ")</f>
        <v>138</v>
      </c>
      <c r="N802" s="714"/>
      <c r="O802" s="714"/>
      <c r="P802" s="714"/>
      <c r="Q802" s="714"/>
      <c r="R802" s="715">
        <v>138</v>
      </c>
      <c r="S802" s="716">
        <v>31</v>
      </c>
      <c r="T802" s="714">
        <v>107</v>
      </c>
      <c r="U802" s="714"/>
      <c r="V802" s="714"/>
      <c r="W802" s="714"/>
      <c r="X802" s="718"/>
      <c r="Y802" s="716">
        <v>121</v>
      </c>
      <c r="Z802" s="718">
        <v>17</v>
      </c>
      <c r="AA802" s="1600">
        <v>1</v>
      </c>
      <c r="AB802" s="1598">
        <v>43</v>
      </c>
      <c r="AC802" s="1598">
        <v>43</v>
      </c>
      <c r="AD802" s="1598">
        <v>1</v>
      </c>
      <c r="AE802" s="1598">
        <v>87</v>
      </c>
      <c r="AF802" s="1617">
        <v>10</v>
      </c>
      <c r="AG802" s="1618">
        <v>42.7</v>
      </c>
      <c r="AH802" s="1599">
        <v>18.7</v>
      </c>
      <c r="AI802" s="1681">
        <v>69.900000000000006</v>
      </c>
      <c r="AJ802" s="157">
        <f>SUM(AQ802:AU802)</f>
        <v>138</v>
      </c>
      <c r="AK802" s="1601" t="s">
        <v>98</v>
      </c>
      <c r="AL802" s="1602" t="s">
        <v>98</v>
      </c>
      <c r="AM802" s="1603" t="s">
        <v>98</v>
      </c>
      <c r="AN802" s="1604" t="s">
        <v>97</v>
      </c>
      <c r="AO802" s="1602" t="s">
        <v>97</v>
      </c>
      <c r="AP802" s="1603" t="s">
        <v>97</v>
      </c>
      <c r="AQ802" s="1681">
        <v>50</v>
      </c>
      <c r="AR802" s="1599">
        <v>48</v>
      </c>
      <c r="AS802" s="1599">
        <v>29</v>
      </c>
      <c r="AT802" s="1599">
        <v>11</v>
      </c>
      <c r="AU802" s="1605"/>
      <c r="AV802" s="220">
        <f t="shared" si="153"/>
        <v>0</v>
      </c>
      <c r="AW802" s="725"/>
      <c r="AX802" s="726"/>
      <c r="AY802" s="726"/>
      <c r="AZ802" s="726"/>
      <c r="BA802" s="726"/>
      <c r="BB802" s="726"/>
      <c r="BC802" s="726"/>
      <c r="BD802" s="726"/>
      <c r="BE802" s="727"/>
    </row>
    <row r="803" spans="1:57" ht="32.25" thickBot="1">
      <c r="A803" s="2467"/>
      <c r="B803" s="2470"/>
      <c r="C803" s="2459"/>
      <c r="D803" s="9" t="s">
        <v>78</v>
      </c>
      <c r="E803" s="2438"/>
      <c r="F803" s="2462"/>
      <c r="G803" s="841">
        <f t="shared" si="152"/>
        <v>0</v>
      </c>
      <c r="H803" s="731">
        <f t="shared" ref="H803" si="157">SUM(I803:L803)</f>
        <v>0</v>
      </c>
      <c r="I803" s="1607"/>
      <c r="J803" s="1607"/>
      <c r="K803" s="1607"/>
      <c r="L803" s="1619"/>
      <c r="M803" s="759">
        <f t="shared" si="155"/>
        <v>0</v>
      </c>
      <c r="N803" s="738"/>
      <c r="O803" s="738"/>
      <c r="P803" s="738"/>
      <c r="Q803" s="738"/>
      <c r="R803" s="1070"/>
      <c r="S803" s="737"/>
      <c r="T803" s="738"/>
      <c r="U803" s="738"/>
      <c r="V803" s="738"/>
      <c r="W803" s="738"/>
      <c r="X803" s="739"/>
      <c r="Y803" s="737"/>
      <c r="Z803" s="739"/>
      <c r="AA803" s="1611"/>
      <c r="AB803" s="1607"/>
      <c r="AC803" s="1607"/>
      <c r="AD803" s="1607"/>
      <c r="AE803" s="1607"/>
      <c r="AF803" s="1619"/>
      <c r="AG803" s="1621"/>
      <c r="AH803" s="1608"/>
      <c r="AI803" s="2007"/>
      <c r="AJ803" s="158">
        <f>SUM(AQ803:AU803)</f>
        <v>0</v>
      </c>
      <c r="AK803" s="1612" t="s">
        <v>97</v>
      </c>
      <c r="AL803" s="1613" t="s">
        <v>97</v>
      </c>
      <c r="AM803" s="1614" t="s">
        <v>97</v>
      </c>
      <c r="AN803" s="1615" t="s">
        <v>97</v>
      </c>
      <c r="AO803" s="1613" t="s">
        <v>98</v>
      </c>
      <c r="AP803" s="1614" t="s">
        <v>98</v>
      </c>
      <c r="AQ803" s="1611"/>
      <c r="AR803" s="1607"/>
      <c r="AS803" s="1607"/>
      <c r="AT803" s="1607"/>
      <c r="AU803" s="1608"/>
      <c r="AV803" s="220">
        <f t="shared" si="153"/>
        <v>0</v>
      </c>
      <c r="AW803" s="748"/>
      <c r="AX803" s="749"/>
      <c r="AY803" s="749"/>
      <c r="AZ803" s="749"/>
      <c r="BA803" s="749"/>
      <c r="BB803" s="749"/>
      <c r="BC803" s="749"/>
      <c r="BD803" s="749"/>
      <c r="BE803" s="750"/>
    </row>
    <row r="804" spans="1:57" ht="33.950000000000003" customHeight="1">
      <c r="A804" s="2471" t="s">
        <v>117</v>
      </c>
      <c r="B804" s="2454" t="s">
        <v>118</v>
      </c>
      <c r="C804" s="2457" t="s">
        <v>119</v>
      </c>
      <c r="D804" s="275" t="s">
        <v>74</v>
      </c>
      <c r="E804" s="2436">
        <v>404</v>
      </c>
      <c r="F804" s="2460">
        <f>E804-SUM(M804:M808)</f>
        <v>96</v>
      </c>
      <c r="G804" s="831">
        <f t="shared" si="152"/>
        <v>16</v>
      </c>
      <c r="H804" s="685">
        <f t="shared" ref="H804:H812" si="158">SUM(I804:L804)</f>
        <v>0</v>
      </c>
      <c r="I804" s="1586"/>
      <c r="J804" s="1586"/>
      <c r="K804" s="1586"/>
      <c r="L804" s="1595"/>
      <c r="M804" s="688">
        <f>IF(AND(SUM(N804:R804)=SUM(Y804:Z804),SUM(S804:X804)=SUM(Y804:Z804)),SUM(N804:R804),"ПЕРЕВІРТЕ ПРАВИЛЬНІСТЬ ДАНИХ")</f>
        <v>16</v>
      </c>
      <c r="N804" s="689"/>
      <c r="O804" s="689"/>
      <c r="P804" s="689"/>
      <c r="Q804" s="689"/>
      <c r="R804" s="690">
        <v>16</v>
      </c>
      <c r="S804" s="691">
        <v>3</v>
      </c>
      <c r="T804" s="689"/>
      <c r="U804" s="689"/>
      <c r="V804" s="692">
        <v>13</v>
      </c>
      <c r="W804" s="689"/>
      <c r="X804" s="693"/>
      <c r="Y804" s="756">
        <v>14</v>
      </c>
      <c r="Z804" s="695">
        <v>2</v>
      </c>
      <c r="AA804" s="1588"/>
      <c r="AB804" s="1589">
        <v>9</v>
      </c>
      <c r="AC804" s="1589">
        <v>8</v>
      </c>
      <c r="AD804" s="1589">
        <v>4</v>
      </c>
      <c r="AE804" s="1589">
        <v>7</v>
      </c>
      <c r="AF804" s="1687">
        <v>2</v>
      </c>
      <c r="AG804" s="1818">
        <v>45</v>
      </c>
      <c r="AH804" s="1590">
        <v>22</v>
      </c>
      <c r="AI804" s="1681" t="s">
        <v>120</v>
      </c>
      <c r="AJ804" s="156">
        <f>SUM(AN804:AP804)</f>
        <v>16</v>
      </c>
      <c r="AK804" s="1592" t="s">
        <v>97</v>
      </c>
      <c r="AL804" s="1593" t="s">
        <v>97</v>
      </c>
      <c r="AM804" s="1594" t="s">
        <v>97</v>
      </c>
      <c r="AN804" s="1591">
        <v>3</v>
      </c>
      <c r="AO804" s="1586">
        <v>13</v>
      </c>
      <c r="AP804" s="1595"/>
      <c r="AQ804" s="1596" t="s">
        <v>97</v>
      </c>
      <c r="AR804" s="1593" t="s">
        <v>97</v>
      </c>
      <c r="AS804" s="1593" t="s">
        <v>97</v>
      </c>
      <c r="AT804" s="1593" t="s">
        <v>97</v>
      </c>
      <c r="AU804" s="1597" t="s">
        <v>97</v>
      </c>
      <c r="AV804" s="220">
        <f t="shared" si="153"/>
        <v>0</v>
      </c>
      <c r="AW804" s="706"/>
      <c r="AX804" s="707"/>
      <c r="AY804" s="707"/>
      <c r="AZ804" s="707"/>
      <c r="BA804" s="707"/>
      <c r="BB804" s="707"/>
      <c r="BC804" s="707"/>
      <c r="BD804" s="707"/>
      <c r="BE804" s="708"/>
    </row>
    <row r="805" spans="1:57" ht="47.25">
      <c r="A805" s="2472"/>
      <c r="B805" s="2455"/>
      <c r="C805" s="2458"/>
      <c r="D805" s="277" t="s">
        <v>75</v>
      </c>
      <c r="E805" s="2437"/>
      <c r="F805" s="2461"/>
      <c r="G805" s="832">
        <f t="shared" si="152"/>
        <v>0</v>
      </c>
      <c r="H805" s="710">
        <f t="shared" si="158"/>
        <v>0</v>
      </c>
      <c r="I805" s="1598"/>
      <c r="J805" s="1598"/>
      <c r="K805" s="1598"/>
      <c r="L805" s="1617"/>
      <c r="M805" s="713">
        <f t="shared" ref="M805:M853" si="159">IF(AND(SUM(N805:R805)=SUM(Y805:Z805),SUM(S805:X805)=SUM(Y805:Z805)),SUM(N805:R805),"ПЕРЕВІРТЕ ПРАВИЛЬНІСТЬ ДАНИХ")</f>
        <v>0</v>
      </c>
      <c r="N805" s="714"/>
      <c r="O805" s="714"/>
      <c r="P805" s="714"/>
      <c r="Q805" s="714"/>
      <c r="R805" s="715"/>
      <c r="S805" s="716"/>
      <c r="T805" s="717"/>
      <c r="U805" s="717"/>
      <c r="V805" s="714"/>
      <c r="W805" s="714"/>
      <c r="X805" s="718"/>
      <c r="Y805" s="756"/>
      <c r="Z805" s="695"/>
      <c r="AA805" s="1588"/>
      <c r="AB805" s="1589"/>
      <c r="AC805" s="1589"/>
      <c r="AD805" s="1589"/>
      <c r="AE805" s="1589"/>
      <c r="AF805" s="1687"/>
      <c r="AG805" s="1618"/>
      <c r="AH805" s="1599"/>
      <c r="AI805" s="1681"/>
      <c r="AJ805" s="157">
        <f>SUM(AN805:AP805)</f>
        <v>0</v>
      </c>
      <c r="AK805" s="1601" t="s">
        <v>98</v>
      </c>
      <c r="AL805" s="1602" t="s">
        <v>98</v>
      </c>
      <c r="AM805" s="1603" t="s">
        <v>98</v>
      </c>
      <c r="AN805" s="1604"/>
      <c r="AO805" s="1602"/>
      <c r="AP805" s="1603"/>
      <c r="AQ805" s="1604" t="s">
        <v>97</v>
      </c>
      <c r="AR805" s="1602" t="s">
        <v>97</v>
      </c>
      <c r="AS805" s="1602" t="s">
        <v>97</v>
      </c>
      <c r="AT805" s="1602" t="s">
        <v>97</v>
      </c>
      <c r="AU805" s="1605" t="s">
        <v>97</v>
      </c>
      <c r="AV805" s="220">
        <f t="shared" si="153"/>
        <v>0</v>
      </c>
      <c r="AW805" s="725"/>
      <c r="AX805" s="726"/>
      <c r="AY805" s="726"/>
      <c r="AZ805" s="726"/>
      <c r="BA805" s="726"/>
      <c r="BB805" s="726"/>
      <c r="BC805" s="726"/>
      <c r="BD805" s="726"/>
      <c r="BE805" s="727"/>
    </row>
    <row r="806" spans="1:57" ht="31.5">
      <c r="A806" s="2472"/>
      <c r="B806" s="2455"/>
      <c r="C806" s="2458"/>
      <c r="D806" s="277" t="s">
        <v>76</v>
      </c>
      <c r="E806" s="2437"/>
      <c r="F806" s="2461"/>
      <c r="G806" s="832">
        <f t="shared" si="152"/>
        <v>0</v>
      </c>
      <c r="H806" s="710">
        <f t="shared" si="158"/>
        <v>0</v>
      </c>
      <c r="I806" s="1598"/>
      <c r="J806" s="1598"/>
      <c r="K806" s="1598"/>
      <c r="L806" s="1617"/>
      <c r="M806" s="713">
        <f t="shared" si="159"/>
        <v>0</v>
      </c>
      <c r="N806" s="714"/>
      <c r="O806" s="714"/>
      <c r="P806" s="728"/>
      <c r="Q806" s="1606"/>
      <c r="R806" s="715"/>
      <c r="S806" s="716"/>
      <c r="T806" s="714"/>
      <c r="U806" s="714"/>
      <c r="V806" s="714"/>
      <c r="W806" s="714"/>
      <c r="X806" s="718"/>
      <c r="Y806" s="756"/>
      <c r="Z806" s="695"/>
      <c r="AA806" s="1588"/>
      <c r="AB806" s="1589"/>
      <c r="AC806" s="1589"/>
      <c r="AD806" s="1589"/>
      <c r="AE806" s="1589"/>
      <c r="AF806" s="1687"/>
      <c r="AG806" s="1618"/>
      <c r="AH806" s="1599"/>
      <c r="AI806" s="1681"/>
      <c r="AJ806" s="157">
        <f>SUM(AK806:AM806)</f>
        <v>0</v>
      </c>
      <c r="AK806" s="1601"/>
      <c r="AL806" s="1602"/>
      <c r="AM806" s="1603"/>
      <c r="AN806" s="1604" t="s">
        <v>97</v>
      </c>
      <c r="AO806" s="1602" t="s">
        <v>97</v>
      </c>
      <c r="AP806" s="1603" t="s">
        <v>97</v>
      </c>
      <c r="AQ806" s="1604" t="s">
        <v>97</v>
      </c>
      <c r="AR806" s="1602" t="s">
        <v>97</v>
      </c>
      <c r="AS806" s="1602" t="s">
        <v>97</v>
      </c>
      <c r="AT806" s="1602" t="s">
        <v>97</v>
      </c>
      <c r="AU806" s="1605" t="s">
        <v>97</v>
      </c>
      <c r="AV806" s="220">
        <f t="shared" si="153"/>
        <v>0</v>
      </c>
      <c r="AW806" s="725"/>
      <c r="AX806" s="726"/>
      <c r="AY806" s="726"/>
      <c r="AZ806" s="726"/>
      <c r="BA806" s="726"/>
      <c r="BB806" s="726"/>
      <c r="BC806" s="726"/>
      <c r="BD806" s="726"/>
      <c r="BE806" s="727"/>
    </row>
    <row r="807" spans="1:57">
      <c r="A807" s="2472"/>
      <c r="B807" s="2455"/>
      <c r="C807" s="2458"/>
      <c r="D807" s="277" t="s">
        <v>77</v>
      </c>
      <c r="E807" s="2437"/>
      <c r="F807" s="2461"/>
      <c r="G807" s="832">
        <f t="shared" si="152"/>
        <v>302</v>
      </c>
      <c r="H807" s="710">
        <f>SUM(I807:L807)</f>
        <v>7</v>
      </c>
      <c r="I807" s="1598">
        <v>4</v>
      </c>
      <c r="J807" s="1598"/>
      <c r="K807" s="1598">
        <v>1</v>
      </c>
      <c r="L807" s="1617">
        <v>2</v>
      </c>
      <c r="M807" s="713">
        <f t="shared" si="159"/>
        <v>292</v>
      </c>
      <c r="N807" s="714"/>
      <c r="O807" s="714"/>
      <c r="P807" s="714"/>
      <c r="Q807" s="714"/>
      <c r="R807" s="715">
        <v>292</v>
      </c>
      <c r="S807" s="716">
        <v>17</v>
      </c>
      <c r="T807" s="714"/>
      <c r="U807" s="714"/>
      <c r="V807" s="714">
        <v>275</v>
      </c>
      <c r="W807" s="714"/>
      <c r="X807" s="718"/>
      <c r="Y807" s="756">
        <v>244</v>
      </c>
      <c r="Z807" s="695">
        <v>48</v>
      </c>
      <c r="AA807" s="1588"/>
      <c r="AB807" s="1589">
        <v>84</v>
      </c>
      <c r="AC807" s="1589">
        <v>83</v>
      </c>
      <c r="AD807" s="1589">
        <v>40</v>
      </c>
      <c r="AE807" s="1589">
        <v>106</v>
      </c>
      <c r="AF807" s="1687">
        <v>19</v>
      </c>
      <c r="AG807" s="1618">
        <v>41</v>
      </c>
      <c r="AH807" s="1599">
        <v>25</v>
      </c>
      <c r="AI807" s="1681" t="s">
        <v>121</v>
      </c>
      <c r="AJ807" s="157">
        <f>SUM(AQ807:AU807)</f>
        <v>292</v>
      </c>
      <c r="AK807" s="1601" t="s">
        <v>98</v>
      </c>
      <c r="AL807" s="1602" t="s">
        <v>98</v>
      </c>
      <c r="AM807" s="1603" t="s">
        <v>98</v>
      </c>
      <c r="AN807" s="1604" t="s">
        <v>97</v>
      </c>
      <c r="AO807" s="1602" t="s">
        <v>97</v>
      </c>
      <c r="AP807" s="1603" t="s">
        <v>97</v>
      </c>
      <c r="AQ807" s="1681">
        <v>21</v>
      </c>
      <c r="AR807" s="1599">
        <v>63</v>
      </c>
      <c r="AS807" s="1599">
        <v>132</v>
      </c>
      <c r="AT807" s="1599">
        <v>67</v>
      </c>
      <c r="AU807" s="1599">
        <v>9</v>
      </c>
      <c r="AV807" s="220">
        <f t="shared" si="153"/>
        <v>10</v>
      </c>
      <c r="AW807" s="725"/>
      <c r="AX807" s="726"/>
      <c r="AY807" s="726">
        <v>2</v>
      </c>
      <c r="AZ807" s="726"/>
      <c r="BA807" s="726">
        <v>4</v>
      </c>
      <c r="BB807" s="726"/>
      <c r="BC807" s="726">
        <v>4</v>
      </c>
      <c r="BD807" s="726"/>
      <c r="BE807" s="727"/>
    </row>
    <row r="808" spans="1:57" ht="32.25" thickBot="1">
      <c r="A808" s="2472"/>
      <c r="B808" s="2473"/>
      <c r="C808" s="2474"/>
      <c r="D808" s="281" t="s">
        <v>78</v>
      </c>
      <c r="E808" s="2438"/>
      <c r="F808" s="2462"/>
      <c r="G808" s="841">
        <f t="shared" si="152"/>
        <v>0</v>
      </c>
      <c r="H808" s="731">
        <f t="shared" si="158"/>
        <v>0</v>
      </c>
      <c r="I808" s="1607"/>
      <c r="J808" s="1607"/>
      <c r="K808" s="1607"/>
      <c r="L808" s="1619"/>
      <c r="M808" s="734">
        <f t="shared" si="159"/>
        <v>0</v>
      </c>
      <c r="N808" s="735"/>
      <c r="O808" s="735"/>
      <c r="P808" s="735"/>
      <c r="Q808" s="735"/>
      <c r="R808" s="736"/>
      <c r="S808" s="737"/>
      <c r="T808" s="738"/>
      <c r="U808" s="738"/>
      <c r="V808" s="738"/>
      <c r="W808" s="738"/>
      <c r="X808" s="739"/>
      <c r="Y808" s="716"/>
      <c r="Z808" s="718"/>
      <c r="AA808" s="1600"/>
      <c r="AB808" s="1598"/>
      <c r="AC808" s="1598"/>
      <c r="AD808" s="1598"/>
      <c r="AE808" s="1598"/>
      <c r="AF808" s="1617"/>
      <c r="AG808" s="1620"/>
      <c r="AH808" s="1610"/>
      <c r="AI808" s="2007"/>
      <c r="AJ808" s="158">
        <f>SUM(AQ808:AU808)</f>
        <v>0</v>
      </c>
      <c r="AK808" s="1612" t="s">
        <v>97</v>
      </c>
      <c r="AL808" s="1613" t="s">
        <v>97</v>
      </c>
      <c r="AM808" s="1614" t="s">
        <v>97</v>
      </c>
      <c r="AN808" s="1615" t="s">
        <v>97</v>
      </c>
      <c r="AO808" s="1613" t="s">
        <v>98</v>
      </c>
      <c r="AP808" s="1614" t="s">
        <v>98</v>
      </c>
      <c r="AQ808" s="1611"/>
      <c r="AR808" s="1607"/>
      <c r="AS808" s="1607"/>
      <c r="AT808" s="1607"/>
      <c r="AU808" s="1608"/>
      <c r="AV808" s="220">
        <f t="shared" si="153"/>
        <v>0</v>
      </c>
      <c r="AW808" s="748"/>
      <c r="AX808" s="749"/>
      <c r="AY808" s="749"/>
      <c r="AZ808" s="749"/>
      <c r="BA808" s="749"/>
      <c r="BB808" s="749"/>
      <c r="BC808" s="749"/>
      <c r="BD808" s="749"/>
      <c r="BE808" s="750"/>
    </row>
    <row r="809" spans="1:57" ht="33.950000000000003" customHeight="1">
      <c r="A809" s="2472"/>
      <c r="B809" s="2454" t="s">
        <v>482</v>
      </c>
      <c r="C809" s="2457" t="s">
        <v>122</v>
      </c>
      <c r="D809" s="275" t="s">
        <v>74</v>
      </c>
      <c r="E809" s="2436">
        <v>12</v>
      </c>
      <c r="F809" s="2460">
        <f>E809-SUM(M809:M813)</f>
        <v>1</v>
      </c>
      <c r="G809" s="831">
        <f t="shared" si="152"/>
        <v>0</v>
      </c>
      <c r="H809" s="685">
        <f t="shared" si="158"/>
        <v>0</v>
      </c>
      <c r="I809" s="1586"/>
      <c r="J809" s="1586"/>
      <c r="K809" s="1586"/>
      <c r="L809" s="1595"/>
      <c r="M809" s="688">
        <f t="shared" si="159"/>
        <v>0</v>
      </c>
      <c r="N809" s="689"/>
      <c r="O809" s="689"/>
      <c r="P809" s="689"/>
      <c r="Q809" s="689"/>
      <c r="R809" s="690"/>
      <c r="S809" s="756"/>
      <c r="T809" s="694"/>
      <c r="U809" s="694"/>
      <c r="V809" s="751"/>
      <c r="W809" s="751"/>
      <c r="X809" s="695"/>
      <c r="Y809" s="691"/>
      <c r="Z809" s="693"/>
      <c r="AA809" s="1591"/>
      <c r="AB809" s="1586"/>
      <c r="AC809" s="1586"/>
      <c r="AD809" s="1586"/>
      <c r="AE809" s="1586"/>
      <c r="AF809" s="1595"/>
      <c r="AG809" s="1616"/>
      <c r="AH809" s="1587"/>
      <c r="AI809" s="2006"/>
      <c r="AJ809" s="156">
        <f>SUM(AN809:AP809)</f>
        <v>0</v>
      </c>
      <c r="AK809" s="1592" t="s">
        <v>97</v>
      </c>
      <c r="AL809" s="1593" t="s">
        <v>97</v>
      </c>
      <c r="AM809" s="1594" t="s">
        <v>97</v>
      </c>
      <c r="AN809" s="1591"/>
      <c r="AO809" s="1586"/>
      <c r="AP809" s="1595"/>
      <c r="AQ809" s="1596" t="s">
        <v>97</v>
      </c>
      <c r="AR809" s="1593" t="s">
        <v>97</v>
      </c>
      <c r="AS809" s="1593" t="s">
        <v>97</v>
      </c>
      <c r="AT809" s="1593" t="s">
        <v>97</v>
      </c>
      <c r="AU809" s="1597" t="s">
        <v>97</v>
      </c>
      <c r="AV809" s="220">
        <f t="shared" si="153"/>
        <v>0</v>
      </c>
      <c r="AW809" s="753"/>
      <c r="AX809" s="754"/>
      <c r="AY809" s="754"/>
      <c r="AZ809" s="754"/>
      <c r="BA809" s="754"/>
      <c r="BB809" s="754"/>
      <c r="BC809" s="754"/>
      <c r="BD809" s="754"/>
      <c r="BE809" s="755"/>
    </row>
    <row r="810" spans="1:57" ht="47.25">
      <c r="A810" s="2472"/>
      <c r="B810" s="2455"/>
      <c r="C810" s="2458"/>
      <c r="D810" s="277" t="s">
        <v>75</v>
      </c>
      <c r="E810" s="2437"/>
      <c r="F810" s="2461"/>
      <c r="G810" s="832">
        <f t="shared" si="152"/>
        <v>0</v>
      </c>
      <c r="H810" s="710">
        <f t="shared" si="158"/>
        <v>0</v>
      </c>
      <c r="I810" s="1598"/>
      <c r="J810" s="1598"/>
      <c r="K810" s="1598"/>
      <c r="L810" s="1617"/>
      <c r="M810" s="713">
        <f t="shared" si="159"/>
        <v>0</v>
      </c>
      <c r="N810" s="714"/>
      <c r="O810" s="714"/>
      <c r="P810" s="714"/>
      <c r="Q810" s="714"/>
      <c r="R810" s="715"/>
      <c r="S810" s="756"/>
      <c r="T810" s="694"/>
      <c r="U810" s="694"/>
      <c r="V810" s="751"/>
      <c r="W810" s="751"/>
      <c r="X810" s="695"/>
      <c r="Y810" s="756"/>
      <c r="Z810" s="695"/>
      <c r="AA810" s="1588"/>
      <c r="AB810" s="1589"/>
      <c r="AC810" s="1589"/>
      <c r="AD810" s="1589"/>
      <c r="AE810" s="1589"/>
      <c r="AF810" s="1687"/>
      <c r="AG810" s="1618"/>
      <c r="AH810" s="1599"/>
      <c r="AI810" s="1681"/>
      <c r="AJ810" s="157">
        <f>SUM(AN810:AP810)</f>
        <v>0</v>
      </c>
      <c r="AK810" s="1601" t="s">
        <v>98</v>
      </c>
      <c r="AL810" s="1602" t="s">
        <v>98</v>
      </c>
      <c r="AM810" s="1603" t="s">
        <v>98</v>
      </c>
      <c r="AN810" s="1604"/>
      <c r="AO810" s="1602"/>
      <c r="AP810" s="1603"/>
      <c r="AQ810" s="1604" t="s">
        <v>97</v>
      </c>
      <c r="AR810" s="1602" t="s">
        <v>97</v>
      </c>
      <c r="AS810" s="1602" t="s">
        <v>97</v>
      </c>
      <c r="AT810" s="1602" t="s">
        <v>97</v>
      </c>
      <c r="AU810" s="1605" t="s">
        <v>97</v>
      </c>
      <c r="AV810" s="220">
        <f t="shared" si="153"/>
        <v>0</v>
      </c>
      <c r="AW810" s="753"/>
      <c r="AX810" s="754"/>
      <c r="AY810" s="754"/>
      <c r="AZ810" s="754"/>
      <c r="BA810" s="754"/>
      <c r="BB810" s="754"/>
      <c r="BC810" s="754"/>
      <c r="BD810" s="754"/>
      <c r="BE810" s="755"/>
    </row>
    <row r="811" spans="1:57" ht="31.5">
      <c r="A811" s="2472"/>
      <c r="B811" s="2455"/>
      <c r="C811" s="2458"/>
      <c r="D811" s="277" t="s">
        <v>76</v>
      </c>
      <c r="E811" s="2437"/>
      <c r="F811" s="2461"/>
      <c r="G811" s="832">
        <f t="shared" si="152"/>
        <v>0</v>
      </c>
      <c r="H811" s="710">
        <f t="shared" si="158"/>
        <v>0</v>
      </c>
      <c r="I811" s="1598"/>
      <c r="J811" s="1598"/>
      <c r="K811" s="1598"/>
      <c r="L811" s="1617"/>
      <c r="M811" s="713">
        <f t="shared" si="159"/>
        <v>0</v>
      </c>
      <c r="N811" s="714"/>
      <c r="O811" s="714"/>
      <c r="P811" s="714"/>
      <c r="Q811" s="714"/>
      <c r="R811" s="715"/>
      <c r="S811" s="756"/>
      <c r="T811" s="694"/>
      <c r="U811" s="694"/>
      <c r="V811" s="751"/>
      <c r="W811" s="751"/>
      <c r="X811" s="695"/>
      <c r="Y811" s="756"/>
      <c r="Z811" s="695"/>
      <c r="AA811" s="1588"/>
      <c r="AB811" s="1589"/>
      <c r="AC811" s="1589"/>
      <c r="AD811" s="1589"/>
      <c r="AE811" s="1589"/>
      <c r="AF811" s="1687"/>
      <c r="AG811" s="1618"/>
      <c r="AH811" s="1599"/>
      <c r="AI811" s="1681"/>
      <c r="AJ811" s="157">
        <f>SUM(AK811:AM811)</f>
        <v>0</v>
      </c>
      <c r="AK811" s="1601"/>
      <c r="AL811" s="1602"/>
      <c r="AM811" s="1603"/>
      <c r="AN811" s="1604" t="s">
        <v>97</v>
      </c>
      <c r="AO811" s="1602" t="s">
        <v>97</v>
      </c>
      <c r="AP811" s="1603" t="s">
        <v>97</v>
      </c>
      <c r="AQ811" s="1604" t="s">
        <v>97</v>
      </c>
      <c r="AR811" s="1602" t="s">
        <v>97</v>
      </c>
      <c r="AS811" s="1602" t="s">
        <v>97</v>
      </c>
      <c r="AT811" s="1602" t="s">
        <v>97</v>
      </c>
      <c r="AU811" s="1605" t="s">
        <v>97</v>
      </c>
      <c r="AV811" s="220">
        <f t="shared" si="153"/>
        <v>0</v>
      </c>
      <c r="AW811" s="753"/>
      <c r="AX811" s="754"/>
      <c r="AY811" s="754"/>
      <c r="AZ811" s="754"/>
      <c r="BA811" s="754"/>
      <c r="BB811" s="754"/>
      <c r="BC811" s="754"/>
      <c r="BD811" s="754"/>
      <c r="BE811" s="755"/>
    </row>
    <row r="812" spans="1:57">
      <c r="A812" s="2472"/>
      <c r="B812" s="2455"/>
      <c r="C812" s="2458"/>
      <c r="D812" s="277" t="s">
        <v>77</v>
      </c>
      <c r="E812" s="2437"/>
      <c r="F812" s="2461"/>
      <c r="G812" s="832">
        <f t="shared" si="152"/>
        <v>11</v>
      </c>
      <c r="H812" s="710">
        <f t="shared" si="158"/>
        <v>0</v>
      </c>
      <c r="I812" s="1598"/>
      <c r="J812" s="1598"/>
      <c r="K812" s="1598"/>
      <c r="L812" s="1617"/>
      <c r="M812" s="713">
        <f t="shared" si="159"/>
        <v>11</v>
      </c>
      <c r="N812" s="714"/>
      <c r="O812" s="714"/>
      <c r="P812" s="714"/>
      <c r="Q812" s="714"/>
      <c r="R812" s="715">
        <v>11</v>
      </c>
      <c r="S812" s="756"/>
      <c r="T812" s="694"/>
      <c r="U812" s="694"/>
      <c r="V812" s="751">
        <v>9</v>
      </c>
      <c r="W812" s="751">
        <v>2</v>
      </c>
      <c r="X812" s="695"/>
      <c r="Y812" s="756">
        <v>11</v>
      </c>
      <c r="Z812" s="695"/>
      <c r="AA812" s="1588"/>
      <c r="AB812" s="1589">
        <v>2</v>
      </c>
      <c r="AC812" s="1589">
        <v>2</v>
      </c>
      <c r="AD812" s="1589"/>
      <c r="AE812" s="1589">
        <v>3</v>
      </c>
      <c r="AF812" s="1687">
        <v>1</v>
      </c>
      <c r="AG812" s="1618">
        <v>46</v>
      </c>
      <c r="AH812" s="1599">
        <v>20</v>
      </c>
      <c r="AI812" s="1681">
        <v>130</v>
      </c>
      <c r="AJ812" s="157">
        <f>SUM(AQ812:AU812)</f>
        <v>11</v>
      </c>
      <c r="AK812" s="1601" t="s">
        <v>98</v>
      </c>
      <c r="AL812" s="1602" t="s">
        <v>98</v>
      </c>
      <c r="AM812" s="1603" t="s">
        <v>98</v>
      </c>
      <c r="AN812" s="1604" t="s">
        <v>97</v>
      </c>
      <c r="AO812" s="1602" t="s">
        <v>97</v>
      </c>
      <c r="AP812" s="1603" t="s">
        <v>97</v>
      </c>
      <c r="AQ812" s="1604"/>
      <c r="AR812" s="1602"/>
      <c r="AS812" s="1602">
        <v>7</v>
      </c>
      <c r="AT812" s="1602">
        <v>1</v>
      </c>
      <c r="AU812" s="1605">
        <v>3</v>
      </c>
      <c r="AV812" s="220">
        <f t="shared" si="153"/>
        <v>0</v>
      </c>
      <c r="AW812" s="753"/>
      <c r="AX812" s="754"/>
      <c r="AY812" s="754"/>
      <c r="AZ812" s="754"/>
      <c r="BA812" s="754"/>
      <c r="BB812" s="754"/>
      <c r="BC812" s="754"/>
      <c r="BD812" s="754"/>
      <c r="BE812" s="755"/>
    </row>
    <row r="813" spans="1:57" ht="32.25" thickBot="1">
      <c r="A813" s="2472"/>
      <c r="B813" s="2473"/>
      <c r="C813" s="2474"/>
      <c r="D813" s="281" t="s">
        <v>78</v>
      </c>
      <c r="E813" s="2438"/>
      <c r="F813" s="2462"/>
      <c r="G813" s="841">
        <f t="shared" si="152"/>
        <v>0</v>
      </c>
      <c r="H813" s="731">
        <f t="shared" ref="H813:H818" si="160">SUM(I813:L813)</f>
        <v>0</v>
      </c>
      <c r="I813" s="1607"/>
      <c r="J813" s="1607"/>
      <c r="K813" s="1607"/>
      <c r="L813" s="1619"/>
      <c r="M813" s="759">
        <f t="shared" si="159"/>
        <v>0</v>
      </c>
      <c r="N813" s="738"/>
      <c r="O813" s="738"/>
      <c r="P813" s="738"/>
      <c r="Q813" s="738"/>
      <c r="R813" s="1070"/>
      <c r="S813" s="716"/>
      <c r="T813" s="740"/>
      <c r="U813" s="740"/>
      <c r="V813" s="714"/>
      <c r="W813" s="714"/>
      <c r="X813" s="718"/>
      <c r="Y813" s="716"/>
      <c r="Z813" s="718"/>
      <c r="AA813" s="1600"/>
      <c r="AB813" s="1598"/>
      <c r="AC813" s="1598"/>
      <c r="AD813" s="1598"/>
      <c r="AE813" s="1598"/>
      <c r="AF813" s="1617"/>
      <c r="AG813" s="1621"/>
      <c r="AH813" s="1608"/>
      <c r="AI813" s="2008"/>
      <c r="AJ813" s="159">
        <f>SUM(AQ813:AU813)</f>
        <v>0</v>
      </c>
      <c r="AK813" s="1612" t="s">
        <v>97</v>
      </c>
      <c r="AL813" s="1613" t="s">
        <v>97</v>
      </c>
      <c r="AM813" s="1614" t="s">
        <v>97</v>
      </c>
      <c r="AN813" s="1615" t="s">
        <v>97</v>
      </c>
      <c r="AO813" s="1613" t="s">
        <v>98</v>
      </c>
      <c r="AP813" s="1614" t="s">
        <v>98</v>
      </c>
      <c r="AQ813" s="1611"/>
      <c r="AR813" s="1607"/>
      <c r="AS813" s="1607"/>
      <c r="AT813" s="1607"/>
      <c r="AU813" s="1608"/>
      <c r="AV813" s="220">
        <f t="shared" si="153"/>
        <v>0</v>
      </c>
      <c r="AW813" s="725"/>
      <c r="AX813" s="726"/>
      <c r="AY813" s="726"/>
      <c r="AZ813" s="726"/>
      <c r="BA813" s="726"/>
      <c r="BB813" s="726"/>
      <c r="BC813" s="726"/>
      <c r="BD813" s="726"/>
      <c r="BE813" s="727"/>
    </row>
    <row r="814" spans="1:57" ht="33.950000000000003" customHeight="1">
      <c r="A814" s="2472"/>
      <c r="B814" s="2454" t="s">
        <v>123</v>
      </c>
      <c r="C814" s="2457" t="s">
        <v>124</v>
      </c>
      <c r="D814" s="275" t="s">
        <v>74</v>
      </c>
      <c r="E814" s="2436">
        <v>9</v>
      </c>
      <c r="F814" s="2460">
        <f>E814-SUM(M814:M818)</f>
        <v>4</v>
      </c>
      <c r="G814" s="831">
        <f t="shared" si="152"/>
        <v>0</v>
      </c>
      <c r="H814" s="685">
        <f t="shared" si="160"/>
        <v>0</v>
      </c>
      <c r="I814" s="1586"/>
      <c r="J814" s="1586"/>
      <c r="K814" s="1586"/>
      <c r="L814" s="1595"/>
      <c r="M814" s="688">
        <f t="shared" si="159"/>
        <v>0</v>
      </c>
      <c r="N814" s="689"/>
      <c r="O814" s="689"/>
      <c r="P814" s="689"/>
      <c r="Q814" s="689"/>
      <c r="R814" s="690"/>
      <c r="S814" s="691"/>
      <c r="T814" s="762"/>
      <c r="U814" s="762"/>
      <c r="V814" s="689"/>
      <c r="W814" s="689"/>
      <c r="X814" s="693"/>
      <c r="Y814" s="691"/>
      <c r="Z814" s="693"/>
      <c r="AA814" s="1591"/>
      <c r="AB814" s="1586"/>
      <c r="AC814" s="1586"/>
      <c r="AD814" s="1586"/>
      <c r="AE814" s="1586"/>
      <c r="AF814" s="1595"/>
      <c r="AG814" s="1616"/>
      <c r="AH814" s="1587"/>
      <c r="AI814" s="2006"/>
      <c r="AJ814" s="156">
        <f>SUM(AN814:AP814)</f>
        <v>0</v>
      </c>
      <c r="AK814" s="1592" t="s">
        <v>97</v>
      </c>
      <c r="AL814" s="1593" t="s">
        <v>97</v>
      </c>
      <c r="AM814" s="1594" t="s">
        <v>97</v>
      </c>
      <c r="AN814" s="1591"/>
      <c r="AO814" s="1586"/>
      <c r="AP814" s="1595"/>
      <c r="AQ814" s="1596" t="s">
        <v>97</v>
      </c>
      <c r="AR814" s="1593" t="s">
        <v>97</v>
      </c>
      <c r="AS814" s="1593" t="s">
        <v>97</v>
      </c>
      <c r="AT814" s="1593" t="s">
        <v>97</v>
      </c>
      <c r="AU814" s="1597" t="s">
        <v>97</v>
      </c>
      <c r="AV814" s="220">
        <f t="shared" si="153"/>
        <v>0</v>
      </c>
      <c r="AW814" s="706"/>
      <c r="AX814" s="707"/>
      <c r="AY814" s="707"/>
      <c r="AZ814" s="707"/>
      <c r="BA814" s="707"/>
      <c r="BB814" s="707"/>
      <c r="BC814" s="707"/>
      <c r="BD814" s="707"/>
      <c r="BE814" s="708"/>
    </row>
    <row r="815" spans="1:57" ht="47.25">
      <c r="A815" s="2472"/>
      <c r="B815" s="2455"/>
      <c r="C815" s="2458"/>
      <c r="D815" s="277" t="s">
        <v>75</v>
      </c>
      <c r="E815" s="2437"/>
      <c r="F815" s="2461"/>
      <c r="G815" s="832">
        <f t="shared" si="152"/>
        <v>0</v>
      </c>
      <c r="H815" s="710">
        <f t="shared" si="160"/>
        <v>0</v>
      </c>
      <c r="I815" s="1598"/>
      <c r="J815" s="1598"/>
      <c r="K815" s="1598"/>
      <c r="L815" s="1617"/>
      <c r="M815" s="713">
        <f t="shared" si="159"/>
        <v>0</v>
      </c>
      <c r="N815" s="714"/>
      <c r="O815" s="714"/>
      <c r="P815" s="714"/>
      <c r="Q815" s="714"/>
      <c r="R815" s="715"/>
      <c r="S815" s="756"/>
      <c r="T815" s="694"/>
      <c r="U815" s="694"/>
      <c r="V815" s="751"/>
      <c r="W815" s="751"/>
      <c r="X815" s="695"/>
      <c r="Y815" s="756"/>
      <c r="Z815" s="695"/>
      <c r="AA815" s="1588"/>
      <c r="AB815" s="1589"/>
      <c r="AC815" s="1589"/>
      <c r="AD815" s="1589"/>
      <c r="AE815" s="1589"/>
      <c r="AF815" s="1687"/>
      <c r="AG815" s="1618"/>
      <c r="AH815" s="1599"/>
      <c r="AI815" s="1681"/>
      <c r="AJ815" s="157">
        <f>SUM(AN815:AP815)</f>
        <v>0</v>
      </c>
      <c r="AK815" s="1601" t="s">
        <v>98</v>
      </c>
      <c r="AL815" s="1602" t="s">
        <v>98</v>
      </c>
      <c r="AM815" s="1603" t="s">
        <v>98</v>
      </c>
      <c r="AN815" s="1604"/>
      <c r="AO815" s="1602"/>
      <c r="AP815" s="1603"/>
      <c r="AQ815" s="1604" t="s">
        <v>97</v>
      </c>
      <c r="AR815" s="1602" t="s">
        <v>97</v>
      </c>
      <c r="AS815" s="1602" t="s">
        <v>97</v>
      </c>
      <c r="AT815" s="1602" t="s">
        <v>97</v>
      </c>
      <c r="AU815" s="1605" t="s">
        <v>97</v>
      </c>
      <c r="AV815" s="220">
        <f t="shared" si="153"/>
        <v>0</v>
      </c>
      <c r="AW815" s="753"/>
      <c r="AX815" s="754"/>
      <c r="AY815" s="754"/>
      <c r="AZ815" s="754"/>
      <c r="BA815" s="754"/>
      <c r="BB815" s="754"/>
      <c r="BC815" s="754"/>
      <c r="BD815" s="754"/>
      <c r="BE815" s="755"/>
    </row>
    <row r="816" spans="1:57" ht="31.5">
      <c r="A816" s="2472"/>
      <c r="B816" s="2455"/>
      <c r="C816" s="2458"/>
      <c r="D816" s="277" t="s">
        <v>76</v>
      </c>
      <c r="E816" s="2437"/>
      <c r="F816" s="2461"/>
      <c r="G816" s="832">
        <f t="shared" si="152"/>
        <v>0</v>
      </c>
      <c r="H816" s="710">
        <f t="shared" si="160"/>
        <v>0</v>
      </c>
      <c r="I816" s="1598"/>
      <c r="J816" s="1598"/>
      <c r="K816" s="1598"/>
      <c r="L816" s="1617"/>
      <c r="M816" s="713">
        <f t="shared" si="159"/>
        <v>0</v>
      </c>
      <c r="N816" s="714"/>
      <c r="O816" s="714"/>
      <c r="P816" s="714"/>
      <c r="Q816" s="714"/>
      <c r="R816" s="715"/>
      <c r="S816" s="756"/>
      <c r="T816" s="694"/>
      <c r="U816" s="694"/>
      <c r="V816" s="751"/>
      <c r="W816" s="751"/>
      <c r="X816" s="695"/>
      <c r="Y816" s="756"/>
      <c r="Z816" s="695"/>
      <c r="AA816" s="1588"/>
      <c r="AB816" s="1589"/>
      <c r="AC816" s="1589"/>
      <c r="AD816" s="1589"/>
      <c r="AE816" s="1589"/>
      <c r="AF816" s="1687"/>
      <c r="AG816" s="1618"/>
      <c r="AH816" s="1599"/>
      <c r="AI816" s="1681"/>
      <c r="AJ816" s="157">
        <f>SUM(AK816:AM816)</f>
        <v>0</v>
      </c>
      <c r="AK816" s="1601"/>
      <c r="AL816" s="1602"/>
      <c r="AM816" s="1603"/>
      <c r="AN816" s="1604" t="s">
        <v>97</v>
      </c>
      <c r="AO816" s="1602" t="s">
        <v>97</v>
      </c>
      <c r="AP816" s="1603" t="s">
        <v>97</v>
      </c>
      <c r="AQ816" s="1604" t="s">
        <v>97</v>
      </c>
      <c r="AR816" s="1602" t="s">
        <v>97</v>
      </c>
      <c r="AS816" s="1602" t="s">
        <v>97</v>
      </c>
      <c r="AT816" s="1602" t="s">
        <v>97</v>
      </c>
      <c r="AU816" s="1605" t="s">
        <v>97</v>
      </c>
      <c r="AV816" s="220">
        <f t="shared" si="153"/>
        <v>0</v>
      </c>
      <c r="AW816" s="753"/>
      <c r="AX816" s="754"/>
      <c r="AY816" s="754"/>
      <c r="AZ816" s="754"/>
      <c r="BA816" s="754"/>
      <c r="BB816" s="754"/>
      <c r="BC816" s="754"/>
      <c r="BD816" s="754"/>
      <c r="BE816" s="755"/>
    </row>
    <row r="817" spans="1:57">
      <c r="A817" s="2472"/>
      <c r="B817" s="2455"/>
      <c r="C817" s="2458"/>
      <c r="D817" s="277" t="s">
        <v>77</v>
      </c>
      <c r="E817" s="2437"/>
      <c r="F817" s="2461"/>
      <c r="G817" s="832">
        <f t="shared" si="152"/>
        <v>5</v>
      </c>
      <c r="H817" s="710">
        <f t="shared" si="160"/>
        <v>0</v>
      </c>
      <c r="I817" s="1598"/>
      <c r="J817" s="1598"/>
      <c r="K817" s="1598"/>
      <c r="L817" s="1617"/>
      <c r="M817" s="713">
        <f>IF(AND(SUM(N817:R817)=SUM(Y817:Z817),SUM(S817:X817)=SUM(Y817:Z817)),SUM(N817:R817),"ПЕРЕВІРТЕ ПРАВИЛЬНІСТЬ ДАНИХ")</f>
        <v>5</v>
      </c>
      <c r="N817" s="714"/>
      <c r="O817" s="714"/>
      <c r="P817" s="714"/>
      <c r="Q817" s="714"/>
      <c r="R817" s="715">
        <v>5</v>
      </c>
      <c r="S817" s="756"/>
      <c r="T817" s="694"/>
      <c r="U817" s="694"/>
      <c r="V817" s="751">
        <v>5</v>
      </c>
      <c r="W817" s="751"/>
      <c r="X817" s="695"/>
      <c r="Y817" s="756">
        <v>4</v>
      </c>
      <c r="Z817" s="695">
        <v>1</v>
      </c>
      <c r="AA817" s="1588"/>
      <c r="AB817" s="1589">
        <v>2</v>
      </c>
      <c r="AC817" s="1589">
        <v>2</v>
      </c>
      <c r="AD817" s="1589">
        <v>2</v>
      </c>
      <c r="AE817" s="1589">
        <v>3</v>
      </c>
      <c r="AF817" s="1687">
        <v>1</v>
      </c>
      <c r="AG817" s="1618">
        <v>44</v>
      </c>
      <c r="AH817" s="1599">
        <v>21</v>
      </c>
      <c r="AI817" s="1681">
        <v>150</v>
      </c>
      <c r="AJ817" s="157">
        <f>SUM(AQ817:AU817)</f>
        <v>5</v>
      </c>
      <c r="AK817" s="1601" t="s">
        <v>98</v>
      </c>
      <c r="AL817" s="1602" t="s">
        <v>98</v>
      </c>
      <c r="AM817" s="1603" t="s">
        <v>98</v>
      </c>
      <c r="AN817" s="1604" t="s">
        <v>97</v>
      </c>
      <c r="AO817" s="1602" t="s">
        <v>97</v>
      </c>
      <c r="AP817" s="1603" t="s">
        <v>97</v>
      </c>
      <c r="AQ817" s="1604"/>
      <c r="AR817" s="1602"/>
      <c r="AS817" s="1602"/>
      <c r="AT817" s="1602">
        <v>5</v>
      </c>
      <c r="AU817" s="1605"/>
      <c r="AV817" s="220">
        <f t="shared" si="153"/>
        <v>0</v>
      </c>
      <c r="AW817" s="753"/>
      <c r="AX817" s="754"/>
      <c r="AY817" s="754"/>
      <c r="AZ817" s="754"/>
      <c r="BA817" s="754"/>
      <c r="BB817" s="754"/>
      <c r="BC817" s="754"/>
      <c r="BD817" s="754"/>
      <c r="BE817" s="755"/>
    </row>
    <row r="818" spans="1:57" ht="32.25" thickBot="1">
      <c r="A818" s="2472"/>
      <c r="B818" s="2456"/>
      <c r="C818" s="2459"/>
      <c r="D818" s="284" t="s">
        <v>78</v>
      </c>
      <c r="E818" s="2438"/>
      <c r="F818" s="2462"/>
      <c r="G818" s="841">
        <f t="shared" si="152"/>
        <v>0</v>
      </c>
      <c r="H818" s="731">
        <f t="shared" si="160"/>
        <v>0</v>
      </c>
      <c r="I818" s="1607"/>
      <c r="J818" s="1607"/>
      <c r="K818" s="1607"/>
      <c r="L818" s="1619"/>
      <c r="M818" s="759">
        <f t="shared" si="159"/>
        <v>0</v>
      </c>
      <c r="N818" s="738"/>
      <c r="O818" s="738"/>
      <c r="P818" s="738"/>
      <c r="Q818" s="738"/>
      <c r="R818" s="1070"/>
      <c r="S818" s="737"/>
      <c r="T818" s="763"/>
      <c r="U818" s="763"/>
      <c r="V818" s="738"/>
      <c r="W818" s="738"/>
      <c r="X818" s="739"/>
      <c r="Y818" s="737"/>
      <c r="Z818" s="739"/>
      <c r="AA818" s="1611"/>
      <c r="AB818" s="1607"/>
      <c r="AC818" s="1607"/>
      <c r="AD818" s="1607"/>
      <c r="AE818" s="1607"/>
      <c r="AF818" s="1619"/>
      <c r="AG818" s="1621"/>
      <c r="AH818" s="1608"/>
      <c r="AI818" s="2007"/>
      <c r="AJ818" s="158">
        <f>SUM(AQ818:AU818)</f>
        <v>0</v>
      </c>
      <c r="AK818" s="1612" t="s">
        <v>97</v>
      </c>
      <c r="AL818" s="1613" t="s">
        <v>97</v>
      </c>
      <c r="AM818" s="1614" t="s">
        <v>97</v>
      </c>
      <c r="AN818" s="1615" t="s">
        <v>97</v>
      </c>
      <c r="AO818" s="1613" t="s">
        <v>98</v>
      </c>
      <c r="AP818" s="1614" t="s">
        <v>98</v>
      </c>
      <c r="AQ818" s="1611"/>
      <c r="AR818" s="1607"/>
      <c r="AS818" s="1607"/>
      <c r="AT818" s="1607"/>
      <c r="AU818" s="1608"/>
      <c r="AV818" s="220">
        <f t="shared" si="153"/>
        <v>0</v>
      </c>
      <c r="AW818" s="748"/>
      <c r="AX818" s="749"/>
      <c r="AY818" s="749"/>
      <c r="AZ818" s="749"/>
      <c r="BA818" s="749"/>
      <c r="BB818" s="749"/>
      <c r="BC818" s="749"/>
      <c r="BD818" s="749"/>
      <c r="BE818" s="750"/>
    </row>
    <row r="819" spans="1:57" ht="33.950000000000003" customHeight="1">
      <c r="A819" s="2472"/>
      <c r="B819" s="2454" t="s">
        <v>483</v>
      </c>
      <c r="C819" s="2457" t="s">
        <v>125</v>
      </c>
      <c r="D819" s="275" t="s">
        <v>74</v>
      </c>
      <c r="E819" s="2436">
        <v>2</v>
      </c>
      <c r="F819" s="2460">
        <f>E819-SUM(M819:M823)</f>
        <v>-2</v>
      </c>
      <c r="G819" s="831">
        <f t="shared" si="152"/>
        <v>0</v>
      </c>
      <c r="H819" s="685">
        <f>SUM(I819:L819)</f>
        <v>0</v>
      </c>
      <c r="I819" s="1586"/>
      <c r="J819" s="1586"/>
      <c r="K819" s="1586"/>
      <c r="L819" s="1595"/>
      <c r="M819" s="688">
        <f t="shared" si="159"/>
        <v>0</v>
      </c>
      <c r="N819" s="689"/>
      <c r="O819" s="689"/>
      <c r="P819" s="689"/>
      <c r="Q819" s="689"/>
      <c r="R819" s="690"/>
      <c r="S819" s="691"/>
      <c r="T819" s="762"/>
      <c r="U819" s="762"/>
      <c r="V819" s="689"/>
      <c r="W819" s="689"/>
      <c r="X819" s="693"/>
      <c r="Y819" s="691"/>
      <c r="Z819" s="693"/>
      <c r="AA819" s="1591"/>
      <c r="AB819" s="1586"/>
      <c r="AC819" s="1586"/>
      <c r="AD819" s="1586"/>
      <c r="AE819" s="1586"/>
      <c r="AF819" s="1595"/>
      <c r="AG819" s="1616"/>
      <c r="AH819" s="1587"/>
      <c r="AI819" s="2006"/>
      <c r="AJ819" s="156">
        <f>SUM(AN819:AP819)</f>
        <v>0</v>
      </c>
      <c r="AK819" s="1592" t="s">
        <v>97</v>
      </c>
      <c r="AL819" s="1593" t="s">
        <v>97</v>
      </c>
      <c r="AM819" s="1594" t="s">
        <v>97</v>
      </c>
      <c r="AN819" s="1591"/>
      <c r="AO819" s="1586"/>
      <c r="AP819" s="1595"/>
      <c r="AQ819" s="1596" t="s">
        <v>97</v>
      </c>
      <c r="AR819" s="1593" t="s">
        <v>97</v>
      </c>
      <c r="AS819" s="1593" t="s">
        <v>97</v>
      </c>
      <c r="AT819" s="1593" t="s">
        <v>97</v>
      </c>
      <c r="AU819" s="1597" t="s">
        <v>97</v>
      </c>
      <c r="AV819" s="220">
        <f t="shared" si="153"/>
        <v>0</v>
      </c>
      <c r="AW819" s="706"/>
      <c r="AX819" s="707"/>
      <c r="AY819" s="707"/>
      <c r="AZ819" s="707"/>
      <c r="BA819" s="707"/>
      <c r="BB819" s="707"/>
      <c r="BC819" s="707"/>
      <c r="BD819" s="707"/>
      <c r="BE819" s="708"/>
    </row>
    <row r="820" spans="1:57" ht="47.25">
      <c r="A820" s="2472"/>
      <c r="B820" s="2455"/>
      <c r="C820" s="2458"/>
      <c r="D820" s="277" t="s">
        <v>75</v>
      </c>
      <c r="E820" s="2437"/>
      <c r="F820" s="2461"/>
      <c r="G820" s="832">
        <f t="shared" si="152"/>
        <v>0</v>
      </c>
      <c r="H820" s="710">
        <f>SUM(I820:L820)</f>
        <v>0</v>
      </c>
      <c r="I820" s="1598"/>
      <c r="J820" s="1598"/>
      <c r="K820" s="1598"/>
      <c r="L820" s="1617"/>
      <c r="M820" s="713">
        <f t="shared" si="159"/>
        <v>0</v>
      </c>
      <c r="N820" s="714"/>
      <c r="O820" s="714"/>
      <c r="P820" s="714"/>
      <c r="Q820" s="714"/>
      <c r="R820" s="715"/>
      <c r="S820" s="756"/>
      <c r="T820" s="694"/>
      <c r="U820" s="694"/>
      <c r="V820" s="751"/>
      <c r="W820" s="751"/>
      <c r="X820" s="695"/>
      <c r="Y820" s="756"/>
      <c r="Z820" s="695"/>
      <c r="AA820" s="1588"/>
      <c r="AB820" s="1589"/>
      <c r="AC820" s="1589"/>
      <c r="AD820" s="1589"/>
      <c r="AE820" s="1589"/>
      <c r="AF820" s="1687"/>
      <c r="AG820" s="1618"/>
      <c r="AH820" s="1599"/>
      <c r="AI820" s="1681"/>
      <c r="AJ820" s="157">
        <f>SUM(AN820:AP820)</f>
        <v>0</v>
      </c>
      <c r="AK820" s="1601" t="s">
        <v>98</v>
      </c>
      <c r="AL820" s="1602" t="s">
        <v>98</v>
      </c>
      <c r="AM820" s="1603" t="s">
        <v>98</v>
      </c>
      <c r="AN820" s="1604"/>
      <c r="AO820" s="1602"/>
      <c r="AP820" s="1603"/>
      <c r="AQ820" s="1604" t="s">
        <v>97</v>
      </c>
      <c r="AR820" s="1602" t="s">
        <v>97</v>
      </c>
      <c r="AS820" s="1602" t="s">
        <v>97</v>
      </c>
      <c r="AT820" s="1602" t="s">
        <v>97</v>
      </c>
      <c r="AU820" s="1605" t="s">
        <v>97</v>
      </c>
      <c r="AV820" s="220">
        <f t="shared" si="153"/>
        <v>0</v>
      </c>
      <c r="AW820" s="753"/>
      <c r="AX820" s="754"/>
      <c r="AY820" s="754"/>
      <c r="AZ820" s="754"/>
      <c r="BA820" s="754"/>
      <c r="BB820" s="754"/>
      <c r="BC820" s="754"/>
      <c r="BD820" s="754"/>
      <c r="BE820" s="755"/>
    </row>
    <row r="821" spans="1:57" ht="31.5">
      <c r="A821" s="2472"/>
      <c r="B821" s="2455"/>
      <c r="C821" s="2458"/>
      <c r="D821" s="277" t="s">
        <v>76</v>
      </c>
      <c r="E821" s="2437"/>
      <c r="F821" s="2461"/>
      <c r="G821" s="832">
        <f t="shared" si="152"/>
        <v>0</v>
      </c>
      <c r="H821" s="710">
        <f>SUM(I821:L821)</f>
        <v>0</v>
      </c>
      <c r="I821" s="1598"/>
      <c r="J821" s="1598"/>
      <c r="K821" s="1598"/>
      <c r="L821" s="1617"/>
      <c r="M821" s="713">
        <f t="shared" si="159"/>
        <v>0</v>
      </c>
      <c r="N821" s="714"/>
      <c r="O821" s="714"/>
      <c r="P821" s="714"/>
      <c r="Q821" s="714"/>
      <c r="R821" s="715"/>
      <c r="S821" s="756"/>
      <c r="T821" s="694"/>
      <c r="U821" s="694"/>
      <c r="V821" s="751"/>
      <c r="W821" s="751"/>
      <c r="X821" s="695"/>
      <c r="Y821" s="756"/>
      <c r="Z821" s="695"/>
      <c r="AA821" s="1588"/>
      <c r="AB821" s="1589"/>
      <c r="AC821" s="1589"/>
      <c r="AD821" s="1589"/>
      <c r="AE821" s="1589"/>
      <c r="AF821" s="1687"/>
      <c r="AG821" s="1618"/>
      <c r="AH821" s="1599"/>
      <c r="AI821" s="1681"/>
      <c r="AJ821" s="157">
        <f>SUM(AK821:AM821)</f>
        <v>0</v>
      </c>
      <c r="AK821" s="1601"/>
      <c r="AL821" s="1602"/>
      <c r="AM821" s="1603"/>
      <c r="AN821" s="1604" t="s">
        <v>97</v>
      </c>
      <c r="AO821" s="1602" t="s">
        <v>97</v>
      </c>
      <c r="AP821" s="1603" t="s">
        <v>97</v>
      </c>
      <c r="AQ821" s="1604" t="s">
        <v>97</v>
      </c>
      <c r="AR821" s="1602" t="s">
        <v>97</v>
      </c>
      <c r="AS821" s="1602" t="s">
        <v>97</v>
      </c>
      <c r="AT821" s="1602" t="s">
        <v>97</v>
      </c>
      <c r="AU821" s="1605" t="s">
        <v>97</v>
      </c>
      <c r="AV821" s="220">
        <f t="shared" si="153"/>
        <v>0</v>
      </c>
      <c r="AW821" s="753"/>
      <c r="AX821" s="754"/>
      <c r="AY821" s="754"/>
      <c r="AZ821" s="754"/>
      <c r="BA821" s="754"/>
      <c r="BB821" s="754"/>
      <c r="BC821" s="754"/>
      <c r="BD821" s="754"/>
      <c r="BE821" s="755"/>
    </row>
    <row r="822" spans="1:57">
      <c r="A822" s="2472"/>
      <c r="B822" s="2455"/>
      <c r="C822" s="2458"/>
      <c r="D822" s="277" t="s">
        <v>77</v>
      </c>
      <c r="E822" s="2437"/>
      <c r="F822" s="2461"/>
      <c r="G822" s="832">
        <f t="shared" si="152"/>
        <v>4</v>
      </c>
      <c r="H822" s="710">
        <f>SUM(I822:L822)</f>
        <v>1</v>
      </c>
      <c r="I822" s="1598"/>
      <c r="J822" s="1598"/>
      <c r="K822" s="1598">
        <v>1</v>
      </c>
      <c r="L822" s="1617"/>
      <c r="M822" s="713">
        <f>IF(AND(SUM(N822:R822)=SUM(Y822:Z822),SUM(S822:X822)=SUM(Y822:Z822)),SUM(N822:R822),"ПЕРЕВІРТЕ ПРАВИЛЬНІСТЬ ДАНИХ")</f>
        <v>4</v>
      </c>
      <c r="N822" s="714"/>
      <c r="O822" s="714"/>
      <c r="P822" s="714"/>
      <c r="Q822" s="714"/>
      <c r="R822" s="715">
        <v>4</v>
      </c>
      <c r="S822" s="756"/>
      <c r="T822" s="694"/>
      <c r="U822" s="694"/>
      <c r="V822" s="751">
        <v>4</v>
      </c>
      <c r="W822" s="751"/>
      <c r="X822" s="695"/>
      <c r="Y822" s="756">
        <v>3</v>
      </c>
      <c r="Z822" s="695">
        <v>1</v>
      </c>
      <c r="AA822" s="1588"/>
      <c r="AB822" s="1589">
        <v>1</v>
      </c>
      <c r="AC822" s="1589">
        <v>1</v>
      </c>
      <c r="AD822" s="1589"/>
      <c r="AE822" s="1589">
        <v>4</v>
      </c>
      <c r="AF822" s="1687"/>
      <c r="AG822" s="1618">
        <v>37</v>
      </c>
      <c r="AH822" s="2009">
        <v>16.100000000000001</v>
      </c>
      <c r="AI822" s="1681">
        <v>69</v>
      </c>
      <c r="AJ822" s="157">
        <f>SUM(AQ822:AU822)</f>
        <v>4</v>
      </c>
      <c r="AK822" s="1601" t="s">
        <v>98</v>
      </c>
      <c r="AL822" s="1602" t="s">
        <v>98</v>
      </c>
      <c r="AM822" s="1603" t="s">
        <v>98</v>
      </c>
      <c r="AN822" s="1604" t="s">
        <v>97</v>
      </c>
      <c r="AO822" s="1602" t="s">
        <v>97</v>
      </c>
      <c r="AP822" s="1603" t="s">
        <v>97</v>
      </c>
      <c r="AQ822" s="1604">
        <v>1</v>
      </c>
      <c r="AR822" s="1602">
        <v>2</v>
      </c>
      <c r="AS822" s="1602">
        <v>1</v>
      </c>
      <c r="AT822" s="1602"/>
      <c r="AU822" s="1605"/>
      <c r="AV822" s="220">
        <f t="shared" si="153"/>
        <v>0</v>
      </c>
      <c r="AW822" s="753"/>
      <c r="AX822" s="754"/>
      <c r="AY822" s="754"/>
      <c r="AZ822" s="754"/>
      <c r="BA822" s="754"/>
      <c r="BB822" s="754"/>
      <c r="BC822" s="754"/>
      <c r="BD822" s="754"/>
      <c r="BE822" s="755"/>
    </row>
    <row r="823" spans="1:57" ht="32.25" thickBot="1">
      <c r="A823" s="2472"/>
      <c r="B823" s="2456"/>
      <c r="C823" s="2459"/>
      <c r="D823" s="284" t="s">
        <v>78</v>
      </c>
      <c r="E823" s="2438"/>
      <c r="F823" s="2462"/>
      <c r="G823" s="841">
        <f t="shared" si="152"/>
        <v>0</v>
      </c>
      <c r="H823" s="731">
        <f>SUM(I823:L823)</f>
        <v>0</v>
      </c>
      <c r="I823" s="1607"/>
      <c r="J823" s="1607"/>
      <c r="K823" s="1607"/>
      <c r="L823" s="1619"/>
      <c r="M823" s="759">
        <f t="shared" si="159"/>
        <v>0</v>
      </c>
      <c r="N823" s="738"/>
      <c r="O823" s="738"/>
      <c r="P823" s="738"/>
      <c r="Q823" s="738"/>
      <c r="R823" s="1070"/>
      <c r="S823" s="737"/>
      <c r="T823" s="763"/>
      <c r="U823" s="763"/>
      <c r="V823" s="738"/>
      <c r="W823" s="738"/>
      <c r="X823" s="739"/>
      <c r="Y823" s="737"/>
      <c r="Z823" s="739"/>
      <c r="AA823" s="1611"/>
      <c r="AB823" s="1607"/>
      <c r="AC823" s="1607"/>
      <c r="AD823" s="1607"/>
      <c r="AE823" s="1607"/>
      <c r="AF823" s="1619"/>
      <c r="AG823" s="1621"/>
      <c r="AH823" s="1608"/>
      <c r="AI823" s="2007"/>
      <c r="AJ823" s="158">
        <f>SUM(AQ823:AU823)</f>
        <v>0</v>
      </c>
      <c r="AK823" s="1612" t="s">
        <v>97</v>
      </c>
      <c r="AL823" s="1613" t="s">
        <v>97</v>
      </c>
      <c r="AM823" s="1614" t="s">
        <v>97</v>
      </c>
      <c r="AN823" s="1615" t="s">
        <v>97</v>
      </c>
      <c r="AO823" s="1613" t="s">
        <v>98</v>
      </c>
      <c r="AP823" s="1614" t="s">
        <v>98</v>
      </c>
      <c r="AQ823" s="1611"/>
      <c r="AR823" s="1607"/>
      <c r="AS823" s="1607"/>
      <c r="AT823" s="1607"/>
      <c r="AU823" s="1608"/>
      <c r="AV823" s="220">
        <f t="shared" si="153"/>
        <v>0</v>
      </c>
      <c r="AW823" s="748"/>
      <c r="AX823" s="749"/>
      <c r="AY823" s="749"/>
      <c r="AZ823" s="749"/>
      <c r="BA823" s="749"/>
      <c r="BB823" s="749"/>
      <c r="BC823" s="749"/>
      <c r="BD823" s="749"/>
      <c r="BE823" s="750"/>
    </row>
    <row r="824" spans="1:57" ht="33.950000000000003" customHeight="1">
      <c r="A824" s="2472"/>
      <c r="B824" s="2454" t="s">
        <v>126</v>
      </c>
      <c r="C824" s="2457" t="s">
        <v>127</v>
      </c>
      <c r="D824" s="275" t="s">
        <v>74</v>
      </c>
      <c r="E824" s="2436">
        <v>26</v>
      </c>
      <c r="F824" s="2460">
        <f>E824-SUM(M824:M828)</f>
        <v>-1</v>
      </c>
      <c r="G824" s="831">
        <f t="shared" si="152"/>
        <v>0</v>
      </c>
      <c r="H824" s="685">
        <f t="shared" ref="H824:H863" si="161">SUM(I824:L824)</f>
        <v>0</v>
      </c>
      <c r="I824" s="1586"/>
      <c r="J824" s="1586"/>
      <c r="K824" s="1586"/>
      <c r="L824" s="1595"/>
      <c r="M824" s="826">
        <f t="shared" si="159"/>
        <v>0</v>
      </c>
      <c r="N824" s="751"/>
      <c r="O824" s="751"/>
      <c r="P824" s="751"/>
      <c r="Q824" s="751"/>
      <c r="R824" s="843"/>
      <c r="S824" s="691"/>
      <c r="T824" s="762"/>
      <c r="U824" s="762"/>
      <c r="V824" s="689"/>
      <c r="W824" s="689"/>
      <c r="X824" s="693"/>
      <c r="Y824" s="691"/>
      <c r="Z824" s="693"/>
      <c r="AA824" s="1591"/>
      <c r="AB824" s="1586"/>
      <c r="AC824" s="1586"/>
      <c r="AD824" s="1586"/>
      <c r="AE824" s="1586"/>
      <c r="AF824" s="1595"/>
      <c r="AG824" s="1616"/>
      <c r="AH824" s="1587"/>
      <c r="AI824" s="2006"/>
      <c r="AJ824" s="156">
        <f>SUM(AN824:AP824)</f>
        <v>0</v>
      </c>
      <c r="AK824" s="1592" t="s">
        <v>97</v>
      </c>
      <c r="AL824" s="1593" t="s">
        <v>97</v>
      </c>
      <c r="AM824" s="1594" t="s">
        <v>97</v>
      </c>
      <c r="AN824" s="1591"/>
      <c r="AO824" s="1586"/>
      <c r="AP824" s="1595"/>
      <c r="AQ824" s="1596" t="s">
        <v>97</v>
      </c>
      <c r="AR824" s="1593" t="s">
        <v>97</v>
      </c>
      <c r="AS824" s="1593" t="s">
        <v>97</v>
      </c>
      <c r="AT824" s="1593" t="s">
        <v>97</v>
      </c>
      <c r="AU824" s="1597" t="s">
        <v>97</v>
      </c>
      <c r="AV824" s="220">
        <f t="shared" si="153"/>
        <v>0</v>
      </c>
      <c r="AW824" s="706"/>
      <c r="AX824" s="707"/>
      <c r="AY824" s="707"/>
      <c r="AZ824" s="707"/>
      <c r="BA824" s="707"/>
      <c r="BB824" s="707"/>
      <c r="BC824" s="707"/>
      <c r="BD824" s="707"/>
      <c r="BE824" s="708"/>
    </row>
    <row r="825" spans="1:57" ht="47.25">
      <c r="A825" s="2472"/>
      <c r="B825" s="2455"/>
      <c r="C825" s="2458"/>
      <c r="D825" s="277" t="s">
        <v>75</v>
      </c>
      <c r="E825" s="2437"/>
      <c r="F825" s="2461"/>
      <c r="G825" s="832">
        <f t="shared" si="152"/>
        <v>0</v>
      </c>
      <c r="H825" s="710">
        <f t="shared" si="161"/>
        <v>0</v>
      </c>
      <c r="I825" s="1598"/>
      <c r="J825" s="1598"/>
      <c r="K825" s="1598"/>
      <c r="L825" s="1617"/>
      <c r="M825" s="713">
        <f t="shared" si="159"/>
        <v>0</v>
      </c>
      <c r="N825" s="714"/>
      <c r="O825" s="714"/>
      <c r="P825" s="714"/>
      <c r="Q825" s="714"/>
      <c r="R825" s="715"/>
      <c r="S825" s="756"/>
      <c r="T825" s="694"/>
      <c r="U825" s="694"/>
      <c r="V825" s="751"/>
      <c r="W825" s="751"/>
      <c r="X825" s="695"/>
      <c r="Y825" s="756"/>
      <c r="Z825" s="695"/>
      <c r="AA825" s="1588"/>
      <c r="AB825" s="1589"/>
      <c r="AC825" s="1589"/>
      <c r="AD825" s="1589"/>
      <c r="AE825" s="1589"/>
      <c r="AF825" s="1687"/>
      <c r="AG825" s="1618"/>
      <c r="AH825" s="1599"/>
      <c r="AI825" s="1681"/>
      <c r="AJ825" s="157">
        <f>SUM(AN825:AP825)</f>
        <v>0</v>
      </c>
      <c r="AK825" s="1601" t="s">
        <v>98</v>
      </c>
      <c r="AL825" s="1602" t="s">
        <v>98</v>
      </c>
      <c r="AM825" s="1603" t="s">
        <v>98</v>
      </c>
      <c r="AN825" s="1604"/>
      <c r="AO825" s="1602"/>
      <c r="AP825" s="1603"/>
      <c r="AQ825" s="1604" t="s">
        <v>97</v>
      </c>
      <c r="AR825" s="1602" t="s">
        <v>97</v>
      </c>
      <c r="AS825" s="1602" t="s">
        <v>97</v>
      </c>
      <c r="AT825" s="1602" t="s">
        <v>97</v>
      </c>
      <c r="AU825" s="1605" t="s">
        <v>97</v>
      </c>
      <c r="AV825" s="220">
        <f t="shared" si="153"/>
        <v>0</v>
      </c>
      <c r="AW825" s="753"/>
      <c r="AX825" s="754"/>
      <c r="AY825" s="754"/>
      <c r="AZ825" s="754"/>
      <c r="BA825" s="754"/>
      <c r="BB825" s="754"/>
      <c r="BC825" s="754"/>
      <c r="BD825" s="754"/>
      <c r="BE825" s="755"/>
    </row>
    <row r="826" spans="1:57" ht="31.5">
      <c r="A826" s="2472"/>
      <c r="B826" s="2455"/>
      <c r="C826" s="2458"/>
      <c r="D826" s="277" t="s">
        <v>76</v>
      </c>
      <c r="E826" s="2437"/>
      <c r="F826" s="2461"/>
      <c r="G826" s="832">
        <f t="shared" si="152"/>
        <v>0</v>
      </c>
      <c r="H826" s="710">
        <f t="shared" si="161"/>
        <v>0</v>
      </c>
      <c r="I826" s="1598"/>
      <c r="J826" s="1598"/>
      <c r="K826" s="1598"/>
      <c r="L826" s="1617"/>
      <c r="M826" s="713">
        <f t="shared" si="159"/>
        <v>0</v>
      </c>
      <c r="N826" s="714"/>
      <c r="O826" s="714"/>
      <c r="P826" s="714"/>
      <c r="Q826" s="714"/>
      <c r="R826" s="715"/>
      <c r="S826" s="756"/>
      <c r="T826" s="694"/>
      <c r="U826" s="694"/>
      <c r="V826" s="751"/>
      <c r="W826" s="751"/>
      <c r="X826" s="695"/>
      <c r="Y826" s="756"/>
      <c r="Z826" s="695"/>
      <c r="AA826" s="1588"/>
      <c r="AB826" s="1589"/>
      <c r="AC826" s="1589"/>
      <c r="AD826" s="1589"/>
      <c r="AE826" s="1589"/>
      <c r="AF826" s="1687"/>
      <c r="AG826" s="1618"/>
      <c r="AH826" s="1599"/>
      <c r="AI826" s="1681"/>
      <c r="AJ826" s="157">
        <f>SUM(AK826:AM826)</f>
        <v>0</v>
      </c>
      <c r="AK826" s="1601"/>
      <c r="AL826" s="1602"/>
      <c r="AM826" s="1603"/>
      <c r="AN826" s="1604" t="s">
        <v>97</v>
      </c>
      <c r="AO826" s="1602" t="s">
        <v>97</v>
      </c>
      <c r="AP826" s="1603" t="s">
        <v>97</v>
      </c>
      <c r="AQ826" s="1604" t="s">
        <v>97</v>
      </c>
      <c r="AR826" s="1602" t="s">
        <v>97</v>
      </c>
      <c r="AS826" s="1602" t="s">
        <v>97</v>
      </c>
      <c r="AT826" s="1602" t="s">
        <v>97</v>
      </c>
      <c r="AU826" s="1605" t="s">
        <v>97</v>
      </c>
      <c r="AV826" s="220">
        <f t="shared" si="153"/>
        <v>0</v>
      </c>
      <c r="AW826" s="753"/>
      <c r="AX826" s="754"/>
      <c r="AY826" s="754"/>
      <c r="AZ826" s="754"/>
      <c r="BA826" s="754"/>
      <c r="BB826" s="754"/>
      <c r="BC826" s="754"/>
      <c r="BD826" s="754"/>
      <c r="BE826" s="755"/>
    </row>
    <row r="827" spans="1:57">
      <c r="A827" s="2472"/>
      <c r="B827" s="2455"/>
      <c r="C827" s="2458"/>
      <c r="D827" s="277" t="s">
        <v>77</v>
      </c>
      <c r="E827" s="2437"/>
      <c r="F827" s="2461"/>
      <c r="G827" s="832">
        <f t="shared" si="152"/>
        <v>30</v>
      </c>
      <c r="H827" s="710">
        <f>SUM(I827:L827)</f>
        <v>3</v>
      </c>
      <c r="I827" s="1598">
        <v>1</v>
      </c>
      <c r="J827" s="1598"/>
      <c r="K827" s="1598">
        <v>1</v>
      </c>
      <c r="L827" s="1617">
        <v>1</v>
      </c>
      <c r="M827" s="713">
        <f>IF(AND(SUM(N827:R827)=SUM(Y827:Z827),SUM(S827:X827)=SUM(Y827:Z827)),SUM(N827:R827),"ПЕРЕВІРТЕ ПРАВИЛЬНІСТЬ ДАНИХ")</f>
        <v>27</v>
      </c>
      <c r="N827" s="714"/>
      <c r="O827" s="714"/>
      <c r="P827" s="714"/>
      <c r="Q827" s="714"/>
      <c r="R827" s="715">
        <v>27</v>
      </c>
      <c r="S827" s="756">
        <v>1</v>
      </c>
      <c r="T827" s="694"/>
      <c r="U827" s="694"/>
      <c r="V827" s="751">
        <v>26</v>
      </c>
      <c r="W827" s="751"/>
      <c r="X827" s="695"/>
      <c r="Y827" s="756">
        <v>24</v>
      </c>
      <c r="Z827" s="695">
        <v>3</v>
      </c>
      <c r="AA827" s="1588"/>
      <c r="AB827" s="1589">
        <v>4</v>
      </c>
      <c r="AC827" s="1589">
        <v>3</v>
      </c>
      <c r="AD827" s="1589">
        <v>3</v>
      </c>
      <c r="AE827" s="1589">
        <v>12</v>
      </c>
      <c r="AF827" s="1687">
        <v>5</v>
      </c>
      <c r="AG827" s="1618" t="s">
        <v>128</v>
      </c>
      <c r="AH827" s="2009">
        <v>22.1</v>
      </c>
      <c r="AI827" s="1681" t="s">
        <v>129</v>
      </c>
      <c r="AJ827" s="157">
        <f>SUM(AQ827:AU827)</f>
        <v>27</v>
      </c>
      <c r="AK827" s="1601" t="s">
        <v>98</v>
      </c>
      <c r="AL827" s="1602" t="s">
        <v>98</v>
      </c>
      <c r="AM827" s="1603" t="s">
        <v>98</v>
      </c>
      <c r="AN827" s="1604" t="s">
        <v>97</v>
      </c>
      <c r="AO827" s="1602" t="s">
        <v>97</v>
      </c>
      <c r="AP827" s="1603" t="s">
        <v>97</v>
      </c>
      <c r="AQ827" s="1681">
        <v>1</v>
      </c>
      <c r="AR827" s="1599">
        <v>6</v>
      </c>
      <c r="AS827" s="1599">
        <v>20</v>
      </c>
      <c r="AT827" s="1602"/>
      <c r="AU827" s="1605"/>
      <c r="AV827" s="220">
        <f t="shared" si="153"/>
        <v>3</v>
      </c>
      <c r="AW827" s="753"/>
      <c r="AX827" s="754"/>
      <c r="AY827" s="754"/>
      <c r="AZ827" s="754"/>
      <c r="BA827" s="754"/>
      <c r="BB827" s="754"/>
      <c r="BC827" s="754"/>
      <c r="BD827" s="754">
        <v>3</v>
      </c>
      <c r="BE827" s="755"/>
    </row>
    <row r="828" spans="1:57" ht="32.25" thickBot="1">
      <c r="A828" s="2472"/>
      <c r="B828" s="2456"/>
      <c r="C828" s="2459"/>
      <c r="D828" s="284" t="s">
        <v>78</v>
      </c>
      <c r="E828" s="2438"/>
      <c r="F828" s="2462"/>
      <c r="G828" s="841">
        <f t="shared" si="152"/>
        <v>0</v>
      </c>
      <c r="H828" s="731">
        <f t="shared" si="161"/>
        <v>0</v>
      </c>
      <c r="I828" s="1607"/>
      <c r="J828" s="1607"/>
      <c r="K828" s="1607"/>
      <c r="L828" s="1619"/>
      <c r="M828" s="759">
        <f t="shared" si="159"/>
        <v>0</v>
      </c>
      <c r="N828" s="738"/>
      <c r="O828" s="738"/>
      <c r="P828" s="738"/>
      <c r="Q828" s="738"/>
      <c r="R828" s="1070"/>
      <c r="S828" s="737"/>
      <c r="T828" s="763"/>
      <c r="U828" s="763"/>
      <c r="V828" s="738"/>
      <c r="W828" s="738"/>
      <c r="X828" s="739"/>
      <c r="Y828" s="737"/>
      <c r="Z828" s="739"/>
      <c r="AA828" s="1611"/>
      <c r="AB828" s="1607"/>
      <c r="AC828" s="1607"/>
      <c r="AD828" s="1607"/>
      <c r="AE828" s="1607"/>
      <c r="AF828" s="1619"/>
      <c r="AG828" s="1621"/>
      <c r="AH828" s="1608"/>
      <c r="AI828" s="2007"/>
      <c r="AJ828" s="158">
        <f>SUM(AQ828:AU828)</f>
        <v>0</v>
      </c>
      <c r="AK828" s="1612" t="s">
        <v>97</v>
      </c>
      <c r="AL828" s="1613" t="s">
        <v>97</v>
      </c>
      <c r="AM828" s="1614" t="s">
        <v>97</v>
      </c>
      <c r="AN828" s="1615" t="s">
        <v>97</v>
      </c>
      <c r="AO828" s="1613" t="s">
        <v>98</v>
      </c>
      <c r="AP828" s="1614" t="s">
        <v>98</v>
      </c>
      <c r="AQ828" s="1611"/>
      <c r="AR828" s="1607"/>
      <c r="AS828" s="1607"/>
      <c r="AT828" s="1607"/>
      <c r="AU828" s="1608"/>
      <c r="AV828" s="220">
        <f t="shared" si="153"/>
        <v>0</v>
      </c>
      <c r="AW828" s="748"/>
      <c r="AX828" s="749"/>
      <c r="AY828" s="749"/>
      <c r="AZ828" s="749"/>
      <c r="BA828" s="749"/>
      <c r="BB828" s="749"/>
      <c r="BC828" s="749"/>
      <c r="BD828" s="749"/>
      <c r="BE828" s="750"/>
    </row>
    <row r="829" spans="1:57" ht="33.950000000000003" customHeight="1">
      <c r="A829" s="2472"/>
      <c r="B829" s="2454" t="s">
        <v>130</v>
      </c>
      <c r="C829" s="2457" t="s">
        <v>131</v>
      </c>
      <c r="D829" s="275" t="s">
        <v>74</v>
      </c>
      <c r="E829" s="2436">
        <v>35</v>
      </c>
      <c r="F829" s="2460">
        <f>E829-SUM(M829:M833)</f>
        <v>15</v>
      </c>
      <c r="G829" s="831">
        <f t="shared" si="152"/>
        <v>0</v>
      </c>
      <c r="H829" s="685">
        <f t="shared" si="161"/>
        <v>0</v>
      </c>
      <c r="I829" s="1586"/>
      <c r="J829" s="1586"/>
      <c r="K829" s="1586"/>
      <c r="L829" s="1595"/>
      <c r="M829" s="688">
        <f t="shared" si="159"/>
        <v>0</v>
      </c>
      <c r="N829" s="689"/>
      <c r="O829" s="689"/>
      <c r="P829" s="689"/>
      <c r="Q829" s="689"/>
      <c r="R829" s="690"/>
      <c r="S829" s="691"/>
      <c r="T829" s="762"/>
      <c r="U829" s="762"/>
      <c r="V829" s="689"/>
      <c r="W829" s="689"/>
      <c r="X829" s="693"/>
      <c r="Y829" s="691"/>
      <c r="Z829" s="693"/>
      <c r="AA829" s="1591"/>
      <c r="AB829" s="1586"/>
      <c r="AC829" s="1586"/>
      <c r="AD829" s="1586"/>
      <c r="AE829" s="1586"/>
      <c r="AF829" s="1595"/>
      <c r="AG829" s="1616"/>
      <c r="AH829" s="1587"/>
      <c r="AI829" s="2006"/>
      <c r="AJ829" s="156">
        <f>SUM(AN829:AP829)</f>
        <v>0</v>
      </c>
      <c r="AK829" s="1592" t="s">
        <v>97</v>
      </c>
      <c r="AL829" s="1593" t="s">
        <v>97</v>
      </c>
      <c r="AM829" s="1594" t="s">
        <v>97</v>
      </c>
      <c r="AN829" s="1591"/>
      <c r="AO829" s="1586"/>
      <c r="AP829" s="1595"/>
      <c r="AQ829" s="1596" t="s">
        <v>97</v>
      </c>
      <c r="AR829" s="1593" t="s">
        <v>97</v>
      </c>
      <c r="AS829" s="1593" t="s">
        <v>97</v>
      </c>
      <c r="AT829" s="1593" t="s">
        <v>97</v>
      </c>
      <c r="AU829" s="1597" t="s">
        <v>97</v>
      </c>
      <c r="AV829" s="220">
        <f t="shared" si="153"/>
        <v>0</v>
      </c>
      <c r="AW829" s="706"/>
      <c r="AX829" s="707"/>
      <c r="AY829" s="707"/>
      <c r="AZ829" s="707"/>
      <c r="BA829" s="707"/>
      <c r="BB829" s="707"/>
      <c r="BC829" s="707"/>
      <c r="BD829" s="707"/>
      <c r="BE829" s="708"/>
    </row>
    <row r="830" spans="1:57" ht="47.25">
      <c r="A830" s="2472"/>
      <c r="B830" s="2455"/>
      <c r="C830" s="2458"/>
      <c r="D830" s="277" t="s">
        <v>75</v>
      </c>
      <c r="E830" s="2437"/>
      <c r="F830" s="2461"/>
      <c r="G830" s="832">
        <f t="shared" si="152"/>
        <v>0</v>
      </c>
      <c r="H830" s="710">
        <f t="shared" si="161"/>
        <v>0</v>
      </c>
      <c r="I830" s="1598"/>
      <c r="J830" s="1598"/>
      <c r="K830" s="1598"/>
      <c r="L830" s="1617"/>
      <c r="M830" s="713">
        <f t="shared" si="159"/>
        <v>0</v>
      </c>
      <c r="N830" s="714"/>
      <c r="O830" s="714"/>
      <c r="P830" s="714"/>
      <c r="Q830" s="714"/>
      <c r="R830" s="715"/>
      <c r="S830" s="756"/>
      <c r="T830" s="694"/>
      <c r="U830" s="694"/>
      <c r="V830" s="751"/>
      <c r="W830" s="751"/>
      <c r="X830" s="695"/>
      <c r="Y830" s="756"/>
      <c r="Z830" s="695"/>
      <c r="AA830" s="1588"/>
      <c r="AB830" s="1589"/>
      <c r="AC830" s="1589"/>
      <c r="AD830" s="1589"/>
      <c r="AE830" s="1589"/>
      <c r="AF830" s="1687"/>
      <c r="AG830" s="1618"/>
      <c r="AH830" s="1599"/>
      <c r="AI830" s="1681"/>
      <c r="AJ830" s="157">
        <f>SUM(AN830:AP830)</f>
        <v>0</v>
      </c>
      <c r="AK830" s="1601" t="s">
        <v>98</v>
      </c>
      <c r="AL830" s="1602" t="s">
        <v>98</v>
      </c>
      <c r="AM830" s="1603" t="s">
        <v>98</v>
      </c>
      <c r="AN830" s="1604"/>
      <c r="AO830" s="1602"/>
      <c r="AP830" s="1603"/>
      <c r="AQ830" s="1604" t="s">
        <v>97</v>
      </c>
      <c r="AR830" s="1602" t="s">
        <v>97</v>
      </c>
      <c r="AS830" s="1602" t="s">
        <v>97</v>
      </c>
      <c r="AT830" s="1602" t="s">
        <v>97</v>
      </c>
      <c r="AU830" s="1605" t="s">
        <v>97</v>
      </c>
      <c r="AV830" s="220">
        <f t="shared" si="153"/>
        <v>0</v>
      </c>
      <c r="AW830" s="753"/>
      <c r="AX830" s="754"/>
      <c r="AY830" s="754"/>
      <c r="AZ830" s="754"/>
      <c r="BA830" s="754"/>
      <c r="BB830" s="754"/>
      <c r="BC830" s="754"/>
      <c r="BD830" s="754"/>
      <c r="BE830" s="755"/>
    </row>
    <row r="831" spans="1:57" ht="31.5">
      <c r="A831" s="2472"/>
      <c r="B831" s="2455"/>
      <c r="C831" s="2458"/>
      <c r="D831" s="277" t="s">
        <v>76</v>
      </c>
      <c r="E831" s="2437"/>
      <c r="F831" s="2461"/>
      <c r="G831" s="832">
        <f t="shared" si="152"/>
        <v>0</v>
      </c>
      <c r="H831" s="710">
        <f t="shared" si="161"/>
        <v>0</v>
      </c>
      <c r="I831" s="1598"/>
      <c r="J831" s="1598"/>
      <c r="K831" s="1598"/>
      <c r="L831" s="1617"/>
      <c r="M831" s="713">
        <f t="shared" si="159"/>
        <v>0</v>
      </c>
      <c r="N831" s="714"/>
      <c r="O831" s="714"/>
      <c r="P831" s="714"/>
      <c r="Q831" s="714"/>
      <c r="R831" s="715"/>
      <c r="S831" s="756"/>
      <c r="T831" s="694"/>
      <c r="U831" s="694"/>
      <c r="V831" s="751"/>
      <c r="W831" s="751"/>
      <c r="X831" s="695"/>
      <c r="Y831" s="756"/>
      <c r="Z831" s="695"/>
      <c r="AA831" s="1588"/>
      <c r="AB831" s="1589"/>
      <c r="AC831" s="1589"/>
      <c r="AD831" s="1589"/>
      <c r="AE831" s="1589"/>
      <c r="AF831" s="1687"/>
      <c r="AG831" s="1618"/>
      <c r="AH831" s="1599"/>
      <c r="AI831" s="1681"/>
      <c r="AJ831" s="157">
        <f>SUM(AK831:AM831)</f>
        <v>0</v>
      </c>
      <c r="AK831" s="1601"/>
      <c r="AL831" s="1602"/>
      <c r="AM831" s="1603"/>
      <c r="AN831" s="1604" t="s">
        <v>97</v>
      </c>
      <c r="AO831" s="1602" t="s">
        <v>97</v>
      </c>
      <c r="AP831" s="1603" t="s">
        <v>97</v>
      </c>
      <c r="AQ831" s="1604" t="s">
        <v>97</v>
      </c>
      <c r="AR831" s="1602" t="s">
        <v>97</v>
      </c>
      <c r="AS831" s="1602" t="s">
        <v>97</v>
      </c>
      <c r="AT831" s="1602" t="s">
        <v>97</v>
      </c>
      <c r="AU831" s="1605" t="s">
        <v>97</v>
      </c>
      <c r="AV831" s="220">
        <f t="shared" si="153"/>
        <v>0</v>
      </c>
      <c r="AW831" s="753"/>
      <c r="AX831" s="754"/>
      <c r="AY831" s="754"/>
      <c r="AZ831" s="754"/>
      <c r="BA831" s="754"/>
      <c r="BB831" s="754"/>
      <c r="BC831" s="754"/>
      <c r="BD831" s="754"/>
      <c r="BE831" s="755"/>
    </row>
    <row r="832" spans="1:57">
      <c r="A832" s="2472"/>
      <c r="B832" s="2455"/>
      <c r="C832" s="2458"/>
      <c r="D832" s="277" t="s">
        <v>77</v>
      </c>
      <c r="E832" s="2437"/>
      <c r="F832" s="2461"/>
      <c r="G832" s="832">
        <f t="shared" si="152"/>
        <v>21</v>
      </c>
      <c r="H832" s="710">
        <f t="shared" si="161"/>
        <v>0</v>
      </c>
      <c r="I832" s="1598"/>
      <c r="J832" s="1598"/>
      <c r="K832" s="1598"/>
      <c r="L832" s="1617"/>
      <c r="M832" s="713">
        <f>IF(AND(SUM(N832:R832)=SUM(Y832:Z832),SUM(S832:X832)=SUM(Y832:Z832)),SUM(N832:R832),"ПЕРЕВІРТЕ ПРАВИЛЬНІСТЬ ДАНИХ")</f>
        <v>20</v>
      </c>
      <c r="N832" s="714"/>
      <c r="O832" s="714"/>
      <c r="P832" s="714"/>
      <c r="Q832" s="714"/>
      <c r="R832" s="715">
        <v>20</v>
      </c>
      <c r="S832" s="756">
        <v>6</v>
      </c>
      <c r="T832" s="694"/>
      <c r="U832" s="694"/>
      <c r="V832" s="751">
        <v>14</v>
      </c>
      <c r="W832" s="751"/>
      <c r="X832" s="695"/>
      <c r="Y832" s="756">
        <v>19</v>
      </c>
      <c r="Z832" s="695">
        <v>1</v>
      </c>
      <c r="AA832" s="1588"/>
      <c r="AB832" s="1589">
        <v>6</v>
      </c>
      <c r="AC832" s="1589">
        <v>6</v>
      </c>
      <c r="AD832" s="1589">
        <v>1</v>
      </c>
      <c r="AE832" s="1589">
        <v>6</v>
      </c>
      <c r="AF832" s="1687"/>
      <c r="AG832" s="1618">
        <v>42</v>
      </c>
      <c r="AH832" s="1599">
        <v>24</v>
      </c>
      <c r="AI832" s="1681">
        <v>75</v>
      </c>
      <c r="AJ832" s="157">
        <f>SUM(AQ832:AU832)</f>
        <v>20</v>
      </c>
      <c r="AK832" s="1601" t="s">
        <v>98</v>
      </c>
      <c r="AL832" s="1602" t="s">
        <v>98</v>
      </c>
      <c r="AM832" s="1603" t="s">
        <v>98</v>
      </c>
      <c r="AN832" s="1604" t="s">
        <v>97</v>
      </c>
      <c r="AO832" s="1602" t="s">
        <v>97</v>
      </c>
      <c r="AP832" s="1603" t="s">
        <v>97</v>
      </c>
      <c r="AQ832" s="1604">
        <v>1</v>
      </c>
      <c r="AR832" s="1602">
        <v>16</v>
      </c>
      <c r="AS832" s="1602">
        <v>3</v>
      </c>
      <c r="AT832" s="1602"/>
      <c r="AU832" s="1605"/>
      <c r="AV832" s="220">
        <f t="shared" si="153"/>
        <v>1</v>
      </c>
      <c r="AW832" s="753"/>
      <c r="AX832" s="754"/>
      <c r="AY832" s="754">
        <v>1</v>
      </c>
      <c r="AZ832" s="754"/>
      <c r="BA832" s="754"/>
      <c r="BB832" s="754"/>
      <c r="BC832" s="754"/>
      <c r="BD832" s="754"/>
      <c r="BE832" s="755"/>
    </row>
    <row r="833" spans="1:57" ht="32.25" thickBot="1">
      <c r="A833" s="2472"/>
      <c r="B833" s="2456"/>
      <c r="C833" s="2459"/>
      <c r="D833" s="284" t="s">
        <v>78</v>
      </c>
      <c r="E833" s="2438"/>
      <c r="F833" s="2462"/>
      <c r="G833" s="841">
        <f t="shared" si="152"/>
        <v>0</v>
      </c>
      <c r="H833" s="731">
        <f t="shared" si="161"/>
        <v>0</v>
      </c>
      <c r="I833" s="1607"/>
      <c r="J833" s="1607"/>
      <c r="K833" s="1607"/>
      <c r="L833" s="1619"/>
      <c r="M833" s="759">
        <f t="shared" si="159"/>
        <v>0</v>
      </c>
      <c r="N833" s="738"/>
      <c r="O833" s="738"/>
      <c r="P833" s="738"/>
      <c r="Q833" s="738"/>
      <c r="R833" s="1070"/>
      <c r="S833" s="737"/>
      <c r="T833" s="763"/>
      <c r="U833" s="763"/>
      <c r="V833" s="738"/>
      <c r="W833" s="738"/>
      <c r="X833" s="739"/>
      <c r="Y833" s="737"/>
      <c r="Z833" s="739"/>
      <c r="AA833" s="1611"/>
      <c r="AB833" s="1607"/>
      <c r="AC833" s="1607"/>
      <c r="AD833" s="1607"/>
      <c r="AE833" s="1607"/>
      <c r="AF833" s="1619"/>
      <c r="AG833" s="1621"/>
      <c r="AH833" s="1608"/>
      <c r="AI833" s="2007"/>
      <c r="AJ833" s="158">
        <f>SUM(AQ833:AU833)</f>
        <v>0</v>
      </c>
      <c r="AK833" s="1612" t="s">
        <v>97</v>
      </c>
      <c r="AL833" s="1613" t="s">
        <v>97</v>
      </c>
      <c r="AM833" s="1614" t="s">
        <v>97</v>
      </c>
      <c r="AN833" s="1615" t="s">
        <v>97</v>
      </c>
      <c r="AO833" s="1613" t="s">
        <v>98</v>
      </c>
      <c r="AP833" s="1614" t="s">
        <v>98</v>
      </c>
      <c r="AQ833" s="1611"/>
      <c r="AR833" s="1607"/>
      <c r="AS833" s="1607"/>
      <c r="AT833" s="1607"/>
      <c r="AU833" s="1608"/>
      <c r="AV833" s="220">
        <f t="shared" si="153"/>
        <v>0</v>
      </c>
      <c r="AW833" s="748"/>
      <c r="AX833" s="749"/>
      <c r="AY833" s="749"/>
      <c r="AZ833" s="749"/>
      <c r="BA833" s="749"/>
      <c r="BB833" s="749"/>
      <c r="BC833" s="749"/>
      <c r="BD833" s="749"/>
      <c r="BE833" s="750"/>
    </row>
    <row r="834" spans="1:57" ht="33.950000000000003" customHeight="1">
      <c r="A834" s="2472"/>
      <c r="B834" s="2454" t="s">
        <v>484</v>
      </c>
      <c r="C834" s="2457" t="s">
        <v>132</v>
      </c>
      <c r="D834" s="275" t="s">
        <v>74</v>
      </c>
      <c r="E834" s="2436">
        <v>5</v>
      </c>
      <c r="F834" s="2460">
        <f>E834-SUM(M834:M838)</f>
        <v>0</v>
      </c>
      <c r="G834" s="831">
        <f t="shared" si="152"/>
        <v>0</v>
      </c>
      <c r="H834" s="685">
        <f t="shared" si="161"/>
        <v>0</v>
      </c>
      <c r="I834" s="1586"/>
      <c r="J834" s="1586"/>
      <c r="K834" s="1586"/>
      <c r="L834" s="1595"/>
      <c r="M834" s="688">
        <f t="shared" si="159"/>
        <v>0</v>
      </c>
      <c r="N834" s="689"/>
      <c r="O834" s="689"/>
      <c r="P834" s="689"/>
      <c r="Q834" s="689"/>
      <c r="R834" s="690"/>
      <c r="S834" s="691"/>
      <c r="T834" s="762"/>
      <c r="U834" s="762"/>
      <c r="V834" s="689"/>
      <c r="W834" s="689"/>
      <c r="X834" s="693"/>
      <c r="Y834" s="691"/>
      <c r="Z834" s="693"/>
      <c r="AA834" s="1591"/>
      <c r="AB834" s="1586"/>
      <c r="AC834" s="1586"/>
      <c r="AD834" s="1586"/>
      <c r="AE834" s="1586"/>
      <c r="AF834" s="1595"/>
      <c r="AG834" s="1616"/>
      <c r="AH834" s="1587"/>
      <c r="AI834" s="2006"/>
      <c r="AJ834" s="156">
        <f>SUM(AN834:AP834)</f>
        <v>0</v>
      </c>
      <c r="AK834" s="1592" t="s">
        <v>97</v>
      </c>
      <c r="AL834" s="1593" t="s">
        <v>97</v>
      </c>
      <c r="AM834" s="1594" t="s">
        <v>97</v>
      </c>
      <c r="AN834" s="1591"/>
      <c r="AO834" s="1586"/>
      <c r="AP834" s="1595"/>
      <c r="AQ834" s="1596" t="s">
        <v>97</v>
      </c>
      <c r="AR834" s="1593" t="s">
        <v>97</v>
      </c>
      <c r="AS834" s="1593" t="s">
        <v>97</v>
      </c>
      <c r="AT834" s="1593" t="s">
        <v>97</v>
      </c>
      <c r="AU834" s="1597" t="s">
        <v>97</v>
      </c>
      <c r="AV834" s="220">
        <f t="shared" si="153"/>
        <v>0</v>
      </c>
      <c r="AW834" s="706"/>
      <c r="AX834" s="707"/>
      <c r="AY834" s="707"/>
      <c r="AZ834" s="707"/>
      <c r="BA834" s="707"/>
      <c r="BB834" s="707"/>
      <c r="BC834" s="707"/>
      <c r="BD834" s="707"/>
      <c r="BE834" s="708"/>
    </row>
    <row r="835" spans="1:57" ht="47.25">
      <c r="A835" s="2472"/>
      <c r="B835" s="2455"/>
      <c r="C835" s="2458"/>
      <c r="D835" s="277" t="s">
        <v>75</v>
      </c>
      <c r="E835" s="2437"/>
      <c r="F835" s="2461"/>
      <c r="G835" s="832">
        <f t="shared" si="152"/>
        <v>0</v>
      </c>
      <c r="H835" s="710">
        <f t="shared" si="161"/>
        <v>0</v>
      </c>
      <c r="I835" s="1598"/>
      <c r="J835" s="1598"/>
      <c r="K835" s="1598"/>
      <c r="L835" s="1617"/>
      <c r="M835" s="713">
        <f t="shared" si="159"/>
        <v>0</v>
      </c>
      <c r="N835" s="714"/>
      <c r="O835" s="714"/>
      <c r="P835" s="714"/>
      <c r="Q835" s="714"/>
      <c r="R835" s="715"/>
      <c r="S835" s="756"/>
      <c r="T835" s="694"/>
      <c r="U835" s="694"/>
      <c r="V835" s="751"/>
      <c r="W835" s="751"/>
      <c r="X835" s="695"/>
      <c r="Y835" s="756"/>
      <c r="Z835" s="695"/>
      <c r="AA835" s="1588"/>
      <c r="AB835" s="1589"/>
      <c r="AC835" s="1589"/>
      <c r="AD835" s="1589"/>
      <c r="AE835" s="1589"/>
      <c r="AF835" s="1687"/>
      <c r="AG835" s="1618"/>
      <c r="AH835" s="1599"/>
      <c r="AI835" s="1681"/>
      <c r="AJ835" s="157">
        <f>SUM(AN835:AP835)</f>
        <v>0</v>
      </c>
      <c r="AK835" s="1601" t="s">
        <v>98</v>
      </c>
      <c r="AL835" s="1602" t="s">
        <v>98</v>
      </c>
      <c r="AM835" s="1603" t="s">
        <v>98</v>
      </c>
      <c r="AN835" s="1604"/>
      <c r="AO835" s="1602"/>
      <c r="AP835" s="1603"/>
      <c r="AQ835" s="1604" t="s">
        <v>97</v>
      </c>
      <c r="AR835" s="1602" t="s">
        <v>97</v>
      </c>
      <c r="AS835" s="1602" t="s">
        <v>97</v>
      </c>
      <c r="AT835" s="1602" t="s">
        <v>97</v>
      </c>
      <c r="AU835" s="1605" t="s">
        <v>97</v>
      </c>
      <c r="AV835" s="220">
        <f t="shared" si="153"/>
        <v>0</v>
      </c>
      <c r="AW835" s="753"/>
      <c r="AX835" s="754"/>
      <c r="AY835" s="754"/>
      <c r="AZ835" s="754"/>
      <c r="BA835" s="754"/>
      <c r="BB835" s="754"/>
      <c r="BC835" s="754"/>
      <c r="BD835" s="754"/>
      <c r="BE835" s="755"/>
    </row>
    <row r="836" spans="1:57" ht="31.5">
      <c r="A836" s="2472"/>
      <c r="B836" s="2455"/>
      <c r="C836" s="2458"/>
      <c r="D836" s="277" t="s">
        <v>76</v>
      </c>
      <c r="E836" s="2437"/>
      <c r="F836" s="2461"/>
      <c r="G836" s="832">
        <f t="shared" si="152"/>
        <v>0</v>
      </c>
      <c r="H836" s="710">
        <f t="shared" si="161"/>
        <v>0</v>
      </c>
      <c r="I836" s="1598"/>
      <c r="J836" s="1598"/>
      <c r="K836" s="1598"/>
      <c r="L836" s="1617"/>
      <c r="M836" s="713">
        <f t="shared" si="159"/>
        <v>0</v>
      </c>
      <c r="N836" s="714"/>
      <c r="O836" s="714"/>
      <c r="P836" s="714"/>
      <c r="Q836" s="714"/>
      <c r="R836" s="715"/>
      <c r="S836" s="756"/>
      <c r="T836" s="694"/>
      <c r="U836" s="694"/>
      <c r="V836" s="751"/>
      <c r="W836" s="751"/>
      <c r="X836" s="695"/>
      <c r="Y836" s="756"/>
      <c r="Z836" s="695"/>
      <c r="AA836" s="1588"/>
      <c r="AB836" s="1589"/>
      <c r="AC836" s="1589"/>
      <c r="AD836" s="1589"/>
      <c r="AE836" s="1589"/>
      <c r="AF836" s="1687"/>
      <c r="AG836" s="1618"/>
      <c r="AH836" s="1599"/>
      <c r="AI836" s="1681"/>
      <c r="AJ836" s="157">
        <f>SUM(AK836:AM836)</f>
        <v>0</v>
      </c>
      <c r="AK836" s="1601"/>
      <c r="AL836" s="1602"/>
      <c r="AM836" s="1603"/>
      <c r="AN836" s="1604" t="s">
        <v>97</v>
      </c>
      <c r="AO836" s="1602" t="s">
        <v>97</v>
      </c>
      <c r="AP836" s="1603" t="s">
        <v>97</v>
      </c>
      <c r="AQ836" s="1604" t="s">
        <v>97</v>
      </c>
      <c r="AR836" s="1602" t="s">
        <v>97</v>
      </c>
      <c r="AS836" s="1602" t="s">
        <v>97</v>
      </c>
      <c r="AT836" s="1602" t="s">
        <v>97</v>
      </c>
      <c r="AU836" s="1605" t="s">
        <v>97</v>
      </c>
      <c r="AV836" s="220">
        <f t="shared" si="153"/>
        <v>0</v>
      </c>
      <c r="AW836" s="753"/>
      <c r="AX836" s="754"/>
      <c r="AY836" s="754"/>
      <c r="AZ836" s="754"/>
      <c r="BA836" s="754"/>
      <c r="BB836" s="754"/>
      <c r="BC836" s="754"/>
      <c r="BD836" s="754"/>
      <c r="BE836" s="755"/>
    </row>
    <row r="837" spans="1:57">
      <c r="A837" s="2472"/>
      <c r="B837" s="2455"/>
      <c r="C837" s="2458"/>
      <c r="D837" s="277" t="s">
        <v>77</v>
      </c>
      <c r="E837" s="2437"/>
      <c r="F837" s="2461"/>
      <c r="G837" s="832">
        <f t="shared" si="152"/>
        <v>5</v>
      </c>
      <c r="H837" s="710">
        <f t="shared" si="161"/>
        <v>0</v>
      </c>
      <c r="I837" s="1598"/>
      <c r="J837" s="1598"/>
      <c r="K837" s="1598"/>
      <c r="L837" s="1617"/>
      <c r="M837" s="713">
        <f>IF(AND(SUM(N837:R837)=SUM(Y837:Z837),SUM(S837:X837)=SUM(Y837:Z837)),SUM(N837:R837),"ПЕРЕВІРТЕ ПРАВИЛЬНІСТЬ ДАНИХ")</f>
        <v>5</v>
      </c>
      <c r="N837" s="714"/>
      <c r="O837" s="714"/>
      <c r="P837" s="714"/>
      <c r="Q837" s="714"/>
      <c r="R837" s="715">
        <v>5</v>
      </c>
      <c r="S837" s="756"/>
      <c r="T837" s="694"/>
      <c r="U837" s="694"/>
      <c r="V837" s="751">
        <v>5</v>
      </c>
      <c r="W837" s="751"/>
      <c r="X837" s="695"/>
      <c r="Y837" s="756">
        <v>4</v>
      </c>
      <c r="Z837" s="695">
        <v>1</v>
      </c>
      <c r="AA837" s="1588"/>
      <c r="AB837" s="1589">
        <v>1</v>
      </c>
      <c r="AC837" s="1589">
        <v>1</v>
      </c>
      <c r="AD837" s="1589"/>
      <c r="AE837" s="1589"/>
      <c r="AF837" s="1687"/>
      <c r="AG837" s="1618">
        <v>47</v>
      </c>
      <c r="AH837" s="1599">
        <v>22</v>
      </c>
      <c r="AI837" s="1681">
        <v>123</v>
      </c>
      <c r="AJ837" s="157">
        <f>SUM(AQ837:AU837)</f>
        <v>5</v>
      </c>
      <c r="AK837" s="1601" t="s">
        <v>98</v>
      </c>
      <c r="AL837" s="1602" t="s">
        <v>98</v>
      </c>
      <c r="AM837" s="1603" t="s">
        <v>98</v>
      </c>
      <c r="AN837" s="1604" t="s">
        <v>97</v>
      </c>
      <c r="AO837" s="1602" t="s">
        <v>97</v>
      </c>
      <c r="AP837" s="1603" t="s">
        <v>97</v>
      </c>
      <c r="AQ837" s="1604"/>
      <c r="AR837" s="1602"/>
      <c r="AS837" s="1602">
        <v>1</v>
      </c>
      <c r="AT837" s="1602">
        <v>4</v>
      </c>
      <c r="AU837" s="1605"/>
      <c r="AV837" s="220">
        <f t="shared" si="153"/>
        <v>0</v>
      </c>
      <c r="AW837" s="753"/>
      <c r="AX837" s="754"/>
      <c r="AY837" s="754"/>
      <c r="AZ837" s="754"/>
      <c r="BA837" s="754"/>
      <c r="BB837" s="754"/>
      <c r="BC837" s="754"/>
      <c r="BD837" s="754"/>
      <c r="BE837" s="755"/>
    </row>
    <row r="838" spans="1:57" ht="32.25" thickBot="1">
      <c r="A838" s="2472"/>
      <c r="B838" s="2456"/>
      <c r="C838" s="2459"/>
      <c r="D838" s="284" t="s">
        <v>78</v>
      </c>
      <c r="E838" s="2438"/>
      <c r="F838" s="2462"/>
      <c r="G838" s="841">
        <f t="shared" si="152"/>
        <v>0</v>
      </c>
      <c r="H838" s="731">
        <f t="shared" si="161"/>
        <v>0</v>
      </c>
      <c r="I838" s="1607"/>
      <c r="J838" s="1607"/>
      <c r="K838" s="1607"/>
      <c r="L838" s="1619"/>
      <c r="M838" s="759">
        <f t="shared" si="159"/>
        <v>0</v>
      </c>
      <c r="N838" s="738"/>
      <c r="O838" s="738"/>
      <c r="P838" s="738"/>
      <c r="Q838" s="738"/>
      <c r="R838" s="1070"/>
      <c r="S838" s="737"/>
      <c r="T838" s="763"/>
      <c r="U838" s="763"/>
      <c r="V838" s="738"/>
      <c r="W838" s="738"/>
      <c r="X838" s="739"/>
      <c r="Y838" s="737"/>
      <c r="Z838" s="739"/>
      <c r="AA838" s="1611"/>
      <c r="AB838" s="1607"/>
      <c r="AC838" s="1607"/>
      <c r="AD838" s="1607"/>
      <c r="AE838" s="1607"/>
      <c r="AF838" s="1619"/>
      <c r="AG838" s="1621"/>
      <c r="AH838" s="1608"/>
      <c r="AI838" s="2007"/>
      <c r="AJ838" s="158">
        <f>SUM(AQ838:AU838)</f>
        <v>0</v>
      </c>
      <c r="AK838" s="1612" t="s">
        <v>97</v>
      </c>
      <c r="AL838" s="1613" t="s">
        <v>97</v>
      </c>
      <c r="AM838" s="1614" t="s">
        <v>97</v>
      </c>
      <c r="AN838" s="1615" t="s">
        <v>97</v>
      </c>
      <c r="AO838" s="1613" t="s">
        <v>98</v>
      </c>
      <c r="AP838" s="1614" t="s">
        <v>98</v>
      </c>
      <c r="AQ838" s="1611"/>
      <c r="AR838" s="1607"/>
      <c r="AS838" s="1607"/>
      <c r="AT838" s="1607"/>
      <c r="AU838" s="1608"/>
      <c r="AV838" s="220">
        <f t="shared" si="153"/>
        <v>0</v>
      </c>
      <c r="AW838" s="748"/>
      <c r="AX838" s="749"/>
      <c r="AY838" s="749"/>
      <c r="AZ838" s="749"/>
      <c r="BA838" s="749"/>
      <c r="BB838" s="749"/>
      <c r="BC838" s="749"/>
      <c r="BD838" s="749"/>
      <c r="BE838" s="750"/>
    </row>
    <row r="839" spans="1:57" ht="33.950000000000003" customHeight="1">
      <c r="A839" s="2472"/>
      <c r="B839" s="2454" t="s">
        <v>485</v>
      </c>
      <c r="C839" s="2457" t="s">
        <v>133</v>
      </c>
      <c r="D839" s="275" t="s">
        <v>74</v>
      </c>
      <c r="E839" s="2436">
        <v>10</v>
      </c>
      <c r="F839" s="2460">
        <f>E839-SUM(M839:M843)</f>
        <v>0</v>
      </c>
      <c r="G839" s="831">
        <f t="shared" si="152"/>
        <v>0</v>
      </c>
      <c r="H839" s="685">
        <f t="shared" si="161"/>
        <v>0</v>
      </c>
      <c r="I839" s="1586"/>
      <c r="J839" s="1586"/>
      <c r="K839" s="1586"/>
      <c r="L839" s="1595"/>
      <c r="M839" s="688">
        <f t="shared" si="159"/>
        <v>0</v>
      </c>
      <c r="N839" s="689"/>
      <c r="O839" s="689"/>
      <c r="P839" s="689"/>
      <c r="Q839" s="689"/>
      <c r="R839" s="690"/>
      <c r="S839" s="691"/>
      <c r="T839" s="762"/>
      <c r="U839" s="762"/>
      <c r="V839" s="689"/>
      <c r="W839" s="689"/>
      <c r="X839" s="693"/>
      <c r="Y839" s="691"/>
      <c r="Z839" s="693"/>
      <c r="AA839" s="1591"/>
      <c r="AB839" s="1586"/>
      <c r="AC839" s="1586"/>
      <c r="AD839" s="1586"/>
      <c r="AE839" s="1586"/>
      <c r="AF839" s="1595"/>
      <c r="AG839" s="1616"/>
      <c r="AH839" s="1587"/>
      <c r="AI839" s="2006"/>
      <c r="AJ839" s="156">
        <f>SUM(AN839:AP839)</f>
        <v>0</v>
      </c>
      <c r="AK839" s="1592" t="s">
        <v>97</v>
      </c>
      <c r="AL839" s="1593" t="s">
        <v>97</v>
      </c>
      <c r="AM839" s="1594" t="s">
        <v>97</v>
      </c>
      <c r="AN839" s="1591"/>
      <c r="AO839" s="1586"/>
      <c r="AP839" s="1595"/>
      <c r="AQ839" s="1596" t="s">
        <v>97</v>
      </c>
      <c r="AR839" s="1593" t="s">
        <v>97</v>
      </c>
      <c r="AS839" s="1593" t="s">
        <v>97</v>
      </c>
      <c r="AT839" s="1593" t="s">
        <v>97</v>
      </c>
      <c r="AU839" s="1597" t="s">
        <v>97</v>
      </c>
      <c r="AV839" s="220">
        <f t="shared" si="153"/>
        <v>0</v>
      </c>
      <c r="AW839" s="706"/>
      <c r="AX839" s="707"/>
      <c r="AY839" s="707"/>
      <c r="AZ839" s="707"/>
      <c r="BA839" s="707"/>
      <c r="BB839" s="707"/>
      <c r="BC839" s="707"/>
      <c r="BD839" s="707"/>
      <c r="BE839" s="708"/>
    </row>
    <row r="840" spans="1:57" ht="47.25">
      <c r="A840" s="2472"/>
      <c r="B840" s="2455"/>
      <c r="C840" s="2458"/>
      <c r="D840" s="277" t="s">
        <v>75</v>
      </c>
      <c r="E840" s="2437"/>
      <c r="F840" s="2461"/>
      <c r="G840" s="832">
        <f t="shared" si="152"/>
        <v>0</v>
      </c>
      <c r="H840" s="710">
        <f t="shared" si="161"/>
        <v>0</v>
      </c>
      <c r="I840" s="1598"/>
      <c r="J840" s="1598"/>
      <c r="K840" s="1598"/>
      <c r="L840" s="1617"/>
      <c r="M840" s="713">
        <f t="shared" si="159"/>
        <v>0</v>
      </c>
      <c r="N840" s="714"/>
      <c r="O840" s="714"/>
      <c r="P840" s="714"/>
      <c r="Q840" s="714"/>
      <c r="R840" s="715"/>
      <c r="S840" s="756"/>
      <c r="T840" s="694"/>
      <c r="U840" s="694"/>
      <c r="V840" s="751"/>
      <c r="W840" s="751"/>
      <c r="X840" s="695"/>
      <c r="Y840" s="756"/>
      <c r="Z840" s="695"/>
      <c r="AA840" s="1588"/>
      <c r="AB840" s="1589"/>
      <c r="AC840" s="1589"/>
      <c r="AD840" s="1589"/>
      <c r="AE840" s="1589"/>
      <c r="AF840" s="1687"/>
      <c r="AG840" s="1618"/>
      <c r="AH840" s="1599"/>
      <c r="AI840" s="1681"/>
      <c r="AJ840" s="157">
        <f>SUM(AN840:AP840)</f>
        <v>0</v>
      </c>
      <c r="AK840" s="1601" t="s">
        <v>98</v>
      </c>
      <c r="AL840" s="1602" t="s">
        <v>98</v>
      </c>
      <c r="AM840" s="1603" t="s">
        <v>98</v>
      </c>
      <c r="AN840" s="1604"/>
      <c r="AO840" s="1602"/>
      <c r="AP840" s="1603"/>
      <c r="AQ840" s="1604" t="s">
        <v>97</v>
      </c>
      <c r="AR840" s="1602" t="s">
        <v>97</v>
      </c>
      <c r="AS840" s="1602" t="s">
        <v>97</v>
      </c>
      <c r="AT840" s="1602" t="s">
        <v>97</v>
      </c>
      <c r="AU840" s="1605" t="s">
        <v>97</v>
      </c>
      <c r="AV840" s="220">
        <f t="shared" si="153"/>
        <v>0</v>
      </c>
      <c r="AW840" s="753"/>
      <c r="AX840" s="754"/>
      <c r="AY840" s="754"/>
      <c r="AZ840" s="754"/>
      <c r="BA840" s="754"/>
      <c r="BB840" s="754"/>
      <c r="BC840" s="754"/>
      <c r="BD840" s="754"/>
      <c r="BE840" s="755"/>
    </row>
    <row r="841" spans="1:57" ht="31.5">
      <c r="A841" s="2472"/>
      <c r="B841" s="2455"/>
      <c r="C841" s="2458"/>
      <c r="D841" s="277" t="s">
        <v>76</v>
      </c>
      <c r="E841" s="2437"/>
      <c r="F841" s="2461"/>
      <c r="G841" s="832">
        <f t="shared" si="152"/>
        <v>0</v>
      </c>
      <c r="H841" s="710">
        <f t="shared" si="161"/>
        <v>0</v>
      </c>
      <c r="I841" s="1598"/>
      <c r="J841" s="1598"/>
      <c r="K841" s="1598"/>
      <c r="L841" s="1617"/>
      <c r="M841" s="713">
        <f t="shared" si="159"/>
        <v>0</v>
      </c>
      <c r="N841" s="714"/>
      <c r="O841" s="714"/>
      <c r="P841" s="714"/>
      <c r="Q841" s="714"/>
      <c r="R841" s="715"/>
      <c r="S841" s="756"/>
      <c r="T841" s="694"/>
      <c r="U841" s="694"/>
      <c r="V841" s="751"/>
      <c r="W841" s="751"/>
      <c r="X841" s="695"/>
      <c r="Y841" s="756"/>
      <c r="Z841" s="695"/>
      <c r="AA841" s="1588"/>
      <c r="AB841" s="1589"/>
      <c r="AC841" s="1589"/>
      <c r="AD841" s="1589"/>
      <c r="AE841" s="1589"/>
      <c r="AF841" s="1687"/>
      <c r="AG841" s="1618"/>
      <c r="AH841" s="1599"/>
      <c r="AI841" s="1681"/>
      <c r="AJ841" s="157">
        <f>SUM(AK841:AM841)</f>
        <v>0</v>
      </c>
      <c r="AK841" s="1601"/>
      <c r="AL841" s="1602"/>
      <c r="AM841" s="1603"/>
      <c r="AN841" s="1604" t="s">
        <v>97</v>
      </c>
      <c r="AO841" s="1602" t="s">
        <v>97</v>
      </c>
      <c r="AP841" s="1603" t="s">
        <v>97</v>
      </c>
      <c r="AQ841" s="1604" t="s">
        <v>97</v>
      </c>
      <c r="AR841" s="1602" t="s">
        <v>97</v>
      </c>
      <c r="AS841" s="1602" t="s">
        <v>97</v>
      </c>
      <c r="AT841" s="1602" t="s">
        <v>97</v>
      </c>
      <c r="AU841" s="1605" t="s">
        <v>97</v>
      </c>
      <c r="AV841" s="220">
        <f t="shared" si="153"/>
        <v>0</v>
      </c>
      <c r="AW841" s="753"/>
      <c r="AX841" s="754"/>
      <c r="AY841" s="754"/>
      <c r="AZ841" s="754"/>
      <c r="BA841" s="754"/>
      <c r="BB841" s="754"/>
      <c r="BC841" s="754"/>
      <c r="BD841" s="754"/>
      <c r="BE841" s="755"/>
    </row>
    <row r="842" spans="1:57">
      <c r="A842" s="2472"/>
      <c r="B842" s="2455"/>
      <c r="C842" s="2458"/>
      <c r="D842" s="277" t="s">
        <v>77</v>
      </c>
      <c r="E842" s="2437"/>
      <c r="F842" s="2461"/>
      <c r="G842" s="832">
        <f t="shared" ref="G842:G905" si="162">SUM(M842,AV842)</f>
        <v>10</v>
      </c>
      <c r="H842" s="710">
        <f>SUM(I842:L842)</f>
        <v>1</v>
      </c>
      <c r="I842" s="1598">
        <v>1</v>
      </c>
      <c r="J842" s="1598"/>
      <c r="K842" s="1598"/>
      <c r="L842" s="1617"/>
      <c r="M842" s="713">
        <f>IF(AND(SUM(N842:R842)=SUM(Y842:Z842),SUM(S842:X842)=SUM(Y842:Z842)),SUM(N842:R842),"ПЕРЕВІРТЕ ПРАВИЛЬНІСТЬ ДАНИХ")</f>
        <v>10</v>
      </c>
      <c r="N842" s="714"/>
      <c r="O842" s="714"/>
      <c r="P842" s="714"/>
      <c r="Q842" s="714"/>
      <c r="R842" s="715">
        <v>10</v>
      </c>
      <c r="S842" s="756">
        <v>3</v>
      </c>
      <c r="T842" s="694"/>
      <c r="U842" s="694"/>
      <c r="V842" s="751">
        <v>7</v>
      </c>
      <c r="W842" s="751"/>
      <c r="X842" s="695"/>
      <c r="Y842" s="756">
        <v>10</v>
      </c>
      <c r="Z842" s="695"/>
      <c r="AA842" s="1588"/>
      <c r="AB842" s="1589">
        <v>7</v>
      </c>
      <c r="AC842" s="1589">
        <v>7</v>
      </c>
      <c r="AD842" s="1589">
        <v>3</v>
      </c>
      <c r="AE842" s="1589">
        <v>5</v>
      </c>
      <c r="AF842" s="1687">
        <v>2</v>
      </c>
      <c r="AG842" s="1618">
        <v>40</v>
      </c>
      <c r="AH842" s="2010" t="s">
        <v>134</v>
      </c>
      <c r="AI842" s="1681">
        <v>92</v>
      </c>
      <c r="AJ842" s="157">
        <f>SUM(AQ842:AU842)</f>
        <v>10</v>
      </c>
      <c r="AK842" s="1601" t="s">
        <v>98</v>
      </c>
      <c r="AL842" s="1602" t="s">
        <v>98</v>
      </c>
      <c r="AM842" s="1603" t="s">
        <v>98</v>
      </c>
      <c r="AN842" s="1604" t="s">
        <v>97</v>
      </c>
      <c r="AO842" s="1602" t="s">
        <v>97</v>
      </c>
      <c r="AP842" s="1603" t="s">
        <v>97</v>
      </c>
      <c r="AQ842" s="1604">
        <v>1</v>
      </c>
      <c r="AR842" s="1602">
        <v>1</v>
      </c>
      <c r="AS842" s="1602">
        <v>8</v>
      </c>
      <c r="AT842" s="1602"/>
      <c r="AU842" s="1605"/>
      <c r="AV842" s="220">
        <f t="shared" ref="AV842:AV905" si="163">SUM(AW842:BE842)</f>
        <v>0</v>
      </c>
      <c r="AW842" s="753"/>
      <c r="AX842" s="754"/>
      <c r="AY842" s="754"/>
      <c r="AZ842" s="754"/>
      <c r="BA842" s="754"/>
      <c r="BB842" s="754"/>
      <c r="BC842" s="754"/>
      <c r="BD842" s="754"/>
      <c r="BE842" s="755"/>
    </row>
    <row r="843" spans="1:57" ht="32.25" thickBot="1">
      <c r="A843" s="2472"/>
      <c r="B843" s="2456"/>
      <c r="C843" s="2459"/>
      <c r="D843" s="284" t="s">
        <v>78</v>
      </c>
      <c r="E843" s="2438"/>
      <c r="F843" s="2462"/>
      <c r="G843" s="841">
        <f t="shared" si="162"/>
        <v>0</v>
      </c>
      <c r="H843" s="731">
        <f t="shared" si="161"/>
        <v>0</v>
      </c>
      <c r="I843" s="1607"/>
      <c r="J843" s="1607"/>
      <c r="K843" s="1607"/>
      <c r="L843" s="1619"/>
      <c r="M843" s="759">
        <f t="shared" si="159"/>
        <v>0</v>
      </c>
      <c r="N843" s="738"/>
      <c r="O843" s="738"/>
      <c r="P843" s="738"/>
      <c r="Q843" s="738"/>
      <c r="R843" s="1070"/>
      <c r="S843" s="737"/>
      <c r="T843" s="763"/>
      <c r="U843" s="763"/>
      <c r="V843" s="738"/>
      <c r="W843" s="738"/>
      <c r="X843" s="739"/>
      <c r="Y843" s="737"/>
      <c r="Z843" s="739"/>
      <c r="AA843" s="1611"/>
      <c r="AB843" s="1607"/>
      <c r="AC843" s="1607"/>
      <c r="AD843" s="1607"/>
      <c r="AE843" s="1607"/>
      <c r="AF843" s="1619"/>
      <c r="AG843" s="1621"/>
      <c r="AH843" s="1608"/>
      <c r="AI843" s="2007"/>
      <c r="AJ843" s="158">
        <f>SUM(AQ843:AU843)</f>
        <v>0</v>
      </c>
      <c r="AK843" s="1612" t="s">
        <v>97</v>
      </c>
      <c r="AL843" s="1613" t="s">
        <v>97</v>
      </c>
      <c r="AM843" s="1614" t="s">
        <v>97</v>
      </c>
      <c r="AN843" s="1615" t="s">
        <v>97</v>
      </c>
      <c r="AO843" s="1613" t="s">
        <v>98</v>
      </c>
      <c r="AP843" s="1614" t="s">
        <v>98</v>
      </c>
      <c r="AQ843" s="1611"/>
      <c r="AR843" s="1607"/>
      <c r="AS843" s="1607"/>
      <c r="AT843" s="1607"/>
      <c r="AU843" s="1608"/>
      <c r="AV843" s="220">
        <f t="shared" si="163"/>
        <v>0</v>
      </c>
      <c r="AW843" s="748"/>
      <c r="AX843" s="749"/>
      <c r="AY843" s="749"/>
      <c r="AZ843" s="749"/>
      <c r="BA843" s="749"/>
      <c r="BB843" s="749"/>
      <c r="BC843" s="749"/>
      <c r="BD843" s="749"/>
      <c r="BE843" s="750"/>
    </row>
    <row r="844" spans="1:57" ht="33.950000000000003" customHeight="1">
      <c r="A844" s="2472"/>
      <c r="B844" s="2454" t="s">
        <v>486</v>
      </c>
      <c r="C844" s="2457" t="s">
        <v>135</v>
      </c>
      <c r="D844" s="275" t="s">
        <v>74</v>
      </c>
      <c r="E844" s="2436">
        <v>18</v>
      </c>
      <c r="F844" s="2460">
        <f>E844-SUM(M844:M848)</f>
        <v>1</v>
      </c>
      <c r="G844" s="831">
        <f t="shared" si="162"/>
        <v>0</v>
      </c>
      <c r="H844" s="685">
        <f t="shared" si="161"/>
        <v>0</v>
      </c>
      <c r="I844" s="1586"/>
      <c r="J844" s="1586"/>
      <c r="K844" s="1586"/>
      <c r="L844" s="1595"/>
      <c r="M844" s="688">
        <f t="shared" si="159"/>
        <v>0</v>
      </c>
      <c r="N844" s="689"/>
      <c r="O844" s="689"/>
      <c r="P844" s="689"/>
      <c r="Q844" s="689"/>
      <c r="R844" s="690"/>
      <c r="S844" s="691"/>
      <c r="T844" s="762"/>
      <c r="U844" s="762"/>
      <c r="V844" s="689"/>
      <c r="W844" s="689"/>
      <c r="X844" s="693"/>
      <c r="Y844" s="691"/>
      <c r="Z844" s="693"/>
      <c r="AA844" s="1591"/>
      <c r="AB844" s="1586"/>
      <c r="AC844" s="1586"/>
      <c r="AD844" s="1586"/>
      <c r="AE844" s="1586"/>
      <c r="AF844" s="1595"/>
      <c r="AG844" s="1616"/>
      <c r="AH844" s="1587"/>
      <c r="AI844" s="2006"/>
      <c r="AJ844" s="156">
        <f>SUM(AN844:AP844)</f>
        <v>0</v>
      </c>
      <c r="AK844" s="1592" t="s">
        <v>97</v>
      </c>
      <c r="AL844" s="1593" t="s">
        <v>97</v>
      </c>
      <c r="AM844" s="1594" t="s">
        <v>97</v>
      </c>
      <c r="AN844" s="1591"/>
      <c r="AO844" s="1586"/>
      <c r="AP844" s="1595"/>
      <c r="AQ844" s="1596" t="s">
        <v>97</v>
      </c>
      <c r="AR844" s="1593" t="s">
        <v>97</v>
      </c>
      <c r="AS844" s="1593" t="s">
        <v>97</v>
      </c>
      <c r="AT844" s="1593" t="s">
        <v>97</v>
      </c>
      <c r="AU844" s="1597" t="s">
        <v>97</v>
      </c>
      <c r="AV844" s="220">
        <f t="shared" si="163"/>
        <v>0</v>
      </c>
      <c r="AW844" s="706"/>
      <c r="AX844" s="707"/>
      <c r="AY844" s="707"/>
      <c r="AZ844" s="707"/>
      <c r="BA844" s="707"/>
      <c r="BB844" s="707"/>
      <c r="BC844" s="707"/>
      <c r="BD844" s="707"/>
      <c r="BE844" s="708"/>
    </row>
    <row r="845" spans="1:57" ht="47.25">
      <c r="A845" s="2472"/>
      <c r="B845" s="2455"/>
      <c r="C845" s="2458"/>
      <c r="D845" s="277" t="s">
        <v>75</v>
      </c>
      <c r="E845" s="2437"/>
      <c r="F845" s="2461"/>
      <c r="G845" s="832">
        <f t="shared" si="162"/>
        <v>0</v>
      </c>
      <c r="H845" s="710">
        <f t="shared" si="161"/>
        <v>0</v>
      </c>
      <c r="I845" s="1598"/>
      <c r="J845" s="1598"/>
      <c r="K845" s="1598"/>
      <c r="L845" s="1617"/>
      <c r="M845" s="713">
        <f t="shared" si="159"/>
        <v>0</v>
      </c>
      <c r="N845" s="714"/>
      <c r="O845" s="714"/>
      <c r="P845" s="714"/>
      <c r="Q845" s="714"/>
      <c r="R845" s="715"/>
      <c r="S845" s="756"/>
      <c r="T845" s="694"/>
      <c r="U845" s="694"/>
      <c r="V845" s="751"/>
      <c r="W845" s="751"/>
      <c r="X845" s="695"/>
      <c r="Y845" s="756"/>
      <c r="Z845" s="695"/>
      <c r="AA845" s="1588"/>
      <c r="AB845" s="1589"/>
      <c r="AC845" s="1589"/>
      <c r="AD845" s="1589"/>
      <c r="AE845" s="1589"/>
      <c r="AF845" s="1687"/>
      <c r="AG845" s="1618"/>
      <c r="AH845" s="1599"/>
      <c r="AI845" s="1681"/>
      <c r="AJ845" s="157">
        <f>SUM(AN845:AP845)</f>
        <v>0</v>
      </c>
      <c r="AK845" s="1601" t="s">
        <v>98</v>
      </c>
      <c r="AL845" s="1602" t="s">
        <v>98</v>
      </c>
      <c r="AM845" s="1603" t="s">
        <v>98</v>
      </c>
      <c r="AN845" s="1604"/>
      <c r="AO845" s="1602"/>
      <c r="AP845" s="1603"/>
      <c r="AQ845" s="1604" t="s">
        <v>97</v>
      </c>
      <c r="AR845" s="1602" t="s">
        <v>97</v>
      </c>
      <c r="AS845" s="1602" t="s">
        <v>97</v>
      </c>
      <c r="AT845" s="1602" t="s">
        <v>97</v>
      </c>
      <c r="AU845" s="1605" t="s">
        <v>97</v>
      </c>
      <c r="AV845" s="220">
        <f t="shared" si="163"/>
        <v>0</v>
      </c>
      <c r="AW845" s="753"/>
      <c r="AX845" s="754"/>
      <c r="AY845" s="754"/>
      <c r="AZ845" s="754"/>
      <c r="BA845" s="754"/>
      <c r="BB845" s="754"/>
      <c r="BC845" s="754"/>
      <c r="BD845" s="754"/>
      <c r="BE845" s="755"/>
    </row>
    <row r="846" spans="1:57" ht="31.5">
      <c r="A846" s="2472"/>
      <c r="B846" s="2455"/>
      <c r="C846" s="2458"/>
      <c r="D846" s="277" t="s">
        <v>76</v>
      </c>
      <c r="E846" s="2437"/>
      <c r="F846" s="2461"/>
      <c r="G846" s="832">
        <f t="shared" si="162"/>
        <v>0</v>
      </c>
      <c r="H846" s="710">
        <f t="shared" si="161"/>
        <v>0</v>
      </c>
      <c r="I846" s="1598"/>
      <c r="J846" s="1598"/>
      <c r="K846" s="1598"/>
      <c r="L846" s="1617"/>
      <c r="M846" s="713">
        <f t="shared" si="159"/>
        <v>0</v>
      </c>
      <c r="N846" s="714"/>
      <c r="O846" s="714"/>
      <c r="P846" s="714"/>
      <c r="Q846" s="714"/>
      <c r="R846" s="715"/>
      <c r="S846" s="756"/>
      <c r="T846" s="694"/>
      <c r="U846" s="694"/>
      <c r="V846" s="751"/>
      <c r="W846" s="751"/>
      <c r="X846" s="695"/>
      <c r="Y846" s="756"/>
      <c r="Z846" s="695"/>
      <c r="AA846" s="1588"/>
      <c r="AB846" s="1589"/>
      <c r="AC846" s="1589"/>
      <c r="AD846" s="1589"/>
      <c r="AE846" s="1589"/>
      <c r="AF846" s="1687"/>
      <c r="AG846" s="1618"/>
      <c r="AH846" s="1599"/>
      <c r="AI846" s="1681"/>
      <c r="AJ846" s="157">
        <f>SUM(AK846:AM846)</f>
        <v>0</v>
      </c>
      <c r="AK846" s="1601"/>
      <c r="AL846" s="1602"/>
      <c r="AM846" s="1603"/>
      <c r="AN846" s="1604" t="s">
        <v>97</v>
      </c>
      <c r="AO846" s="1602" t="s">
        <v>97</v>
      </c>
      <c r="AP846" s="1603" t="s">
        <v>97</v>
      </c>
      <c r="AQ846" s="1604" t="s">
        <v>97</v>
      </c>
      <c r="AR846" s="1602" t="s">
        <v>97</v>
      </c>
      <c r="AS846" s="1602" t="s">
        <v>97</v>
      </c>
      <c r="AT846" s="1602" t="s">
        <v>97</v>
      </c>
      <c r="AU846" s="1605" t="s">
        <v>97</v>
      </c>
      <c r="AV846" s="220">
        <f t="shared" si="163"/>
        <v>0</v>
      </c>
      <c r="AW846" s="753"/>
      <c r="AX846" s="754"/>
      <c r="AY846" s="754"/>
      <c r="AZ846" s="754"/>
      <c r="BA846" s="754"/>
      <c r="BB846" s="754"/>
      <c r="BC846" s="754"/>
      <c r="BD846" s="754"/>
      <c r="BE846" s="755"/>
    </row>
    <row r="847" spans="1:57">
      <c r="A847" s="2472"/>
      <c r="B847" s="2455"/>
      <c r="C847" s="2458"/>
      <c r="D847" s="277" t="s">
        <v>77</v>
      </c>
      <c r="E847" s="2437"/>
      <c r="F847" s="2461"/>
      <c r="G847" s="832">
        <f t="shared" si="162"/>
        <v>17</v>
      </c>
      <c r="H847" s="710">
        <f t="shared" si="161"/>
        <v>0</v>
      </c>
      <c r="I847" s="1598"/>
      <c r="J847" s="1598"/>
      <c r="K847" s="1598"/>
      <c r="L847" s="1617"/>
      <c r="M847" s="713">
        <f>IF(AND(SUM(N847:R847)=SUM(Y847:Z847),SUM(S847:X847)=SUM(Y847:Z847)),SUM(N847:R847),"ПЕРЕВІРТЕ ПРАВИЛЬНІСТЬ ДАНИХ")</f>
        <v>17</v>
      </c>
      <c r="N847" s="714"/>
      <c r="O847" s="714"/>
      <c r="P847" s="714"/>
      <c r="Q847" s="714"/>
      <c r="R847" s="715">
        <v>17</v>
      </c>
      <c r="S847" s="756">
        <v>1</v>
      </c>
      <c r="T847" s="694"/>
      <c r="U847" s="694"/>
      <c r="V847" s="751">
        <v>16</v>
      </c>
      <c r="W847" s="751"/>
      <c r="X847" s="695"/>
      <c r="Y847" s="756">
        <v>15</v>
      </c>
      <c r="Z847" s="695">
        <v>2</v>
      </c>
      <c r="AA847" s="1588"/>
      <c r="AB847" s="1589">
        <v>1</v>
      </c>
      <c r="AC847" s="1589">
        <v>1</v>
      </c>
      <c r="AD847" s="1589"/>
      <c r="AE847" s="1589">
        <v>5</v>
      </c>
      <c r="AF847" s="1687">
        <v>1</v>
      </c>
      <c r="AG847" s="1618">
        <v>44</v>
      </c>
      <c r="AH847" s="1599">
        <v>23</v>
      </c>
      <c r="AI847" s="1681">
        <v>112</v>
      </c>
      <c r="AJ847" s="157">
        <f>SUM(AQ847:AU847)</f>
        <v>17</v>
      </c>
      <c r="AK847" s="1601" t="s">
        <v>98</v>
      </c>
      <c r="AL847" s="1602" t="s">
        <v>98</v>
      </c>
      <c r="AM847" s="1603" t="s">
        <v>98</v>
      </c>
      <c r="AN847" s="1604" t="s">
        <v>97</v>
      </c>
      <c r="AO847" s="1602" t="s">
        <v>97</v>
      </c>
      <c r="AP847" s="1603" t="s">
        <v>97</v>
      </c>
      <c r="AQ847" s="1604"/>
      <c r="AR847" s="1602"/>
      <c r="AS847" s="1602"/>
      <c r="AT847" s="1602">
        <v>17</v>
      </c>
      <c r="AU847" s="1605"/>
      <c r="AV847" s="220">
        <f t="shared" si="163"/>
        <v>0</v>
      </c>
      <c r="AW847" s="753"/>
      <c r="AX847" s="754"/>
      <c r="AY847" s="754"/>
      <c r="AZ847" s="754"/>
      <c r="BA847" s="754"/>
      <c r="BB847" s="754"/>
      <c r="BC847" s="754"/>
      <c r="BD847" s="754"/>
      <c r="BE847" s="755"/>
    </row>
    <row r="848" spans="1:57" ht="32.25" thickBot="1">
      <c r="A848" s="2472"/>
      <c r="B848" s="2456"/>
      <c r="C848" s="2459"/>
      <c r="D848" s="284" t="s">
        <v>78</v>
      </c>
      <c r="E848" s="2438"/>
      <c r="F848" s="2462"/>
      <c r="G848" s="841">
        <f t="shared" si="162"/>
        <v>0</v>
      </c>
      <c r="H848" s="731">
        <f t="shared" si="161"/>
        <v>0</v>
      </c>
      <c r="I848" s="1607"/>
      <c r="J848" s="1607"/>
      <c r="K848" s="1607"/>
      <c r="L848" s="1619"/>
      <c r="M848" s="759">
        <f t="shared" si="159"/>
        <v>0</v>
      </c>
      <c r="N848" s="738"/>
      <c r="O848" s="738"/>
      <c r="P848" s="738"/>
      <c r="Q848" s="738"/>
      <c r="R848" s="1070"/>
      <c r="S848" s="737"/>
      <c r="T848" s="763"/>
      <c r="U848" s="763"/>
      <c r="V848" s="738"/>
      <c r="W848" s="738"/>
      <c r="X848" s="739"/>
      <c r="Y848" s="737"/>
      <c r="Z848" s="739"/>
      <c r="AA848" s="1611"/>
      <c r="AB848" s="1607"/>
      <c r="AC848" s="1607"/>
      <c r="AD848" s="1607"/>
      <c r="AE848" s="1607"/>
      <c r="AF848" s="1619"/>
      <c r="AG848" s="1621"/>
      <c r="AH848" s="1608"/>
      <c r="AI848" s="2007"/>
      <c r="AJ848" s="158">
        <f>SUM(AQ848:AU848)</f>
        <v>0</v>
      </c>
      <c r="AK848" s="1612" t="s">
        <v>97</v>
      </c>
      <c r="AL848" s="1613" t="s">
        <v>97</v>
      </c>
      <c r="AM848" s="1614" t="s">
        <v>97</v>
      </c>
      <c r="AN848" s="1615" t="s">
        <v>97</v>
      </c>
      <c r="AO848" s="1613" t="s">
        <v>98</v>
      </c>
      <c r="AP848" s="1614" t="s">
        <v>98</v>
      </c>
      <c r="AQ848" s="1611"/>
      <c r="AR848" s="1607"/>
      <c r="AS848" s="1607"/>
      <c r="AT848" s="1607"/>
      <c r="AU848" s="1608"/>
      <c r="AV848" s="220">
        <f t="shared" si="163"/>
        <v>0</v>
      </c>
      <c r="AW848" s="748"/>
      <c r="AX848" s="749"/>
      <c r="AY848" s="749"/>
      <c r="AZ848" s="749"/>
      <c r="BA848" s="749"/>
      <c r="BB848" s="749"/>
      <c r="BC848" s="749"/>
      <c r="BD848" s="749"/>
      <c r="BE848" s="750"/>
    </row>
    <row r="849" spans="1:57" ht="33.950000000000003" customHeight="1">
      <c r="A849" s="2472"/>
      <c r="B849" s="2454" t="s">
        <v>487</v>
      </c>
      <c r="C849" s="2457" t="s">
        <v>136</v>
      </c>
      <c r="D849" s="275" t="s">
        <v>74</v>
      </c>
      <c r="E849" s="2436">
        <v>5</v>
      </c>
      <c r="F849" s="2460">
        <f>E849-SUM(M849:M853)</f>
        <v>3</v>
      </c>
      <c r="G849" s="831">
        <f t="shared" si="162"/>
        <v>0</v>
      </c>
      <c r="H849" s="685">
        <f t="shared" si="161"/>
        <v>0</v>
      </c>
      <c r="I849" s="1586"/>
      <c r="J849" s="1586"/>
      <c r="K849" s="1586"/>
      <c r="L849" s="1595"/>
      <c r="M849" s="688">
        <f t="shared" si="159"/>
        <v>0</v>
      </c>
      <c r="N849" s="689"/>
      <c r="O849" s="689"/>
      <c r="P849" s="689"/>
      <c r="Q849" s="689"/>
      <c r="R849" s="690"/>
      <c r="S849" s="691"/>
      <c r="T849" s="762"/>
      <c r="U849" s="762"/>
      <c r="V849" s="689"/>
      <c r="W849" s="689"/>
      <c r="X849" s="693"/>
      <c r="Y849" s="691"/>
      <c r="Z849" s="693"/>
      <c r="AA849" s="1591"/>
      <c r="AB849" s="1586"/>
      <c r="AC849" s="1586"/>
      <c r="AD849" s="1586"/>
      <c r="AE849" s="1586"/>
      <c r="AF849" s="1595"/>
      <c r="AG849" s="1616"/>
      <c r="AH849" s="1587"/>
      <c r="AI849" s="2006"/>
      <c r="AJ849" s="156">
        <f>SUM(AN849:AP849)</f>
        <v>0</v>
      </c>
      <c r="AK849" s="1592" t="s">
        <v>97</v>
      </c>
      <c r="AL849" s="1593" t="s">
        <v>97</v>
      </c>
      <c r="AM849" s="1594" t="s">
        <v>97</v>
      </c>
      <c r="AN849" s="1591"/>
      <c r="AO849" s="1586"/>
      <c r="AP849" s="1595"/>
      <c r="AQ849" s="1596" t="s">
        <v>97</v>
      </c>
      <c r="AR849" s="1593" t="s">
        <v>97</v>
      </c>
      <c r="AS849" s="1593" t="s">
        <v>97</v>
      </c>
      <c r="AT849" s="1593" t="s">
        <v>97</v>
      </c>
      <c r="AU849" s="1597" t="s">
        <v>97</v>
      </c>
      <c r="AV849" s="220">
        <f t="shared" si="163"/>
        <v>0</v>
      </c>
      <c r="AW849" s="706"/>
      <c r="AX849" s="707"/>
      <c r="AY849" s="707"/>
      <c r="AZ849" s="707"/>
      <c r="BA849" s="707"/>
      <c r="BB849" s="707"/>
      <c r="BC849" s="707"/>
      <c r="BD849" s="707"/>
      <c r="BE849" s="708"/>
    </row>
    <row r="850" spans="1:57" ht="47.25">
      <c r="A850" s="2472"/>
      <c r="B850" s="2455"/>
      <c r="C850" s="2458"/>
      <c r="D850" s="277" t="s">
        <v>75</v>
      </c>
      <c r="E850" s="2437"/>
      <c r="F850" s="2461"/>
      <c r="G850" s="832">
        <f t="shared" si="162"/>
        <v>0</v>
      </c>
      <c r="H850" s="710">
        <f t="shared" si="161"/>
        <v>0</v>
      </c>
      <c r="I850" s="1598"/>
      <c r="J850" s="1598"/>
      <c r="K850" s="1598"/>
      <c r="L850" s="1617"/>
      <c r="M850" s="713">
        <f t="shared" si="159"/>
        <v>0</v>
      </c>
      <c r="N850" s="714"/>
      <c r="O850" s="714"/>
      <c r="P850" s="714"/>
      <c r="Q850" s="714"/>
      <c r="R850" s="715"/>
      <c r="S850" s="756"/>
      <c r="T850" s="694"/>
      <c r="U850" s="694"/>
      <c r="V850" s="751"/>
      <c r="W850" s="751"/>
      <c r="X850" s="695"/>
      <c r="Y850" s="756"/>
      <c r="Z850" s="695"/>
      <c r="AA850" s="1588"/>
      <c r="AB850" s="1589"/>
      <c r="AC850" s="1589"/>
      <c r="AD850" s="1589"/>
      <c r="AE850" s="1589"/>
      <c r="AF850" s="1687"/>
      <c r="AG850" s="1618"/>
      <c r="AH850" s="1599"/>
      <c r="AI850" s="1681"/>
      <c r="AJ850" s="157">
        <f>SUM(AN850:AP850)</f>
        <v>0</v>
      </c>
      <c r="AK850" s="1601" t="s">
        <v>98</v>
      </c>
      <c r="AL850" s="1602" t="s">
        <v>98</v>
      </c>
      <c r="AM850" s="1603" t="s">
        <v>98</v>
      </c>
      <c r="AN850" s="1604"/>
      <c r="AO850" s="1602"/>
      <c r="AP850" s="1603"/>
      <c r="AQ850" s="1604" t="s">
        <v>97</v>
      </c>
      <c r="AR850" s="1602" t="s">
        <v>97</v>
      </c>
      <c r="AS850" s="1602" t="s">
        <v>97</v>
      </c>
      <c r="AT850" s="1602" t="s">
        <v>97</v>
      </c>
      <c r="AU850" s="1605" t="s">
        <v>97</v>
      </c>
      <c r="AV850" s="220">
        <f t="shared" si="163"/>
        <v>0</v>
      </c>
      <c r="AW850" s="753"/>
      <c r="AX850" s="754"/>
      <c r="AY850" s="754"/>
      <c r="AZ850" s="754"/>
      <c r="BA850" s="754"/>
      <c r="BB850" s="754"/>
      <c r="BC850" s="754"/>
      <c r="BD850" s="754"/>
      <c r="BE850" s="755"/>
    </row>
    <row r="851" spans="1:57" ht="31.5">
      <c r="A851" s="2472"/>
      <c r="B851" s="2455"/>
      <c r="C851" s="2458"/>
      <c r="D851" s="277" t="s">
        <v>76</v>
      </c>
      <c r="E851" s="2437"/>
      <c r="F851" s="2461"/>
      <c r="G851" s="832">
        <f t="shared" si="162"/>
        <v>0</v>
      </c>
      <c r="H851" s="710">
        <f t="shared" si="161"/>
        <v>0</v>
      </c>
      <c r="I851" s="1598"/>
      <c r="J851" s="1598"/>
      <c r="K851" s="1598"/>
      <c r="L851" s="1617"/>
      <c r="M851" s="713">
        <f t="shared" si="159"/>
        <v>0</v>
      </c>
      <c r="N851" s="714"/>
      <c r="O851" s="714"/>
      <c r="P851" s="714"/>
      <c r="Q851" s="714"/>
      <c r="R851" s="715"/>
      <c r="S851" s="756"/>
      <c r="T851" s="694"/>
      <c r="U851" s="694"/>
      <c r="V851" s="751"/>
      <c r="W851" s="751"/>
      <c r="X851" s="695"/>
      <c r="Y851" s="756"/>
      <c r="Z851" s="695"/>
      <c r="AA851" s="1588"/>
      <c r="AB851" s="1589"/>
      <c r="AC851" s="1589"/>
      <c r="AD851" s="1589"/>
      <c r="AE851" s="1589"/>
      <c r="AF851" s="1687"/>
      <c r="AG851" s="1618"/>
      <c r="AH851" s="1599"/>
      <c r="AI851" s="1681"/>
      <c r="AJ851" s="157">
        <f>SUM(AK851:AM851)</f>
        <v>0</v>
      </c>
      <c r="AK851" s="1601"/>
      <c r="AL851" s="1602"/>
      <c r="AM851" s="1603"/>
      <c r="AN851" s="1604" t="s">
        <v>97</v>
      </c>
      <c r="AO851" s="1602" t="s">
        <v>97</v>
      </c>
      <c r="AP851" s="1603" t="s">
        <v>97</v>
      </c>
      <c r="AQ851" s="1604" t="s">
        <v>97</v>
      </c>
      <c r="AR851" s="1602" t="s">
        <v>97</v>
      </c>
      <c r="AS851" s="1602" t="s">
        <v>97</v>
      </c>
      <c r="AT851" s="1602" t="s">
        <v>97</v>
      </c>
      <c r="AU851" s="1605" t="s">
        <v>97</v>
      </c>
      <c r="AV851" s="220">
        <f t="shared" si="163"/>
        <v>0</v>
      </c>
      <c r="AW851" s="753"/>
      <c r="AX851" s="754"/>
      <c r="AY851" s="754"/>
      <c r="AZ851" s="754"/>
      <c r="BA851" s="754"/>
      <c r="BB851" s="754"/>
      <c r="BC851" s="754"/>
      <c r="BD851" s="754"/>
      <c r="BE851" s="755"/>
    </row>
    <row r="852" spans="1:57">
      <c r="A852" s="2472"/>
      <c r="B852" s="2455"/>
      <c r="C852" s="2458"/>
      <c r="D852" s="277" t="s">
        <v>77</v>
      </c>
      <c r="E852" s="2437"/>
      <c r="F852" s="2461"/>
      <c r="G852" s="832">
        <f t="shared" si="162"/>
        <v>2</v>
      </c>
      <c r="H852" s="710">
        <f t="shared" si="161"/>
        <v>0</v>
      </c>
      <c r="I852" s="1598"/>
      <c r="J852" s="1598"/>
      <c r="K852" s="1598"/>
      <c r="L852" s="1617"/>
      <c r="M852" s="713">
        <f>IF(AND(SUM(N852:R852)=SUM(Y852:Z852),SUM(S852:X852)=SUM(Y852:Z852)),SUM(N852:R852),"ПЕРЕВІРТЕ ПРАВИЛЬНІСТЬ ДАНИХ")</f>
        <v>2</v>
      </c>
      <c r="N852" s="714"/>
      <c r="O852" s="714"/>
      <c r="P852" s="714"/>
      <c r="Q852" s="714"/>
      <c r="R852" s="715">
        <v>2</v>
      </c>
      <c r="S852" s="756"/>
      <c r="T852" s="694"/>
      <c r="U852" s="694"/>
      <c r="V852" s="751">
        <v>2</v>
      </c>
      <c r="W852" s="751"/>
      <c r="X852" s="695"/>
      <c r="Y852" s="756">
        <v>2</v>
      </c>
      <c r="Z852" s="695"/>
      <c r="AA852" s="1588"/>
      <c r="AB852" s="1589"/>
      <c r="AC852" s="1589"/>
      <c r="AD852" s="1589"/>
      <c r="AE852" s="1589"/>
      <c r="AF852" s="1687"/>
      <c r="AG852" s="1618">
        <v>50</v>
      </c>
      <c r="AH852" s="1599">
        <v>15</v>
      </c>
      <c r="AI852" s="1681">
        <v>87.5</v>
      </c>
      <c r="AJ852" s="157">
        <f>SUM(AQ852:AU852)</f>
        <v>2</v>
      </c>
      <c r="AK852" s="1601" t="s">
        <v>98</v>
      </c>
      <c r="AL852" s="1602" t="s">
        <v>98</v>
      </c>
      <c r="AM852" s="1603" t="s">
        <v>98</v>
      </c>
      <c r="AN852" s="1604" t="s">
        <v>97</v>
      </c>
      <c r="AO852" s="1602" t="s">
        <v>97</v>
      </c>
      <c r="AP852" s="1603" t="s">
        <v>97</v>
      </c>
      <c r="AQ852" s="1604"/>
      <c r="AR852" s="1602">
        <v>1</v>
      </c>
      <c r="AS852" s="1602">
        <v>1</v>
      </c>
      <c r="AT852" s="1602"/>
      <c r="AU852" s="1605"/>
      <c r="AV852" s="220">
        <f t="shared" si="163"/>
        <v>0</v>
      </c>
      <c r="AW852" s="753"/>
      <c r="AX852" s="754"/>
      <c r="AY852" s="754"/>
      <c r="AZ852" s="754"/>
      <c r="BA852" s="754"/>
      <c r="BB852" s="754"/>
      <c r="BC852" s="754"/>
      <c r="BD852" s="754"/>
      <c r="BE852" s="755"/>
    </row>
    <row r="853" spans="1:57" ht="32.25" thickBot="1">
      <c r="A853" s="2472"/>
      <c r="B853" s="2456"/>
      <c r="C853" s="2459"/>
      <c r="D853" s="284" t="s">
        <v>78</v>
      </c>
      <c r="E853" s="2438"/>
      <c r="F853" s="2462"/>
      <c r="G853" s="841">
        <f t="shared" si="162"/>
        <v>0</v>
      </c>
      <c r="H853" s="731">
        <f t="shared" si="161"/>
        <v>0</v>
      </c>
      <c r="I853" s="1607"/>
      <c r="J853" s="1607"/>
      <c r="K853" s="1607"/>
      <c r="L853" s="1619"/>
      <c r="M853" s="759">
        <f t="shared" si="159"/>
        <v>0</v>
      </c>
      <c r="N853" s="738"/>
      <c r="O853" s="738"/>
      <c r="P853" s="738"/>
      <c r="Q853" s="738"/>
      <c r="R853" s="1070"/>
      <c r="S853" s="737"/>
      <c r="T853" s="763"/>
      <c r="U853" s="763"/>
      <c r="V853" s="738"/>
      <c r="W853" s="738"/>
      <c r="X853" s="739"/>
      <c r="Y853" s="737"/>
      <c r="Z853" s="739"/>
      <c r="AA853" s="1611"/>
      <c r="AB853" s="1607"/>
      <c r="AC853" s="1607"/>
      <c r="AD853" s="1607"/>
      <c r="AE853" s="1607"/>
      <c r="AF853" s="1619"/>
      <c r="AG853" s="1621"/>
      <c r="AH853" s="1608"/>
      <c r="AI853" s="2007"/>
      <c r="AJ853" s="158">
        <f>SUM(AQ853:AU853)</f>
        <v>0</v>
      </c>
      <c r="AK853" s="1612" t="s">
        <v>97</v>
      </c>
      <c r="AL853" s="1613" t="s">
        <v>97</v>
      </c>
      <c r="AM853" s="1614" t="s">
        <v>97</v>
      </c>
      <c r="AN853" s="1615" t="s">
        <v>97</v>
      </c>
      <c r="AO853" s="1613" t="s">
        <v>98</v>
      </c>
      <c r="AP853" s="1614" t="s">
        <v>98</v>
      </c>
      <c r="AQ853" s="1611"/>
      <c r="AR853" s="1607"/>
      <c r="AS853" s="1607"/>
      <c r="AT853" s="1607"/>
      <c r="AU853" s="1608"/>
      <c r="AV853" s="220">
        <f t="shared" si="163"/>
        <v>0</v>
      </c>
      <c r="AW853" s="748"/>
      <c r="AX853" s="749"/>
      <c r="AY853" s="749"/>
      <c r="AZ853" s="749"/>
      <c r="BA853" s="749"/>
      <c r="BB853" s="749"/>
      <c r="BC853" s="749"/>
      <c r="BD853" s="749"/>
      <c r="BE853" s="750"/>
    </row>
    <row r="854" spans="1:57" ht="33.950000000000003" customHeight="1">
      <c r="A854" s="2472"/>
      <c r="B854" s="2454" t="s">
        <v>488</v>
      </c>
      <c r="C854" s="2457" t="s">
        <v>137</v>
      </c>
      <c r="D854" s="275" t="s">
        <v>74</v>
      </c>
      <c r="E854" s="2436">
        <v>35</v>
      </c>
      <c r="F854" s="2460">
        <f>E854-SUM(M854:M858)</f>
        <v>4</v>
      </c>
      <c r="G854" s="831">
        <f t="shared" si="162"/>
        <v>0</v>
      </c>
      <c r="H854" s="685">
        <f t="shared" si="161"/>
        <v>0</v>
      </c>
      <c r="I854" s="1586"/>
      <c r="J854" s="1586"/>
      <c r="K854" s="1586"/>
      <c r="L854" s="1595"/>
      <c r="M854" s="688">
        <f t="shared" ref="M854:M863" si="164">IF(AND(SUM(N854:R854)=SUM(Y854:Z854),SUM(S854:X854)=SUM(Y854:Z854)),SUM(N854:R854),"ПЕРЕВІРТЕ ПРАВИЛЬНІСТЬ ДАНИХ")</f>
        <v>0</v>
      </c>
      <c r="N854" s="689"/>
      <c r="O854" s="689"/>
      <c r="P854" s="689"/>
      <c r="Q854" s="689"/>
      <c r="R854" s="690"/>
      <c r="S854" s="691"/>
      <c r="T854" s="762"/>
      <c r="U854" s="762"/>
      <c r="V854" s="689"/>
      <c r="W854" s="689"/>
      <c r="X854" s="693"/>
      <c r="Y854" s="691"/>
      <c r="Z854" s="693"/>
      <c r="AA854" s="1591"/>
      <c r="AB854" s="1586"/>
      <c r="AC854" s="1586"/>
      <c r="AD854" s="1586"/>
      <c r="AE854" s="1586"/>
      <c r="AF854" s="1595"/>
      <c r="AG854" s="1616"/>
      <c r="AH854" s="1587"/>
      <c r="AI854" s="2006"/>
      <c r="AJ854" s="156">
        <f>SUM(AN854:AP854)</f>
        <v>0</v>
      </c>
      <c r="AK854" s="1592" t="s">
        <v>97</v>
      </c>
      <c r="AL854" s="1593" t="s">
        <v>97</v>
      </c>
      <c r="AM854" s="1594" t="s">
        <v>97</v>
      </c>
      <c r="AN854" s="1591"/>
      <c r="AO854" s="1586"/>
      <c r="AP854" s="1595"/>
      <c r="AQ854" s="1596" t="s">
        <v>97</v>
      </c>
      <c r="AR854" s="1593" t="s">
        <v>97</v>
      </c>
      <c r="AS854" s="1593" t="s">
        <v>97</v>
      </c>
      <c r="AT854" s="1593" t="s">
        <v>97</v>
      </c>
      <c r="AU854" s="1597" t="s">
        <v>97</v>
      </c>
      <c r="AV854" s="220">
        <f t="shared" si="163"/>
        <v>0</v>
      </c>
      <c r="AW854" s="706"/>
      <c r="AX854" s="707"/>
      <c r="AY854" s="707"/>
      <c r="AZ854" s="707"/>
      <c r="BA854" s="707"/>
      <c r="BB854" s="707"/>
      <c r="BC854" s="707"/>
      <c r="BD854" s="707"/>
      <c r="BE854" s="708"/>
    </row>
    <row r="855" spans="1:57" ht="47.25">
      <c r="A855" s="2472"/>
      <c r="B855" s="2455"/>
      <c r="C855" s="2458"/>
      <c r="D855" s="277" t="s">
        <v>75</v>
      </c>
      <c r="E855" s="2437"/>
      <c r="F855" s="2461"/>
      <c r="G855" s="832">
        <f t="shared" si="162"/>
        <v>0</v>
      </c>
      <c r="H855" s="710">
        <f t="shared" si="161"/>
        <v>0</v>
      </c>
      <c r="I855" s="1598"/>
      <c r="J855" s="1598"/>
      <c r="K855" s="1598"/>
      <c r="L855" s="1617"/>
      <c r="M855" s="713">
        <f t="shared" si="164"/>
        <v>0</v>
      </c>
      <c r="N855" s="714"/>
      <c r="O855" s="714"/>
      <c r="P855" s="714"/>
      <c r="Q855" s="714"/>
      <c r="R855" s="715"/>
      <c r="S855" s="756"/>
      <c r="T855" s="694"/>
      <c r="U855" s="694"/>
      <c r="V855" s="751"/>
      <c r="W855" s="751"/>
      <c r="X855" s="695"/>
      <c r="Y855" s="756"/>
      <c r="Z855" s="695"/>
      <c r="AA855" s="1588"/>
      <c r="AB855" s="1589"/>
      <c r="AC855" s="1589"/>
      <c r="AD855" s="1589"/>
      <c r="AE855" s="1589"/>
      <c r="AF855" s="1687"/>
      <c r="AG855" s="1618"/>
      <c r="AH855" s="1599"/>
      <c r="AI855" s="1681"/>
      <c r="AJ855" s="157">
        <f>SUM(AN855:AP855)</f>
        <v>0</v>
      </c>
      <c r="AK855" s="1601" t="s">
        <v>98</v>
      </c>
      <c r="AL855" s="1602" t="s">
        <v>98</v>
      </c>
      <c r="AM855" s="1603" t="s">
        <v>98</v>
      </c>
      <c r="AN855" s="1604"/>
      <c r="AO855" s="1602"/>
      <c r="AP855" s="1603"/>
      <c r="AQ855" s="1604" t="s">
        <v>97</v>
      </c>
      <c r="AR855" s="1602" t="s">
        <v>97</v>
      </c>
      <c r="AS855" s="1602" t="s">
        <v>97</v>
      </c>
      <c r="AT855" s="1602" t="s">
        <v>97</v>
      </c>
      <c r="AU855" s="1605" t="s">
        <v>97</v>
      </c>
      <c r="AV855" s="220">
        <f t="shared" si="163"/>
        <v>0</v>
      </c>
      <c r="AW855" s="753"/>
      <c r="AX855" s="754"/>
      <c r="AY855" s="754"/>
      <c r="AZ855" s="754"/>
      <c r="BA855" s="754"/>
      <c r="BB855" s="754"/>
      <c r="BC855" s="754"/>
      <c r="BD855" s="754"/>
      <c r="BE855" s="755"/>
    </row>
    <row r="856" spans="1:57" ht="31.5">
      <c r="A856" s="2472"/>
      <c r="B856" s="2455"/>
      <c r="C856" s="2458"/>
      <c r="D856" s="277" t="s">
        <v>76</v>
      </c>
      <c r="E856" s="2437"/>
      <c r="F856" s="2461"/>
      <c r="G856" s="832">
        <f t="shared" si="162"/>
        <v>0</v>
      </c>
      <c r="H856" s="710">
        <f t="shared" si="161"/>
        <v>0</v>
      </c>
      <c r="I856" s="1598"/>
      <c r="J856" s="1598"/>
      <c r="K856" s="1598"/>
      <c r="L856" s="1617"/>
      <c r="M856" s="713">
        <f t="shared" si="164"/>
        <v>0</v>
      </c>
      <c r="N856" s="714"/>
      <c r="O856" s="714"/>
      <c r="P856" s="714"/>
      <c r="Q856" s="714"/>
      <c r="R856" s="715"/>
      <c r="S856" s="756"/>
      <c r="T856" s="694"/>
      <c r="U856" s="694"/>
      <c r="V856" s="751"/>
      <c r="W856" s="751"/>
      <c r="X856" s="695"/>
      <c r="Y856" s="756"/>
      <c r="Z856" s="695"/>
      <c r="AA856" s="1588"/>
      <c r="AB856" s="1589"/>
      <c r="AC856" s="1589"/>
      <c r="AD856" s="1589"/>
      <c r="AE856" s="1589"/>
      <c r="AF856" s="1687"/>
      <c r="AG856" s="1618"/>
      <c r="AH856" s="1599"/>
      <c r="AI856" s="1681"/>
      <c r="AJ856" s="157">
        <f>SUM(AK856:AM856)</f>
        <v>0</v>
      </c>
      <c r="AK856" s="1601"/>
      <c r="AL856" s="1602"/>
      <c r="AM856" s="1603"/>
      <c r="AN856" s="1604" t="s">
        <v>97</v>
      </c>
      <c r="AO856" s="1602" t="s">
        <v>97</v>
      </c>
      <c r="AP856" s="1603" t="s">
        <v>97</v>
      </c>
      <c r="AQ856" s="1604" t="s">
        <v>97</v>
      </c>
      <c r="AR856" s="1602" t="s">
        <v>97</v>
      </c>
      <c r="AS856" s="1602" t="s">
        <v>97</v>
      </c>
      <c r="AT856" s="1602" t="s">
        <v>97</v>
      </c>
      <c r="AU856" s="1605" t="s">
        <v>97</v>
      </c>
      <c r="AV856" s="220">
        <f t="shared" si="163"/>
        <v>0</v>
      </c>
      <c r="AW856" s="753"/>
      <c r="AX856" s="754"/>
      <c r="AY856" s="754"/>
      <c r="AZ856" s="754"/>
      <c r="BA856" s="754"/>
      <c r="BB856" s="754"/>
      <c r="BC856" s="754"/>
      <c r="BD856" s="754"/>
      <c r="BE856" s="755"/>
    </row>
    <row r="857" spans="1:57">
      <c r="A857" s="2472"/>
      <c r="B857" s="2455"/>
      <c r="C857" s="2458"/>
      <c r="D857" s="277" t="s">
        <v>77</v>
      </c>
      <c r="E857" s="2437"/>
      <c r="F857" s="2461"/>
      <c r="G857" s="832">
        <f t="shared" si="162"/>
        <v>32</v>
      </c>
      <c r="H857" s="710">
        <f t="shared" si="161"/>
        <v>1</v>
      </c>
      <c r="I857" s="1598">
        <v>1</v>
      </c>
      <c r="J857" s="1598"/>
      <c r="K857" s="1598"/>
      <c r="L857" s="1617"/>
      <c r="M857" s="713">
        <f>IF(AND(SUM(N857:R857)=SUM(Y857:Z857),SUM(S857:X857)=SUM(Y857:Z857)),SUM(N857:R857),"ПЕРЕВІРТЕ ПРАВИЛЬНІСТЬ ДАНИХ")</f>
        <v>31</v>
      </c>
      <c r="N857" s="714"/>
      <c r="O857" s="714"/>
      <c r="P857" s="714"/>
      <c r="Q857" s="714"/>
      <c r="R857" s="715">
        <v>31</v>
      </c>
      <c r="S857" s="756">
        <v>3</v>
      </c>
      <c r="T857" s="694"/>
      <c r="U857" s="694"/>
      <c r="V857" s="751">
        <v>28</v>
      </c>
      <c r="W857" s="751"/>
      <c r="X857" s="695"/>
      <c r="Y857" s="756">
        <v>28</v>
      </c>
      <c r="Z857" s="695">
        <v>3</v>
      </c>
      <c r="AA857" s="1588"/>
      <c r="AB857" s="1589">
        <v>7</v>
      </c>
      <c r="AC857" s="1589">
        <v>7</v>
      </c>
      <c r="AD857" s="1589"/>
      <c r="AE857" s="1589">
        <v>29</v>
      </c>
      <c r="AF857" s="1687">
        <v>2</v>
      </c>
      <c r="AG857" s="1618">
        <v>42</v>
      </c>
      <c r="AH857" s="1599">
        <v>28</v>
      </c>
      <c r="AI857" s="1681">
        <v>85</v>
      </c>
      <c r="AJ857" s="157">
        <f>SUM(AQ857:AU857)</f>
        <v>31</v>
      </c>
      <c r="AK857" s="1601" t="s">
        <v>98</v>
      </c>
      <c r="AL857" s="1602" t="s">
        <v>98</v>
      </c>
      <c r="AM857" s="1603" t="s">
        <v>98</v>
      </c>
      <c r="AN857" s="1604" t="s">
        <v>97</v>
      </c>
      <c r="AO857" s="1602" t="s">
        <v>97</v>
      </c>
      <c r="AP857" s="1603" t="s">
        <v>97</v>
      </c>
      <c r="AQ857" s="1604">
        <v>3</v>
      </c>
      <c r="AR857" s="1602">
        <v>16</v>
      </c>
      <c r="AS857" s="1602">
        <v>6</v>
      </c>
      <c r="AT857" s="1602">
        <v>6</v>
      </c>
      <c r="AU857" s="1605"/>
      <c r="AV857" s="220">
        <f t="shared" si="163"/>
        <v>1</v>
      </c>
      <c r="AW857" s="753"/>
      <c r="AX857" s="754"/>
      <c r="AY857" s="754"/>
      <c r="AZ857" s="754"/>
      <c r="BA857" s="754"/>
      <c r="BB857" s="754"/>
      <c r="BC857" s="754">
        <v>1</v>
      </c>
      <c r="BD857" s="754"/>
      <c r="BE857" s="755"/>
    </row>
    <row r="858" spans="1:57" ht="32.25" thickBot="1">
      <c r="A858" s="2472"/>
      <c r="B858" s="2456"/>
      <c r="C858" s="2459"/>
      <c r="D858" s="284" t="s">
        <v>78</v>
      </c>
      <c r="E858" s="2438"/>
      <c r="F858" s="2462"/>
      <c r="G858" s="841">
        <f t="shared" si="162"/>
        <v>0</v>
      </c>
      <c r="H858" s="731">
        <f t="shared" si="161"/>
        <v>0</v>
      </c>
      <c r="I858" s="1607"/>
      <c r="J858" s="1607"/>
      <c r="K858" s="1607"/>
      <c r="L858" s="1619"/>
      <c r="M858" s="759">
        <f t="shared" si="164"/>
        <v>0</v>
      </c>
      <c r="N858" s="738"/>
      <c r="O858" s="738"/>
      <c r="P858" s="738"/>
      <c r="Q858" s="738"/>
      <c r="R858" s="1070"/>
      <c r="S858" s="737"/>
      <c r="T858" s="763"/>
      <c r="U858" s="763"/>
      <c r="V858" s="738"/>
      <c r="W858" s="738"/>
      <c r="X858" s="739"/>
      <c r="Y858" s="737"/>
      <c r="Z858" s="739"/>
      <c r="AA858" s="1611"/>
      <c r="AB858" s="1607"/>
      <c r="AC858" s="1607"/>
      <c r="AD858" s="1607"/>
      <c r="AE858" s="1607"/>
      <c r="AF858" s="1619"/>
      <c r="AG858" s="1621"/>
      <c r="AH858" s="1608"/>
      <c r="AI858" s="2007"/>
      <c r="AJ858" s="158">
        <f>SUM(AQ858:AU858)</f>
        <v>0</v>
      </c>
      <c r="AK858" s="1612" t="s">
        <v>97</v>
      </c>
      <c r="AL858" s="1613" t="s">
        <v>97</v>
      </c>
      <c r="AM858" s="1614" t="s">
        <v>97</v>
      </c>
      <c r="AN858" s="1615" t="s">
        <v>97</v>
      </c>
      <c r="AO858" s="1613" t="s">
        <v>98</v>
      </c>
      <c r="AP858" s="1614" t="s">
        <v>98</v>
      </c>
      <c r="AQ858" s="1611"/>
      <c r="AR858" s="1607"/>
      <c r="AS858" s="1607"/>
      <c r="AT858" s="1607"/>
      <c r="AU858" s="1608"/>
      <c r="AV858" s="220">
        <f t="shared" si="163"/>
        <v>0</v>
      </c>
      <c r="AW858" s="748"/>
      <c r="AX858" s="749"/>
      <c r="AY858" s="749"/>
      <c r="AZ858" s="749"/>
      <c r="BA858" s="749"/>
      <c r="BB858" s="749"/>
      <c r="BC858" s="749"/>
      <c r="BD858" s="749"/>
      <c r="BE858" s="750"/>
    </row>
    <row r="859" spans="1:57" ht="33.950000000000003" customHeight="1">
      <c r="A859" s="2472"/>
      <c r="B859" s="2454" t="s">
        <v>138</v>
      </c>
      <c r="C859" s="2457" t="s">
        <v>139</v>
      </c>
      <c r="D859" s="275" t="s">
        <v>74</v>
      </c>
      <c r="E859" s="2436">
        <v>25</v>
      </c>
      <c r="F859" s="2460">
        <f>E859-SUM(M859:M863)</f>
        <v>10</v>
      </c>
      <c r="G859" s="831">
        <f t="shared" si="162"/>
        <v>0</v>
      </c>
      <c r="H859" s="685">
        <f t="shared" si="161"/>
        <v>0</v>
      </c>
      <c r="I859" s="1586"/>
      <c r="J859" s="1586"/>
      <c r="K859" s="1586"/>
      <c r="L859" s="1595"/>
      <c r="M859" s="688">
        <f t="shared" si="164"/>
        <v>0</v>
      </c>
      <c r="N859" s="689"/>
      <c r="O859" s="689"/>
      <c r="P859" s="689"/>
      <c r="Q859" s="689"/>
      <c r="R859" s="690"/>
      <c r="S859" s="691"/>
      <c r="T859" s="762"/>
      <c r="U859" s="762"/>
      <c r="V859" s="689"/>
      <c r="W859" s="689"/>
      <c r="X859" s="693"/>
      <c r="Y859" s="691"/>
      <c r="Z859" s="693"/>
      <c r="AA859" s="1591"/>
      <c r="AB859" s="1586"/>
      <c r="AC859" s="1586"/>
      <c r="AD859" s="1586"/>
      <c r="AE859" s="1586"/>
      <c r="AF859" s="1595"/>
      <c r="AG859" s="1616"/>
      <c r="AH859" s="1587"/>
      <c r="AI859" s="2006"/>
      <c r="AJ859" s="156">
        <f>SUM(AN859:AP859)</f>
        <v>0</v>
      </c>
      <c r="AK859" s="1592" t="s">
        <v>97</v>
      </c>
      <c r="AL859" s="1593" t="s">
        <v>97</v>
      </c>
      <c r="AM859" s="1594" t="s">
        <v>97</v>
      </c>
      <c r="AN859" s="1591"/>
      <c r="AO859" s="1586"/>
      <c r="AP859" s="1595"/>
      <c r="AQ859" s="1596" t="s">
        <v>97</v>
      </c>
      <c r="AR859" s="1593" t="s">
        <v>97</v>
      </c>
      <c r="AS859" s="1593" t="s">
        <v>97</v>
      </c>
      <c r="AT859" s="1593" t="s">
        <v>97</v>
      </c>
      <c r="AU859" s="1597" t="s">
        <v>97</v>
      </c>
      <c r="AV859" s="220">
        <f t="shared" si="163"/>
        <v>0</v>
      </c>
      <c r="AW859" s="706"/>
      <c r="AX859" s="707"/>
      <c r="AY859" s="707"/>
      <c r="AZ859" s="707"/>
      <c r="BA859" s="707"/>
      <c r="BB859" s="707"/>
      <c r="BC859" s="707"/>
      <c r="BD859" s="707"/>
      <c r="BE859" s="708"/>
    </row>
    <row r="860" spans="1:57" ht="47.25">
      <c r="A860" s="2472"/>
      <c r="B860" s="2455"/>
      <c r="C860" s="2458"/>
      <c r="D860" s="277" t="s">
        <v>75</v>
      </c>
      <c r="E860" s="2437"/>
      <c r="F860" s="2461"/>
      <c r="G860" s="832">
        <f t="shared" si="162"/>
        <v>0</v>
      </c>
      <c r="H860" s="710">
        <f t="shared" si="161"/>
        <v>0</v>
      </c>
      <c r="I860" s="1598"/>
      <c r="J860" s="1598"/>
      <c r="K860" s="1598"/>
      <c r="L860" s="1617"/>
      <c r="M860" s="713">
        <f t="shared" si="164"/>
        <v>0</v>
      </c>
      <c r="N860" s="714"/>
      <c r="O860" s="714"/>
      <c r="P860" s="714"/>
      <c r="Q860" s="714"/>
      <c r="R860" s="715"/>
      <c r="S860" s="756"/>
      <c r="T860" s="694"/>
      <c r="U860" s="694"/>
      <c r="V860" s="751"/>
      <c r="W860" s="751"/>
      <c r="X860" s="695"/>
      <c r="Y860" s="756"/>
      <c r="Z860" s="695"/>
      <c r="AA860" s="1588"/>
      <c r="AB860" s="1589"/>
      <c r="AC860" s="1589"/>
      <c r="AD860" s="1589"/>
      <c r="AE860" s="1589"/>
      <c r="AF860" s="1687"/>
      <c r="AG860" s="1618"/>
      <c r="AH860" s="1599"/>
      <c r="AI860" s="1681"/>
      <c r="AJ860" s="157">
        <f>SUM(AN860:AP860)</f>
        <v>0</v>
      </c>
      <c r="AK860" s="1601" t="s">
        <v>98</v>
      </c>
      <c r="AL860" s="1602" t="s">
        <v>98</v>
      </c>
      <c r="AM860" s="1603" t="s">
        <v>98</v>
      </c>
      <c r="AN860" s="1604"/>
      <c r="AO860" s="1602"/>
      <c r="AP860" s="1603"/>
      <c r="AQ860" s="1604" t="s">
        <v>97</v>
      </c>
      <c r="AR860" s="1602" t="s">
        <v>97</v>
      </c>
      <c r="AS860" s="1602" t="s">
        <v>97</v>
      </c>
      <c r="AT860" s="1602" t="s">
        <v>97</v>
      </c>
      <c r="AU860" s="1605" t="s">
        <v>97</v>
      </c>
      <c r="AV860" s="220">
        <f t="shared" si="163"/>
        <v>0</v>
      </c>
      <c r="AW860" s="753"/>
      <c r="AX860" s="754"/>
      <c r="AY860" s="754"/>
      <c r="AZ860" s="754"/>
      <c r="BA860" s="754"/>
      <c r="BB860" s="754"/>
      <c r="BC860" s="754"/>
      <c r="BD860" s="754"/>
      <c r="BE860" s="755"/>
    </row>
    <row r="861" spans="1:57" ht="31.5">
      <c r="A861" s="2472"/>
      <c r="B861" s="2455"/>
      <c r="C861" s="2458"/>
      <c r="D861" s="277" t="s">
        <v>76</v>
      </c>
      <c r="E861" s="2437"/>
      <c r="F861" s="2461"/>
      <c r="G861" s="832">
        <f t="shared" si="162"/>
        <v>0</v>
      </c>
      <c r="H861" s="710">
        <f t="shared" si="161"/>
        <v>0</v>
      </c>
      <c r="I861" s="1598"/>
      <c r="J861" s="1598"/>
      <c r="K861" s="1598"/>
      <c r="L861" s="1617"/>
      <c r="M861" s="713">
        <f t="shared" si="164"/>
        <v>0</v>
      </c>
      <c r="N861" s="714"/>
      <c r="O861" s="714"/>
      <c r="P861" s="714"/>
      <c r="Q861" s="714"/>
      <c r="R861" s="715"/>
      <c r="S861" s="756"/>
      <c r="T861" s="694"/>
      <c r="U861" s="694"/>
      <c r="V861" s="751"/>
      <c r="W861" s="751"/>
      <c r="X861" s="695"/>
      <c r="Y861" s="756"/>
      <c r="Z861" s="695"/>
      <c r="AA861" s="1588"/>
      <c r="AB861" s="1589"/>
      <c r="AC861" s="1589"/>
      <c r="AD861" s="1589"/>
      <c r="AE861" s="1589"/>
      <c r="AF861" s="1687"/>
      <c r="AG861" s="1618"/>
      <c r="AH861" s="1599"/>
      <c r="AI861" s="1681"/>
      <c r="AJ861" s="157">
        <f>SUM(AK861:AM861)</f>
        <v>0</v>
      </c>
      <c r="AK861" s="1601"/>
      <c r="AL861" s="1602"/>
      <c r="AM861" s="1603"/>
      <c r="AN861" s="1604" t="s">
        <v>97</v>
      </c>
      <c r="AO861" s="1602" t="s">
        <v>97</v>
      </c>
      <c r="AP861" s="1603" t="s">
        <v>97</v>
      </c>
      <c r="AQ861" s="1604" t="s">
        <v>97</v>
      </c>
      <c r="AR861" s="1602" t="s">
        <v>97</v>
      </c>
      <c r="AS861" s="1602" t="s">
        <v>97</v>
      </c>
      <c r="AT861" s="1602" t="s">
        <v>97</v>
      </c>
      <c r="AU861" s="1605" t="s">
        <v>97</v>
      </c>
      <c r="AV861" s="220">
        <f t="shared" si="163"/>
        <v>0</v>
      </c>
      <c r="AW861" s="753"/>
      <c r="AX861" s="754"/>
      <c r="AY861" s="754"/>
      <c r="AZ861" s="754"/>
      <c r="BA861" s="754"/>
      <c r="BB861" s="754"/>
      <c r="BC861" s="754"/>
      <c r="BD861" s="754"/>
      <c r="BE861" s="755"/>
    </row>
    <row r="862" spans="1:57">
      <c r="A862" s="2472"/>
      <c r="B862" s="2455"/>
      <c r="C862" s="2458"/>
      <c r="D862" s="277" t="s">
        <v>77</v>
      </c>
      <c r="E862" s="2437"/>
      <c r="F862" s="2461"/>
      <c r="G862" s="832">
        <f t="shared" si="162"/>
        <v>15</v>
      </c>
      <c r="H862" s="710">
        <f t="shared" si="161"/>
        <v>0</v>
      </c>
      <c r="I862" s="1598"/>
      <c r="J862" s="1598"/>
      <c r="K862" s="1598"/>
      <c r="L862" s="1617"/>
      <c r="M862" s="713">
        <f>IF(AND(SUM(N862:R862)=SUM(Y862:Z862),SUM(S862:X862)=SUM(Y862:Z862)),SUM(N862:R862),"ПЕРЕВІРТЕ ПРАВИЛЬНІСТЬ ДАНИХ")</f>
        <v>15</v>
      </c>
      <c r="N862" s="714"/>
      <c r="O862" s="714"/>
      <c r="P862" s="714"/>
      <c r="Q862" s="714"/>
      <c r="R862" s="715">
        <v>15</v>
      </c>
      <c r="S862" s="756"/>
      <c r="T862" s="694"/>
      <c r="U862" s="694"/>
      <c r="V862" s="751">
        <v>15</v>
      </c>
      <c r="W862" s="751"/>
      <c r="X862" s="695"/>
      <c r="Y862" s="756">
        <v>12</v>
      </c>
      <c r="Z862" s="695">
        <v>3</v>
      </c>
      <c r="AA862" s="1588"/>
      <c r="AB862" s="1589">
        <v>3</v>
      </c>
      <c r="AC862" s="1589">
        <v>3</v>
      </c>
      <c r="AD862" s="1589"/>
      <c r="AE862" s="1589">
        <v>11</v>
      </c>
      <c r="AF862" s="1687">
        <v>1</v>
      </c>
      <c r="AG862" s="1618" t="s">
        <v>140</v>
      </c>
      <c r="AH862" s="1599" t="s">
        <v>141</v>
      </c>
      <c r="AI862" s="1681">
        <v>100</v>
      </c>
      <c r="AJ862" s="157">
        <f>SUM(AQ862:AU862)</f>
        <v>15</v>
      </c>
      <c r="AK862" s="1601" t="s">
        <v>98</v>
      </c>
      <c r="AL862" s="1602" t="s">
        <v>98</v>
      </c>
      <c r="AM862" s="1603" t="s">
        <v>98</v>
      </c>
      <c r="AN862" s="1604" t="s">
        <v>97</v>
      </c>
      <c r="AO862" s="1602" t="s">
        <v>97</v>
      </c>
      <c r="AP862" s="1603" t="s">
        <v>97</v>
      </c>
      <c r="AQ862" s="1604">
        <v>1</v>
      </c>
      <c r="AR862" s="1602">
        <v>2</v>
      </c>
      <c r="AS862" s="1602">
        <v>8</v>
      </c>
      <c r="AT862" s="1602">
        <v>4</v>
      </c>
      <c r="AU862" s="1605"/>
      <c r="AV862" s="220">
        <f t="shared" si="163"/>
        <v>0</v>
      </c>
      <c r="AW862" s="753"/>
      <c r="AX862" s="754"/>
      <c r="AY862" s="754"/>
      <c r="AZ862" s="754"/>
      <c r="BA862" s="754"/>
      <c r="BB862" s="754"/>
      <c r="BC862" s="754"/>
      <c r="BD862" s="754"/>
      <c r="BE862" s="755"/>
    </row>
    <row r="863" spans="1:57" ht="32.25" thickBot="1">
      <c r="A863" s="2472"/>
      <c r="B863" s="2456"/>
      <c r="C863" s="2459"/>
      <c r="D863" s="284" t="s">
        <v>78</v>
      </c>
      <c r="E863" s="2438"/>
      <c r="F863" s="2462"/>
      <c r="G863" s="841">
        <f t="shared" si="162"/>
        <v>0</v>
      </c>
      <c r="H863" s="731">
        <f t="shared" si="161"/>
        <v>0</v>
      </c>
      <c r="I863" s="1607"/>
      <c r="J863" s="1607"/>
      <c r="K863" s="1607"/>
      <c r="L863" s="1619"/>
      <c r="M863" s="759">
        <f t="shared" si="164"/>
        <v>0</v>
      </c>
      <c r="N863" s="738"/>
      <c r="O863" s="738"/>
      <c r="P863" s="738"/>
      <c r="Q863" s="738"/>
      <c r="R863" s="1070"/>
      <c r="S863" s="737"/>
      <c r="T863" s="763"/>
      <c r="U863" s="763"/>
      <c r="V863" s="738"/>
      <c r="W863" s="738"/>
      <c r="X863" s="739"/>
      <c r="Y863" s="737"/>
      <c r="Z863" s="739"/>
      <c r="AA863" s="1611"/>
      <c r="AB863" s="1607"/>
      <c r="AC863" s="1607"/>
      <c r="AD863" s="1607"/>
      <c r="AE863" s="1607"/>
      <c r="AF863" s="1619"/>
      <c r="AG863" s="1621"/>
      <c r="AH863" s="1608"/>
      <c r="AI863" s="2007"/>
      <c r="AJ863" s="158">
        <f>SUM(AQ863:AU863)</f>
        <v>0</v>
      </c>
      <c r="AK863" s="1612" t="s">
        <v>97</v>
      </c>
      <c r="AL863" s="1613" t="s">
        <v>97</v>
      </c>
      <c r="AM863" s="1614" t="s">
        <v>97</v>
      </c>
      <c r="AN863" s="1615" t="s">
        <v>97</v>
      </c>
      <c r="AO863" s="1613" t="s">
        <v>98</v>
      </c>
      <c r="AP863" s="1614" t="s">
        <v>98</v>
      </c>
      <c r="AQ863" s="1611"/>
      <c r="AR863" s="1607"/>
      <c r="AS863" s="1607"/>
      <c r="AT863" s="1607"/>
      <c r="AU863" s="1608"/>
      <c r="AV863" s="220">
        <f t="shared" si="163"/>
        <v>0</v>
      </c>
      <c r="AW863" s="748"/>
      <c r="AX863" s="749"/>
      <c r="AY863" s="749"/>
      <c r="AZ863" s="749"/>
      <c r="BA863" s="749"/>
      <c r="BB863" s="749"/>
      <c r="BC863" s="749"/>
      <c r="BD863" s="749"/>
      <c r="BE863" s="750"/>
    </row>
    <row r="864" spans="1:57" ht="33.950000000000003" customHeight="1">
      <c r="A864" s="2442" t="s">
        <v>142</v>
      </c>
      <c r="B864" s="2451" t="s">
        <v>169</v>
      </c>
      <c r="C864" s="2407" t="s">
        <v>131</v>
      </c>
      <c r="D864" s="275" t="s">
        <v>74</v>
      </c>
      <c r="E864" s="2436">
        <v>250</v>
      </c>
      <c r="F864" s="2439">
        <f>E864-SUM(M864:M868)</f>
        <v>12</v>
      </c>
      <c r="G864" s="1492">
        <f t="shared" si="162"/>
        <v>32</v>
      </c>
      <c r="H864" s="1493">
        <f>SUM(I864:L864)</f>
        <v>0</v>
      </c>
      <c r="I864" s="1586"/>
      <c r="J864" s="1586"/>
      <c r="K864" s="1586"/>
      <c r="L864" s="1595"/>
      <c r="M864" s="1494">
        <f>IF(AND(SUM(N864:R864)=SUM(Y864:Z864),SUM(S864:X864)=SUM(Y864:Z864)),SUM(N864:R864),"ПЕРЕВІРТЕ ПРАВИЛЬНІСТЬ ДАНИХ")</f>
        <v>32</v>
      </c>
      <c r="N864" s="689"/>
      <c r="O864" s="689"/>
      <c r="P864" s="689"/>
      <c r="Q864" s="689"/>
      <c r="R864" s="690">
        <v>32</v>
      </c>
      <c r="S864" s="691">
        <v>9</v>
      </c>
      <c r="T864" s="689"/>
      <c r="U864" s="689"/>
      <c r="V864" s="692">
        <v>22</v>
      </c>
      <c r="W864" s="689">
        <v>1</v>
      </c>
      <c r="X864" s="693"/>
      <c r="Y864" s="756">
        <v>29</v>
      </c>
      <c r="Z864" s="695">
        <v>3</v>
      </c>
      <c r="AA864" s="1588"/>
      <c r="AB864" s="1589">
        <v>13</v>
      </c>
      <c r="AC864" s="1589">
        <v>13</v>
      </c>
      <c r="AD864" s="1589"/>
      <c r="AE864" s="1589">
        <v>18</v>
      </c>
      <c r="AF864" s="1687">
        <v>4</v>
      </c>
      <c r="AG864" s="1818">
        <v>36</v>
      </c>
      <c r="AH864" s="1590">
        <v>18</v>
      </c>
      <c r="AI864" s="2006">
        <v>9.9</v>
      </c>
      <c r="AJ864" s="160">
        <f>SUM(AN864:AP864)</f>
        <v>32</v>
      </c>
      <c r="AK864" s="1592" t="s">
        <v>97</v>
      </c>
      <c r="AL864" s="1593" t="s">
        <v>97</v>
      </c>
      <c r="AM864" s="1594" t="s">
        <v>97</v>
      </c>
      <c r="AN864" s="1591">
        <v>8</v>
      </c>
      <c r="AO864" s="1586">
        <v>22</v>
      </c>
      <c r="AP864" s="1595">
        <v>2</v>
      </c>
      <c r="AQ864" s="1596" t="s">
        <v>97</v>
      </c>
      <c r="AR864" s="1593" t="s">
        <v>97</v>
      </c>
      <c r="AS864" s="1593" t="s">
        <v>97</v>
      </c>
      <c r="AT864" s="1593" t="s">
        <v>97</v>
      </c>
      <c r="AU864" s="1597" t="s">
        <v>97</v>
      </c>
      <c r="AV864" s="222">
        <f t="shared" si="163"/>
        <v>0</v>
      </c>
      <c r="AW864" s="706"/>
      <c r="AX864" s="707"/>
      <c r="AY864" s="707"/>
      <c r="AZ864" s="707"/>
      <c r="BA864" s="707"/>
      <c r="BB864" s="707"/>
      <c r="BC864" s="707"/>
      <c r="BD864" s="707"/>
      <c r="BE864" s="708"/>
    </row>
    <row r="865" spans="1:57" ht="47.25">
      <c r="A865" s="2443"/>
      <c r="B865" s="2452"/>
      <c r="C865" s="2463"/>
      <c r="D865" s="277" t="s">
        <v>75</v>
      </c>
      <c r="E865" s="2437"/>
      <c r="F865" s="2440"/>
      <c r="G865" s="1495">
        <f t="shared" si="162"/>
        <v>0</v>
      </c>
      <c r="H865" s="1496">
        <f>SUM(I865:L865)</f>
        <v>0</v>
      </c>
      <c r="I865" s="1598"/>
      <c r="J865" s="1598"/>
      <c r="K865" s="1598"/>
      <c r="L865" s="1617"/>
      <c r="M865" s="1494">
        <f t="shared" ref="M865:M878" si="165">IF(AND(SUM(N865:R865)=SUM(Y865:Z865),SUM(S865:X865)=SUM(Y865:Z865)),SUM(N865:R865),"ПЕРЕВІРТЕ ПРАВИЛЬНІСТЬ ДАНИХ")</f>
        <v>0</v>
      </c>
      <c r="N865" s="714"/>
      <c r="O865" s="714"/>
      <c r="P865" s="714"/>
      <c r="Q865" s="714"/>
      <c r="R865" s="715"/>
      <c r="S865" s="716"/>
      <c r="T865" s="717"/>
      <c r="U865" s="717"/>
      <c r="V865" s="714"/>
      <c r="W865" s="714"/>
      <c r="X865" s="718"/>
      <c r="Y865" s="756"/>
      <c r="Z865" s="695"/>
      <c r="AA865" s="1588"/>
      <c r="AB865" s="1589"/>
      <c r="AC865" s="1589"/>
      <c r="AD865" s="1589"/>
      <c r="AE865" s="1589"/>
      <c r="AF865" s="1687"/>
      <c r="AG865" s="1618"/>
      <c r="AH865" s="1599"/>
      <c r="AI865" s="1681"/>
      <c r="AJ865" s="161">
        <f>SUM(AN865:AP865)</f>
        <v>0</v>
      </c>
      <c r="AK865" s="1601" t="s">
        <v>98</v>
      </c>
      <c r="AL865" s="1602" t="s">
        <v>98</v>
      </c>
      <c r="AM865" s="1603" t="s">
        <v>98</v>
      </c>
      <c r="AN865" s="1604"/>
      <c r="AO865" s="1602"/>
      <c r="AP865" s="1603"/>
      <c r="AQ865" s="1604" t="s">
        <v>97</v>
      </c>
      <c r="AR865" s="1602" t="s">
        <v>97</v>
      </c>
      <c r="AS865" s="1602" t="s">
        <v>97</v>
      </c>
      <c r="AT865" s="1602" t="s">
        <v>97</v>
      </c>
      <c r="AU865" s="1605" t="s">
        <v>97</v>
      </c>
      <c r="AV865" s="222">
        <f t="shared" si="163"/>
        <v>0</v>
      </c>
      <c r="AW865" s="725"/>
      <c r="AX865" s="726"/>
      <c r="AY865" s="726"/>
      <c r="AZ865" s="726"/>
      <c r="BA865" s="726"/>
      <c r="BB865" s="726"/>
      <c r="BC865" s="726"/>
      <c r="BD865" s="726"/>
      <c r="BE865" s="727"/>
    </row>
    <row r="866" spans="1:57" ht="31.5">
      <c r="A866" s="2443"/>
      <c r="B866" s="2452"/>
      <c r="C866" s="2463"/>
      <c r="D866" s="277" t="s">
        <v>76</v>
      </c>
      <c r="E866" s="2437"/>
      <c r="F866" s="2440"/>
      <c r="G866" s="1495">
        <f t="shared" si="162"/>
        <v>0</v>
      </c>
      <c r="H866" s="1496">
        <f t="shared" ref="H866" si="166">SUM(I866:L866)</f>
        <v>0</v>
      </c>
      <c r="I866" s="1598"/>
      <c r="J866" s="1598"/>
      <c r="K866" s="1598"/>
      <c r="L866" s="1617"/>
      <c r="M866" s="1494">
        <f t="shared" si="165"/>
        <v>0</v>
      </c>
      <c r="N866" s="714"/>
      <c r="O866" s="714"/>
      <c r="P866" s="728"/>
      <c r="Q866" s="2011"/>
      <c r="R866" s="715"/>
      <c r="S866" s="716"/>
      <c r="T866" s="714"/>
      <c r="U866" s="714"/>
      <c r="V866" s="714"/>
      <c r="W866" s="714"/>
      <c r="X866" s="718"/>
      <c r="Y866" s="756"/>
      <c r="Z866" s="695"/>
      <c r="AA866" s="1588"/>
      <c r="AB866" s="1589"/>
      <c r="AC866" s="1589"/>
      <c r="AD866" s="1589"/>
      <c r="AE866" s="1589"/>
      <c r="AF866" s="1687"/>
      <c r="AG866" s="1618"/>
      <c r="AH866" s="1599"/>
      <c r="AI866" s="1681"/>
      <c r="AJ866" s="161">
        <f>SUM(AK866:AM866)</f>
        <v>0</v>
      </c>
      <c r="AK866" s="1601"/>
      <c r="AL866" s="1602"/>
      <c r="AM866" s="1603"/>
      <c r="AN866" s="1604" t="s">
        <v>97</v>
      </c>
      <c r="AO866" s="1602" t="s">
        <v>97</v>
      </c>
      <c r="AP866" s="1603" t="s">
        <v>97</v>
      </c>
      <c r="AQ866" s="1604" t="s">
        <v>97</v>
      </c>
      <c r="AR866" s="1602" t="s">
        <v>97</v>
      </c>
      <c r="AS866" s="1602" t="s">
        <v>97</v>
      </c>
      <c r="AT866" s="1602" t="s">
        <v>97</v>
      </c>
      <c r="AU866" s="1605" t="s">
        <v>97</v>
      </c>
      <c r="AV866" s="222">
        <f t="shared" si="163"/>
        <v>0</v>
      </c>
      <c r="AW866" s="725"/>
      <c r="AX866" s="726"/>
      <c r="AY866" s="726"/>
      <c r="AZ866" s="726"/>
      <c r="BA866" s="726"/>
      <c r="BB866" s="726"/>
      <c r="BC866" s="726"/>
      <c r="BD866" s="726"/>
      <c r="BE866" s="727"/>
    </row>
    <row r="867" spans="1:57">
      <c r="A867" s="2443"/>
      <c r="B867" s="2452"/>
      <c r="C867" s="2463"/>
      <c r="D867" s="277" t="s">
        <v>77</v>
      </c>
      <c r="E867" s="2437"/>
      <c r="F867" s="2440"/>
      <c r="G867" s="1495">
        <f t="shared" si="162"/>
        <v>210</v>
      </c>
      <c r="H867" s="1496">
        <v>5</v>
      </c>
      <c r="I867" s="1598">
        <v>5</v>
      </c>
      <c r="J867" s="1598"/>
      <c r="K867" s="1598"/>
      <c r="L867" s="1617"/>
      <c r="M867" s="1494">
        <f t="shared" si="165"/>
        <v>206</v>
      </c>
      <c r="N867" s="714"/>
      <c r="O867" s="714"/>
      <c r="P867" s="714"/>
      <c r="Q867" s="714"/>
      <c r="R867" s="715">
        <v>206</v>
      </c>
      <c r="S867" s="716">
        <v>52</v>
      </c>
      <c r="T867" s="714">
        <v>143</v>
      </c>
      <c r="U867" s="714">
        <v>11</v>
      </c>
      <c r="V867" s="714"/>
      <c r="W867" s="714"/>
      <c r="X867" s="718"/>
      <c r="Y867" s="756">
        <v>180</v>
      </c>
      <c r="Z867" s="695">
        <v>26</v>
      </c>
      <c r="AA867" s="1588"/>
      <c r="AB867" s="1589">
        <v>97</v>
      </c>
      <c r="AC867" s="1589">
        <v>97</v>
      </c>
      <c r="AD867" s="1589">
        <v>5</v>
      </c>
      <c r="AE867" s="1589">
        <v>114</v>
      </c>
      <c r="AF867" s="1687">
        <v>52</v>
      </c>
      <c r="AG867" s="1618">
        <v>39</v>
      </c>
      <c r="AH867" s="1599">
        <v>21</v>
      </c>
      <c r="AI867" s="1681">
        <v>74.2</v>
      </c>
      <c r="AJ867" s="161">
        <f>SUM(AQ867:AU867)</f>
        <v>206</v>
      </c>
      <c r="AK867" s="1601" t="s">
        <v>98</v>
      </c>
      <c r="AL867" s="1602" t="s">
        <v>98</v>
      </c>
      <c r="AM867" s="1603" t="s">
        <v>98</v>
      </c>
      <c r="AN867" s="1604" t="s">
        <v>97</v>
      </c>
      <c r="AO867" s="1602" t="s">
        <v>97</v>
      </c>
      <c r="AP867" s="1603" t="s">
        <v>97</v>
      </c>
      <c r="AQ867" s="1604">
        <v>34</v>
      </c>
      <c r="AR867" s="1602">
        <v>116</v>
      </c>
      <c r="AS867" s="1602">
        <v>56</v>
      </c>
      <c r="AT867" s="1602"/>
      <c r="AU867" s="1605"/>
      <c r="AV867" s="222">
        <f t="shared" si="163"/>
        <v>4</v>
      </c>
      <c r="AW867" s="725"/>
      <c r="AX867" s="726"/>
      <c r="AY867" s="726"/>
      <c r="AZ867" s="726"/>
      <c r="BA867" s="726"/>
      <c r="BB867" s="726"/>
      <c r="BC867" s="726">
        <v>1</v>
      </c>
      <c r="BD867" s="726"/>
      <c r="BE867" s="727">
        <v>3</v>
      </c>
    </row>
    <row r="868" spans="1:57" ht="32.25" thickBot="1">
      <c r="A868" s="2443"/>
      <c r="B868" s="2453"/>
      <c r="C868" s="2464"/>
      <c r="D868" s="281" t="s">
        <v>78</v>
      </c>
      <c r="E868" s="2438"/>
      <c r="F868" s="2441"/>
      <c r="G868" s="1498">
        <f t="shared" si="162"/>
        <v>0</v>
      </c>
      <c r="H868" s="1499">
        <f t="shared" ref="H868:H871" si="167">SUM(I868:L868)</f>
        <v>0</v>
      </c>
      <c r="I868" s="1607"/>
      <c r="J868" s="1607"/>
      <c r="K868" s="1607"/>
      <c r="L868" s="1619"/>
      <c r="M868" s="1494">
        <f t="shared" si="165"/>
        <v>0</v>
      </c>
      <c r="N868" s="735"/>
      <c r="O868" s="735"/>
      <c r="P868" s="735"/>
      <c r="Q868" s="735"/>
      <c r="R868" s="736"/>
      <c r="S868" s="737"/>
      <c r="T868" s="738"/>
      <c r="U868" s="738"/>
      <c r="V868" s="738"/>
      <c r="W868" s="738"/>
      <c r="X868" s="739"/>
      <c r="Y868" s="716"/>
      <c r="Z868" s="718"/>
      <c r="AA868" s="1600"/>
      <c r="AB868" s="1598"/>
      <c r="AC868" s="1598"/>
      <c r="AD868" s="1598"/>
      <c r="AE868" s="1598"/>
      <c r="AF868" s="1617"/>
      <c r="AG868" s="1620"/>
      <c r="AH868" s="1610"/>
      <c r="AI868" s="2007"/>
      <c r="AJ868" s="162">
        <f>SUM(AQ868:AU868)</f>
        <v>0</v>
      </c>
      <c r="AK868" s="1612" t="s">
        <v>97</v>
      </c>
      <c r="AL868" s="1613" t="s">
        <v>97</v>
      </c>
      <c r="AM868" s="1614" t="s">
        <v>97</v>
      </c>
      <c r="AN868" s="1615" t="s">
        <v>97</v>
      </c>
      <c r="AO868" s="1613" t="s">
        <v>98</v>
      </c>
      <c r="AP868" s="1614" t="s">
        <v>98</v>
      </c>
      <c r="AQ868" s="1611"/>
      <c r="AR868" s="1607"/>
      <c r="AS868" s="1607"/>
      <c r="AT868" s="1607"/>
      <c r="AU868" s="1608"/>
      <c r="AV868" s="222">
        <f t="shared" si="163"/>
        <v>0</v>
      </c>
      <c r="AW868" s="748"/>
      <c r="AX868" s="749"/>
      <c r="AY868" s="749"/>
      <c r="AZ868" s="749"/>
      <c r="BA868" s="749"/>
      <c r="BB868" s="749"/>
      <c r="BC868" s="749"/>
      <c r="BD868" s="749"/>
      <c r="BE868" s="750"/>
    </row>
    <row r="869" spans="1:57" ht="33.950000000000003" customHeight="1">
      <c r="A869" s="2443"/>
      <c r="B869" s="2451" t="s">
        <v>170</v>
      </c>
      <c r="C869" s="2407" t="s">
        <v>143</v>
      </c>
      <c r="D869" s="275" t="s">
        <v>74</v>
      </c>
      <c r="E869" s="2436">
        <v>10</v>
      </c>
      <c r="F869" s="2439">
        <f>E869-SUM(M869:M873)</f>
        <v>4</v>
      </c>
      <c r="G869" s="1500">
        <f t="shared" si="162"/>
        <v>0</v>
      </c>
      <c r="H869" s="1493">
        <f t="shared" si="167"/>
        <v>0</v>
      </c>
      <c r="I869" s="1586"/>
      <c r="J869" s="1586"/>
      <c r="K869" s="1586"/>
      <c r="L869" s="1595"/>
      <c r="M869" s="1494">
        <f t="shared" si="165"/>
        <v>0</v>
      </c>
      <c r="N869" s="689"/>
      <c r="O869" s="689"/>
      <c r="P869" s="689"/>
      <c r="Q869" s="689"/>
      <c r="R869" s="690"/>
      <c r="S869" s="756"/>
      <c r="T869" s="694"/>
      <c r="U869" s="694"/>
      <c r="V869" s="751"/>
      <c r="W869" s="751"/>
      <c r="X869" s="695"/>
      <c r="Y869" s="691"/>
      <c r="Z869" s="693"/>
      <c r="AA869" s="1591"/>
      <c r="AB869" s="1586"/>
      <c r="AC869" s="1586"/>
      <c r="AD869" s="1586"/>
      <c r="AE869" s="1586"/>
      <c r="AF869" s="1595"/>
      <c r="AG869" s="1616"/>
      <c r="AH869" s="1587"/>
      <c r="AI869" s="2006"/>
      <c r="AJ869" s="160">
        <f>SUM(AN869:AP869)</f>
        <v>0</v>
      </c>
      <c r="AK869" s="1592" t="s">
        <v>97</v>
      </c>
      <c r="AL869" s="1593" t="s">
        <v>97</v>
      </c>
      <c r="AM869" s="1594" t="s">
        <v>97</v>
      </c>
      <c r="AN869" s="1591"/>
      <c r="AO869" s="1586"/>
      <c r="AP869" s="1595"/>
      <c r="AQ869" s="1596" t="s">
        <v>97</v>
      </c>
      <c r="AR869" s="1593" t="s">
        <v>97</v>
      </c>
      <c r="AS869" s="1593" t="s">
        <v>97</v>
      </c>
      <c r="AT869" s="1593" t="s">
        <v>97</v>
      </c>
      <c r="AU869" s="1597" t="s">
        <v>97</v>
      </c>
      <c r="AV869" s="222">
        <f t="shared" si="163"/>
        <v>0</v>
      </c>
      <c r="AW869" s="753"/>
      <c r="AX869" s="754"/>
      <c r="AY869" s="754"/>
      <c r="AZ869" s="754"/>
      <c r="BA869" s="754"/>
      <c r="BB869" s="754"/>
      <c r="BC869" s="754"/>
      <c r="BD869" s="754"/>
      <c r="BE869" s="755"/>
    </row>
    <row r="870" spans="1:57" ht="47.25">
      <c r="A870" s="2443"/>
      <c r="B870" s="2452"/>
      <c r="C870" s="2408"/>
      <c r="D870" s="277" t="s">
        <v>75</v>
      </c>
      <c r="E870" s="2437"/>
      <c r="F870" s="2440"/>
      <c r="G870" s="1495">
        <f t="shared" si="162"/>
        <v>0</v>
      </c>
      <c r="H870" s="1496">
        <f t="shared" si="167"/>
        <v>0</v>
      </c>
      <c r="I870" s="1598"/>
      <c r="J870" s="1598"/>
      <c r="K870" s="1598"/>
      <c r="L870" s="1617"/>
      <c r="M870" s="1494">
        <f t="shared" si="165"/>
        <v>0</v>
      </c>
      <c r="N870" s="714"/>
      <c r="O870" s="714"/>
      <c r="P870" s="714"/>
      <c r="Q870" s="714"/>
      <c r="R870" s="715"/>
      <c r="S870" s="756"/>
      <c r="T870" s="694"/>
      <c r="U870" s="694"/>
      <c r="V870" s="751"/>
      <c r="W870" s="751"/>
      <c r="X870" s="695"/>
      <c r="Y870" s="756"/>
      <c r="Z870" s="695"/>
      <c r="AA870" s="1588"/>
      <c r="AB870" s="1589"/>
      <c r="AC870" s="1589"/>
      <c r="AD870" s="1589"/>
      <c r="AE870" s="1589"/>
      <c r="AF870" s="1687"/>
      <c r="AG870" s="1618"/>
      <c r="AH870" s="1599"/>
      <c r="AI870" s="1681"/>
      <c r="AJ870" s="161">
        <f>SUM(AN870:AP870)</f>
        <v>0</v>
      </c>
      <c r="AK870" s="1601" t="s">
        <v>98</v>
      </c>
      <c r="AL870" s="1602" t="s">
        <v>98</v>
      </c>
      <c r="AM870" s="1603" t="s">
        <v>98</v>
      </c>
      <c r="AN870" s="1604"/>
      <c r="AO870" s="1602"/>
      <c r="AP870" s="1603"/>
      <c r="AQ870" s="1604" t="s">
        <v>97</v>
      </c>
      <c r="AR870" s="1602" t="s">
        <v>97</v>
      </c>
      <c r="AS870" s="1602" t="s">
        <v>97</v>
      </c>
      <c r="AT870" s="1602" t="s">
        <v>97</v>
      </c>
      <c r="AU870" s="1605" t="s">
        <v>97</v>
      </c>
      <c r="AV870" s="222">
        <f t="shared" si="163"/>
        <v>0</v>
      </c>
      <c r="AW870" s="753"/>
      <c r="AX870" s="754"/>
      <c r="AY870" s="754"/>
      <c r="AZ870" s="754"/>
      <c r="BA870" s="754"/>
      <c r="BB870" s="754"/>
      <c r="BC870" s="754"/>
      <c r="BD870" s="754"/>
      <c r="BE870" s="755"/>
    </row>
    <row r="871" spans="1:57" ht="31.5">
      <c r="A871" s="2443"/>
      <c r="B871" s="2452"/>
      <c r="C871" s="2408"/>
      <c r="D871" s="277" t="s">
        <v>76</v>
      </c>
      <c r="E871" s="2437"/>
      <c r="F871" s="2440"/>
      <c r="G871" s="1495">
        <f t="shared" si="162"/>
        <v>0</v>
      </c>
      <c r="H871" s="1496">
        <f t="shared" si="167"/>
        <v>0</v>
      </c>
      <c r="I871" s="1598"/>
      <c r="J871" s="1598"/>
      <c r="K871" s="1598"/>
      <c r="L871" s="1617"/>
      <c r="M871" s="1494">
        <f t="shared" si="165"/>
        <v>0</v>
      </c>
      <c r="N871" s="714"/>
      <c r="O871" s="714"/>
      <c r="P871" s="714"/>
      <c r="Q871" s="714"/>
      <c r="R871" s="715"/>
      <c r="S871" s="756"/>
      <c r="T871" s="694"/>
      <c r="U871" s="694"/>
      <c r="V871" s="751"/>
      <c r="W871" s="751"/>
      <c r="X871" s="695"/>
      <c r="Y871" s="756"/>
      <c r="Z871" s="695"/>
      <c r="AA871" s="1588"/>
      <c r="AB871" s="1589"/>
      <c r="AC871" s="1589"/>
      <c r="AD871" s="1589"/>
      <c r="AE871" s="1589"/>
      <c r="AF871" s="1687"/>
      <c r="AG871" s="1618"/>
      <c r="AH871" s="1599"/>
      <c r="AI871" s="1681"/>
      <c r="AJ871" s="161">
        <f>SUM(AK871:AM871)</f>
        <v>0</v>
      </c>
      <c r="AK871" s="1601"/>
      <c r="AL871" s="1602"/>
      <c r="AM871" s="1603"/>
      <c r="AN871" s="1604" t="s">
        <v>97</v>
      </c>
      <c r="AO871" s="1602" t="s">
        <v>97</v>
      </c>
      <c r="AP871" s="1603" t="s">
        <v>97</v>
      </c>
      <c r="AQ871" s="1604" t="s">
        <v>97</v>
      </c>
      <c r="AR871" s="1602" t="s">
        <v>97</v>
      </c>
      <c r="AS871" s="1602" t="s">
        <v>97</v>
      </c>
      <c r="AT871" s="1602" t="s">
        <v>97</v>
      </c>
      <c r="AU871" s="1605" t="s">
        <v>97</v>
      </c>
      <c r="AV871" s="222">
        <f t="shared" si="163"/>
        <v>0</v>
      </c>
      <c r="AW871" s="753"/>
      <c r="AX871" s="754"/>
      <c r="AY871" s="754"/>
      <c r="AZ871" s="754"/>
      <c r="BA871" s="754"/>
      <c r="BB871" s="754"/>
      <c r="BC871" s="754"/>
      <c r="BD871" s="754"/>
      <c r="BE871" s="755"/>
    </row>
    <row r="872" spans="1:57">
      <c r="A872" s="2443"/>
      <c r="B872" s="2452"/>
      <c r="C872" s="2408"/>
      <c r="D872" s="277" t="s">
        <v>77</v>
      </c>
      <c r="E872" s="2437"/>
      <c r="F872" s="2440"/>
      <c r="G872" s="1495">
        <f t="shared" si="162"/>
        <v>8</v>
      </c>
      <c r="H872" s="1496">
        <f>SUM(I872:L872)</f>
        <v>1</v>
      </c>
      <c r="I872" s="1598"/>
      <c r="J872" s="1598"/>
      <c r="K872" s="1598">
        <v>1</v>
      </c>
      <c r="L872" s="1617"/>
      <c r="M872" s="1494">
        <f>IF(AND(SUM(N872:R872)=SUM(Y872:Z872),SUM(S872:X872)=SUM(Y872:Z872)),SUM(N872:R872),"ПЕРЕВІРТЕ ПРАВИЛЬНІСТЬ ДАНИХ")</f>
        <v>6</v>
      </c>
      <c r="N872" s="714"/>
      <c r="O872" s="714"/>
      <c r="P872" s="714"/>
      <c r="Q872" s="714"/>
      <c r="R872" s="715">
        <v>6</v>
      </c>
      <c r="S872" s="756">
        <v>4</v>
      </c>
      <c r="T872" s="694"/>
      <c r="U872" s="694"/>
      <c r="V872" s="751">
        <v>2</v>
      </c>
      <c r="W872" s="751"/>
      <c r="X872" s="695"/>
      <c r="Y872" s="756">
        <v>5</v>
      </c>
      <c r="Z872" s="695">
        <v>1</v>
      </c>
      <c r="AA872" s="1588"/>
      <c r="AB872" s="1589">
        <v>3</v>
      </c>
      <c r="AC872" s="1589">
        <v>3</v>
      </c>
      <c r="AD872" s="1589">
        <v>5</v>
      </c>
      <c r="AE872" s="1589">
        <v>5</v>
      </c>
      <c r="AF872" s="1687">
        <v>6</v>
      </c>
      <c r="AG872" s="1618">
        <v>40</v>
      </c>
      <c r="AH872" s="1599">
        <v>15</v>
      </c>
      <c r="AI872" s="1681">
        <v>110</v>
      </c>
      <c r="AJ872" s="161">
        <f>SUM(AQ872:AU872)</f>
        <v>5</v>
      </c>
      <c r="AK872" s="1601" t="s">
        <v>98</v>
      </c>
      <c r="AL872" s="1602" t="s">
        <v>98</v>
      </c>
      <c r="AM872" s="1603" t="s">
        <v>98</v>
      </c>
      <c r="AN872" s="1604" t="s">
        <v>97</v>
      </c>
      <c r="AO872" s="1602" t="s">
        <v>97</v>
      </c>
      <c r="AP872" s="1603" t="s">
        <v>97</v>
      </c>
      <c r="AQ872" s="1604"/>
      <c r="AR872" s="1602">
        <v>1</v>
      </c>
      <c r="AS872" s="1602">
        <v>1</v>
      </c>
      <c r="AT872" s="1602">
        <v>3</v>
      </c>
      <c r="AU872" s="1605"/>
      <c r="AV872" s="222">
        <f t="shared" si="163"/>
        <v>2</v>
      </c>
      <c r="AW872" s="753"/>
      <c r="AX872" s="754"/>
      <c r="AY872" s="754"/>
      <c r="AZ872" s="754"/>
      <c r="BA872" s="754"/>
      <c r="BB872" s="754"/>
      <c r="BC872" s="754"/>
      <c r="BD872" s="754">
        <v>2</v>
      </c>
      <c r="BE872" s="755"/>
    </row>
    <row r="873" spans="1:57" ht="32.25" thickBot="1">
      <c r="A873" s="2443"/>
      <c r="B873" s="2453"/>
      <c r="C873" s="2409"/>
      <c r="D873" s="281" t="s">
        <v>78</v>
      </c>
      <c r="E873" s="2438"/>
      <c r="F873" s="2441"/>
      <c r="G873" s="1501">
        <f t="shared" si="162"/>
        <v>0</v>
      </c>
      <c r="H873" s="1499">
        <f t="shared" ref="H873" si="168">SUM(I873:L873)</f>
        <v>0</v>
      </c>
      <c r="I873" s="1607"/>
      <c r="J873" s="1607"/>
      <c r="K873" s="1607"/>
      <c r="L873" s="1619"/>
      <c r="M873" s="1494">
        <f t="shared" si="165"/>
        <v>0</v>
      </c>
      <c r="N873" s="738"/>
      <c r="O873" s="738"/>
      <c r="P873" s="738"/>
      <c r="Q873" s="738"/>
      <c r="R873" s="1070"/>
      <c r="S873" s="773"/>
      <c r="T873" s="768"/>
      <c r="U873" s="768"/>
      <c r="V873" s="735"/>
      <c r="W873" s="735"/>
      <c r="X873" s="769"/>
      <c r="Y873" s="716"/>
      <c r="Z873" s="718"/>
      <c r="AA873" s="1600"/>
      <c r="AB873" s="1598"/>
      <c r="AC873" s="1598"/>
      <c r="AD873" s="1598"/>
      <c r="AE873" s="1598"/>
      <c r="AF873" s="1617"/>
      <c r="AG873" s="1621"/>
      <c r="AH873" s="1608"/>
      <c r="AI873" s="2008"/>
      <c r="AJ873" s="163">
        <f>SUM(AQ873:AU873)</f>
        <v>0</v>
      </c>
      <c r="AK873" s="1612" t="s">
        <v>97</v>
      </c>
      <c r="AL873" s="1613" t="s">
        <v>97</v>
      </c>
      <c r="AM873" s="1614" t="s">
        <v>97</v>
      </c>
      <c r="AN873" s="1615" t="s">
        <v>97</v>
      </c>
      <c r="AO873" s="1613" t="s">
        <v>98</v>
      </c>
      <c r="AP873" s="1614" t="s">
        <v>98</v>
      </c>
      <c r="AQ873" s="1611"/>
      <c r="AR873" s="1607"/>
      <c r="AS873" s="1607"/>
      <c r="AT873" s="1607"/>
      <c r="AU873" s="1608"/>
      <c r="AV873" s="222">
        <f t="shared" si="163"/>
        <v>0</v>
      </c>
      <c r="AW873" s="725"/>
      <c r="AX873" s="726"/>
      <c r="AY873" s="726"/>
      <c r="AZ873" s="726"/>
      <c r="BA873" s="726"/>
      <c r="BB873" s="726"/>
      <c r="BC873" s="726"/>
      <c r="BD873" s="726"/>
      <c r="BE873" s="727"/>
    </row>
    <row r="874" spans="1:57" ht="33.950000000000003" customHeight="1">
      <c r="A874" s="2443"/>
      <c r="B874" s="2433" t="s">
        <v>144</v>
      </c>
      <c r="C874" s="2407" t="s">
        <v>131</v>
      </c>
      <c r="D874" s="275" t="s">
        <v>74</v>
      </c>
      <c r="E874" s="2436">
        <v>1</v>
      </c>
      <c r="F874" s="2439">
        <f>E874-SUM(M874:M878)</f>
        <v>-3</v>
      </c>
      <c r="G874" s="1492">
        <f t="shared" si="162"/>
        <v>0</v>
      </c>
      <c r="H874" s="1493">
        <f t="shared" ref="H874:H876" si="169">SUM(I874:L874)</f>
        <v>0</v>
      </c>
      <c r="I874" s="1586"/>
      <c r="J874" s="1586"/>
      <c r="K874" s="1586"/>
      <c r="L874" s="1595"/>
      <c r="M874" s="1494">
        <f t="shared" si="165"/>
        <v>0</v>
      </c>
      <c r="N874" s="689"/>
      <c r="O874" s="689"/>
      <c r="P874" s="689"/>
      <c r="Q874" s="689"/>
      <c r="R874" s="690"/>
      <c r="S874" s="691"/>
      <c r="T874" s="762"/>
      <c r="U874" s="762"/>
      <c r="V874" s="689"/>
      <c r="W874" s="689"/>
      <c r="X874" s="693"/>
      <c r="Y874" s="691"/>
      <c r="Z874" s="693"/>
      <c r="AA874" s="1591"/>
      <c r="AB874" s="1586"/>
      <c r="AC874" s="1586"/>
      <c r="AD874" s="1586"/>
      <c r="AE874" s="1586"/>
      <c r="AF874" s="1595"/>
      <c r="AG874" s="1616"/>
      <c r="AH874" s="1587"/>
      <c r="AI874" s="2006"/>
      <c r="AJ874" s="160">
        <f>SUM(AN874:AP874)</f>
        <v>0</v>
      </c>
      <c r="AK874" s="1592" t="s">
        <v>97</v>
      </c>
      <c r="AL874" s="1593" t="s">
        <v>97</v>
      </c>
      <c r="AM874" s="1594" t="s">
        <v>97</v>
      </c>
      <c r="AN874" s="1591"/>
      <c r="AO874" s="1586"/>
      <c r="AP874" s="1595"/>
      <c r="AQ874" s="1596" t="s">
        <v>97</v>
      </c>
      <c r="AR874" s="1593" t="s">
        <v>97</v>
      </c>
      <c r="AS874" s="1593" t="s">
        <v>97</v>
      </c>
      <c r="AT874" s="1593" t="s">
        <v>97</v>
      </c>
      <c r="AU874" s="1597" t="s">
        <v>97</v>
      </c>
      <c r="AV874" s="222">
        <f t="shared" si="163"/>
        <v>0</v>
      </c>
      <c r="AW874" s="753"/>
      <c r="AX874" s="754"/>
      <c r="AY874" s="754"/>
      <c r="AZ874" s="754"/>
      <c r="BA874" s="754"/>
      <c r="BB874" s="754"/>
      <c r="BC874" s="754"/>
      <c r="BD874" s="754"/>
      <c r="BE874" s="755"/>
    </row>
    <row r="875" spans="1:57" ht="47.25">
      <c r="A875" s="2443"/>
      <c r="B875" s="2434"/>
      <c r="C875" s="2408"/>
      <c r="D875" s="277" t="s">
        <v>75</v>
      </c>
      <c r="E875" s="2437"/>
      <c r="F875" s="2440"/>
      <c r="G875" s="1495">
        <f t="shared" si="162"/>
        <v>0</v>
      </c>
      <c r="H875" s="1496">
        <f t="shared" si="169"/>
        <v>0</v>
      </c>
      <c r="I875" s="1598"/>
      <c r="J875" s="1598"/>
      <c r="K875" s="1598"/>
      <c r="L875" s="1617"/>
      <c r="M875" s="1494">
        <f t="shared" si="165"/>
        <v>0</v>
      </c>
      <c r="N875" s="714"/>
      <c r="O875" s="714"/>
      <c r="P875" s="714"/>
      <c r="Q875" s="714"/>
      <c r="R875" s="715"/>
      <c r="S875" s="756"/>
      <c r="T875" s="694"/>
      <c r="U875" s="694"/>
      <c r="V875" s="751"/>
      <c r="W875" s="751"/>
      <c r="X875" s="695"/>
      <c r="Y875" s="756"/>
      <c r="Z875" s="695"/>
      <c r="AA875" s="1588"/>
      <c r="AB875" s="1589"/>
      <c r="AC875" s="1589"/>
      <c r="AD875" s="1589"/>
      <c r="AE875" s="1589"/>
      <c r="AF875" s="1687"/>
      <c r="AG875" s="1618"/>
      <c r="AH875" s="1599"/>
      <c r="AI875" s="1681"/>
      <c r="AJ875" s="161">
        <f>SUM(AN875:AP875)</f>
        <v>0</v>
      </c>
      <c r="AK875" s="1601" t="s">
        <v>98</v>
      </c>
      <c r="AL875" s="1602" t="s">
        <v>98</v>
      </c>
      <c r="AM875" s="1603" t="s">
        <v>98</v>
      </c>
      <c r="AN875" s="1604"/>
      <c r="AO875" s="1602"/>
      <c r="AP875" s="1603"/>
      <c r="AQ875" s="1604" t="s">
        <v>97</v>
      </c>
      <c r="AR875" s="1602" t="s">
        <v>97</v>
      </c>
      <c r="AS875" s="1602" t="s">
        <v>97</v>
      </c>
      <c r="AT875" s="1602" t="s">
        <v>97</v>
      </c>
      <c r="AU875" s="1605" t="s">
        <v>97</v>
      </c>
      <c r="AV875" s="222">
        <f t="shared" si="163"/>
        <v>0</v>
      </c>
      <c r="AW875" s="753"/>
      <c r="AX875" s="754"/>
      <c r="AY875" s="754"/>
      <c r="AZ875" s="754"/>
      <c r="BA875" s="754"/>
      <c r="BB875" s="754"/>
      <c r="BC875" s="754"/>
      <c r="BD875" s="754"/>
      <c r="BE875" s="755"/>
    </row>
    <row r="876" spans="1:57" ht="31.5">
      <c r="A876" s="2443"/>
      <c r="B876" s="2434"/>
      <c r="C876" s="2408"/>
      <c r="D876" s="277" t="s">
        <v>76</v>
      </c>
      <c r="E876" s="2437"/>
      <c r="F876" s="2440"/>
      <c r="G876" s="1495">
        <f t="shared" si="162"/>
        <v>0</v>
      </c>
      <c r="H876" s="1496">
        <f t="shared" si="169"/>
        <v>0</v>
      </c>
      <c r="I876" s="1598"/>
      <c r="J876" s="1598"/>
      <c r="K876" s="1598"/>
      <c r="L876" s="1617"/>
      <c r="M876" s="1494">
        <f t="shared" si="165"/>
        <v>0</v>
      </c>
      <c r="N876" s="714"/>
      <c r="O876" s="714"/>
      <c r="P876" s="714"/>
      <c r="Q876" s="714"/>
      <c r="R876" s="715"/>
      <c r="S876" s="756"/>
      <c r="T876" s="694"/>
      <c r="U876" s="694"/>
      <c r="V876" s="751"/>
      <c r="W876" s="751"/>
      <c r="X876" s="695"/>
      <c r="Y876" s="756"/>
      <c r="Z876" s="695"/>
      <c r="AA876" s="1588"/>
      <c r="AB876" s="1589"/>
      <c r="AC876" s="1589"/>
      <c r="AD876" s="1589"/>
      <c r="AE876" s="1589"/>
      <c r="AF876" s="1687"/>
      <c r="AG876" s="1618"/>
      <c r="AH876" s="1599"/>
      <c r="AI876" s="1681"/>
      <c r="AJ876" s="161">
        <f>SUM(AK876:AM876)</f>
        <v>0</v>
      </c>
      <c r="AK876" s="1601"/>
      <c r="AL876" s="1602"/>
      <c r="AM876" s="1603"/>
      <c r="AN876" s="1604" t="s">
        <v>97</v>
      </c>
      <c r="AO876" s="1602" t="s">
        <v>97</v>
      </c>
      <c r="AP876" s="1603" t="s">
        <v>97</v>
      </c>
      <c r="AQ876" s="1604" t="s">
        <v>97</v>
      </c>
      <c r="AR876" s="1602" t="s">
        <v>97</v>
      </c>
      <c r="AS876" s="1602" t="s">
        <v>97</v>
      </c>
      <c r="AT876" s="1602" t="s">
        <v>97</v>
      </c>
      <c r="AU876" s="1605" t="s">
        <v>97</v>
      </c>
      <c r="AV876" s="222">
        <f t="shared" si="163"/>
        <v>0</v>
      </c>
      <c r="AW876" s="753"/>
      <c r="AX876" s="754"/>
      <c r="AY876" s="754"/>
      <c r="AZ876" s="754"/>
      <c r="BA876" s="754"/>
      <c r="BB876" s="754"/>
      <c r="BC876" s="754"/>
      <c r="BD876" s="754"/>
      <c r="BE876" s="755"/>
    </row>
    <row r="877" spans="1:57">
      <c r="A877" s="2443"/>
      <c r="B877" s="2434"/>
      <c r="C877" s="2408"/>
      <c r="D877" s="277" t="s">
        <v>77</v>
      </c>
      <c r="E877" s="2437"/>
      <c r="F877" s="2440"/>
      <c r="G877" s="1495">
        <f t="shared" si="162"/>
        <v>4</v>
      </c>
      <c r="H877" s="1496">
        <v>3</v>
      </c>
      <c r="I877" s="1598">
        <v>0</v>
      </c>
      <c r="J877" s="1598"/>
      <c r="K877" s="1598">
        <v>3</v>
      </c>
      <c r="L877" s="1617"/>
      <c r="M877" s="1494">
        <f>IF(AND(SUM(N877:R877)=SUM(Y877:Z877),SUM(S877:X877)=SUM(Y877:Z877)),SUM(N877:R877),"ПЕРЕВІРТЕ ПРАВИЛЬНІСТЬ ДАНИХ")</f>
        <v>4</v>
      </c>
      <c r="N877" s="714"/>
      <c r="O877" s="714"/>
      <c r="P877" s="714"/>
      <c r="Q877" s="714"/>
      <c r="R877" s="715">
        <v>4</v>
      </c>
      <c r="S877" s="756"/>
      <c r="T877" s="694"/>
      <c r="U877" s="694"/>
      <c r="V877" s="751">
        <v>4</v>
      </c>
      <c r="W877" s="751"/>
      <c r="X877" s="695"/>
      <c r="Y877" s="756">
        <v>4</v>
      </c>
      <c r="Z877" s="695"/>
      <c r="AA877" s="1588"/>
      <c r="AB877" s="1589"/>
      <c r="AC877" s="1589"/>
      <c r="AD877" s="1589"/>
      <c r="AE877" s="1589"/>
      <c r="AF877" s="1687"/>
      <c r="AG877" s="1618">
        <v>9</v>
      </c>
      <c r="AH877" s="1599">
        <v>16</v>
      </c>
      <c r="AI877" s="1681">
        <v>107.5</v>
      </c>
      <c r="AJ877" s="161">
        <f>SUM(AQ877:AU877)</f>
        <v>1</v>
      </c>
      <c r="AK877" s="1601" t="s">
        <v>98</v>
      </c>
      <c r="AL877" s="1602" t="s">
        <v>98</v>
      </c>
      <c r="AM877" s="1603" t="s">
        <v>98</v>
      </c>
      <c r="AN877" s="1604" t="s">
        <v>97</v>
      </c>
      <c r="AO877" s="1602" t="s">
        <v>97</v>
      </c>
      <c r="AP877" s="1603" t="s">
        <v>97</v>
      </c>
      <c r="AQ877" s="1604"/>
      <c r="AR877" s="1602">
        <v>1</v>
      </c>
      <c r="AS877" s="1602"/>
      <c r="AT877" s="1602"/>
      <c r="AU877" s="1605"/>
      <c r="AV877" s="222">
        <f t="shared" si="163"/>
        <v>0</v>
      </c>
      <c r="AW877" s="753"/>
      <c r="AX877" s="754"/>
      <c r="AY877" s="754"/>
      <c r="AZ877" s="754"/>
      <c r="BA877" s="754"/>
      <c r="BB877" s="754"/>
      <c r="BC877" s="754"/>
      <c r="BD877" s="754"/>
      <c r="BE877" s="755"/>
    </row>
    <row r="878" spans="1:57" ht="32.25" thickBot="1">
      <c r="A878" s="2443"/>
      <c r="B878" s="2435"/>
      <c r="C878" s="2409"/>
      <c r="D878" s="281" t="s">
        <v>78</v>
      </c>
      <c r="E878" s="2438"/>
      <c r="F878" s="2441"/>
      <c r="G878" s="1498">
        <f t="shared" si="162"/>
        <v>0</v>
      </c>
      <c r="H878" s="1499">
        <f t="shared" ref="H878:H883" si="170">SUM(I878:L878)</f>
        <v>0</v>
      </c>
      <c r="I878" s="1607"/>
      <c r="J878" s="1607"/>
      <c r="K878" s="1607"/>
      <c r="L878" s="1619"/>
      <c r="M878" s="1494">
        <f t="shared" si="165"/>
        <v>0</v>
      </c>
      <c r="N878" s="738"/>
      <c r="O878" s="738"/>
      <c r="P878" s="738"/>
      <c r="Q878" s="738"/>
      <c r="R878" s="1070"/>
      <c r="S878" s="716"/>
      <c r="T878" s="740"/>
      <c r="U878" s="740"/>
      <c r="V878" s="714"/>
      <c r="W878" s="714"/>
      <c r="X878" s="718"/>
      <c r="Y878" s="716"/>
      <c r="Z878" s="718"/>
      <c r="AA878" s="1600"/>
      <c r="AB878" s="1598"/>
      <c r="AC878" s="1598"/>
      <c r="AD878" s="1598"/>
      <c r="AE878" s="1598"/>
      <c r="AF878" s="1617"/>
      <c r="AG878" s="1621"/>
      <c r="AH878" s="1608"/>
      <c r="AI878" s="2008"/>
      <c r="AJ878" s="163">
        <f>SUM(AQ878:AU878)</f>
        <v>0</v>
      </c>
      <c r="AK878" s="1612" t="s">
        <v>97</v>
      </c>
      <c r="AL878" s="1613" t="s">
        <v>97</v>
      </c>
      <c r="AM878" s="1614" t="s">
        <v>97</v>
      </c>
      <c r="AN878" s="1615" t="s">
        <v>97</v>
      </c>
      <c r="AO878" s="1613" t="s">
        <v>98</v>
      </c>
      <c r="AP878" s="1614" t="s">
        <v>98</v>
      </c>
      <c r="AQ878" s="1611"/>
      <c r="AR878" s="1607"/>
      <c r="AS878" s="1607"/>
      <c r="AT878" s="1607"/>
      <c r="AU878" s="1608"/>
      <c r="AV878" s="222">
        <f t="shared" si="163"/>
        <v>0</v>
      </c>
      <c r="AW878" s="725"/>
      <c r="AX878" s="726"/>
      <c r="AY878" s="726"/>
      <c r="AZ878" s="726"/>
      <c r="BA878" s="726"/>
      <c r="BB878" s="726"/>
      <c r="BC878" s="726"/>
      <c r="BD878" s="726"/>
      <c r="BE878" s="727"/>
    </row>
    <row r="879" spans="1:57" ht="33.950000000000003" customHeight="1">
      <c r="A879" s="2443"/>
      <c r="B879" s="2451" t="s">
        <v>171</v>
      </c>
      <c r="C879" s="2407" t="s">
        <v>145</v>
      </c>
      <c r="D879" s="275" t="s">
        <v>74</v>
      </c>
      <c r="E879" s="2436">
        <v>232</v>
      </c>
      <c r="F879" s="2439">
        <f>E879-SUM(M879:M883)</f>
        <v>1</v>
      </c>
      <c r="G879" s="1500">
        <f t="shared" si="162"/>
        <v>19</v>
      </c>
      <c r="H879" s="1493">
        <f t="shared" si="170"/>
        <v>0</v>
      </c>
      <c r="I879" s="1586"/>
      <c r="J879" s="1586"/>
      <c r="K879" s="1586"/>
      <c r="L879" s="1595"/>
      <c r="M879" s="1494">
        <f>IF(AND(SUM(N879:R879)=SUM(Y879:Z879),SUM(S879:X879)=SUM(Y879:Z879)),SUM(N879:R879),"ПЕРЕВІРТЕ ПРАВИЛЬНІСТЬ ДАНИХ")</f>
        <v>19</v>
      </c>
      <c r="N879" s="689"/>
      <c r="O879" s="689"/>
      <c r="P879" s="689"/>
      <c r="Q879" s="689"/>
      <c r="R879" s="690">
        <v>19</v>
      </c>
      <c r="S879" s="691">
        <v>1</v>
      </c>
      <c r="T879" s="762"/>
      <c r="U879" s="762"/>
      <c r="V879" s="689">
        <v>18</v>
      </c>
      <c r="W879" s="689"/>
      <c r="X879" s="693"/>
      <c r="Y879" s="691">
        <v>19</v>
      </c>
      <c r="Z879" s="693"/>
      <c r="AA879" s="1591"/>
      <c r="AB879" s="1586">
        <v>4</v>
      </c>
      <c r="AC879" s="1586">
        <v>4</v>
      </c>
      <c r="AD879" s="1586">
        <v>1</v>
      </c>
      <c r="AE879" s="1586">
        <v>6</v>
      </c>
      <c r="AF879" s="1595">
        <v>1</v>
      </c>
      <c r="AG879" s="1616">
        <v>37</v>
      </c>
      <c r="AH879" s="1587">
        <v>12</v>
      </c>
      <c r="AI879" s="2006">
        <v>10</v>
      </c>
      <c r="AJ879" s="160">
        <f>SUM(AN879:AP879)</f>
        <v>19</v>
      </c>
      <c r="AK879" s="1592" t="s">
        <v>97</v>
      </c>
      <c r="AL879" s="1593" t="s">
        <v>97</v>
      </c>
      <c r="AM879" s="1594" t="s">
        <v>97</v>
      </c>
      <c r="AN879" s="1591">
        <v>3</v>
      </c>
      <c r="AO879" s="1586">
        <v>16</v>
      </c>
      <c r="AP879" s="1595"/>
      <c r="AQ879" s="1596" t="s">
        <v>97</v>
      </c>
      <c r="AR879" s="1593" t="s">
        <v>97</v>
      </c>
      <c r="AS879" s="1593" t="s">
        <v>97</v>
      </c>
      <c r="AT879" s="1593" t="s">
        <v>97</v>
      </c>
      <c r="AU879" s="1597" t="s">
        <v>97</v>
      </c>
      <c r="AV879" s="222">
        <f t="shared" si="163"/>
        <v>0</v>
      </c>
      <c r="AW879" s="706"/>
      <c r="AX879" s="707"/>
      <c r="AY879" s="707"/>
      <c r="AZ879" s="707"/>
      <c r="BA879" s="707"/>
      <c r="BB879" s="707"/>
      <c r="BC879" s="707"/>
      <c r="BD879" s="707"/>
      <c r="BE879" s="708"/>
    </row>
    <row r="880" spans="1:57" ht="47.25">
      <c r="A880" s="2443"/>
      <c r="B880" s="2452"/>
      <c r="C880" s="2408"/>
      <c r="D880" s="277" t="s">
        <v>75</v>
      </c>
      <c r="E880" s="2437"/>
      <c r="F880" s="2440"/>
      <c r="G880" s="1495">
        <f t="shared" si="162"/>
        <v>0</v>
      </c>
      <c r="H880" s="1496">
        <f t="shared" si="170"/>
        <v>0</v>
      </c>
      <c r="I880" s="1598"/>
      <c r="J880" s="1598"/>
      <c r="K880" s="1598"/>
      <c r="L880" s="1617"/>
      <c r="M880" s="1494">
        <f t="shared" ref="M880:M888" si="171">IF(AND(SUM(N880:R880)=SUM(Y880:Z880),SUM(S880:X880)=SUM(Y880:Z880)),SUM(N880:R880),"ПЕРЕВІРТЕ ПРАВИЛЬНІСТЬ ДАНИХ")</f>
        <v>0</v>
      </c>
      <c r="N880" s="714"/>
      <c r="O880" s="714"/>
      <c r="P880" s="714"/>
      <c r="Q880" s="714"/>
      <c r="R880" s="715"/>
      <c r="S880" s="756"/>
      <c r="T880" s="694"/>
      <c r="U880" s="694"/>
      <c r="V880" s="751"/>
      <c r="W880" s="751"/>
      <c r="X880" s="695"/>
      <c r="Y880" s="756"/>
      <c r="Z880" s="695"/>
      <c r="AA880" s="1588"/>
      <c r="AB880" s="1589"/>
      <c r="AC880" s="1589"/>
      <c r="AD880" s="1589"/>
      <c r="AE880" s="1589"/>
      <c r="AF880" s="1687"/>
      <c r="AG880" s="1618"/>
      <c r="AH880" s="1599"/>
      <c r="AI880" s="1681"/>
      <c r="AJ880" s="161">
        <f>SUM(AN880:AP880)</f>
        <v>0</v>
      </c>
      <c r="AK880" s="1601" t="s">
        <v>98</v>
      </c>
      <c r="AL880" s="1602" t="s">
        <v>98</v>
      </c>
      <c r="AM880" s="1603" t="s">
        <v>98</v>
      </c>
      <c r="AN880" s="1604"/>
      <c r="AO880" s="1602"/>
      <c r="AP880" s="1603"/>
      <c r="AQ880" s="1604" t="s">
        <v>97</v>
      </c>
      <c r="AR880" s="1602" t="s">
        <v>97</v>
      </c>
      <c r="AS880" s="1602" t="s">
        <v>97</v>
      </c>
      <c r="AT880" s="1602" t="s">
        <v>97</v>
      </c>
      <c r="AU880" s="1605" t="s">
        <v>97</v>
      </c>
      <c r="AV880" s="222">
        <f t="shared" si="163"/>
        <v>0</v>
      </c>
      <c r="AW880" s="753"/>
      <c r="AX880" s="754"/>
      <c r="AY880" s="754"/>
      <c r="AZ880" s="754"/>
      <c r="BA880" s="754"/>
      <c r="BB880" s="754"/>
      <c r="BC880" s="754"/>
      <c r="BD880" s="754"/>
      <c r="BE880" s="755"/>
    </row>
    <row r="881" spans="1:57" ht="31.5">
      <c r="A881" s="2443"/>
      <c r="B881" s="2452"/>
      <c r="C881" s="2408"/>
      <c r="D881" s="277" t="s">
        <v>76</v>
      </c>
      <c r="E881" s="2437"/>
      <c r="F881" s="2440"/>
      <c r="G881" s="1495">
        <f t="shared" si="162"/>
        <v>0</v>
      </c>
      <c r="H881" s="1496">
        <f t="shared" si="170"/>
        <v>0</v>
      </c>
      <c r="I881" s="1598"/>
      <c r="J881" s="1598"/>
      <c r="K881" s="1598"/>
      <c r="L881" s="1617"/>
      <c r="M881" s="1494">
        <f t="shared" si="171"/>
        <v>0</v>
      </c>
      <c r="N881" s="714"/>
      <c r="O881" s="714"/>
      <c r="P881" s="714"/>
      <c r="Q881" s="714"/>
      <c r="R881" s="715"/>
      <c r="S881" s="756"/>
      <c r="T881" s="694"/>
      <c r="U881" s="694"/>
      <c r="V881" s="751"/>
      <c r="W881" s="751"/>
      <c r="X881" s="695"/>
      <c r="Y881" s="756"/>
      <c r="Z881" s="695"/>
      <c r="AA881" s="1588"/>
      <c r="AB881" s="1589"/>
      <c r="AC881" s="1589"/>
      <c r="AD881" s="1589"/>
      <c r="AE881" s="1589"/>
      <c r="AF881" s="1687"/>
      <c r="AG881" s="1618"/>
      <c r="AH881" s="1599"/>
      <c r="AI881" s="1681"/>
      <c r="AJ881" s="161">
        <f>SUM(AK881:AM881)</f>
        <v>0</v>
      </c>
      <c r="AK881" s="1601"/>
      <c r="AL881" s="1602"/>
      <c r="AM881" s="1603"/>
      <c r="AN881" s="1604" t="s">
        <v>97</v>
      </c>
      <c r="AO881" s="1602" t="s">
        <v>97</v>
      </c>
      <c r="AP881" s="1603" t="s">
        <v>97</v>
      </c>
      <c r="AQ881" s="1604" t="s">
        <v>97</v>
      </c>
      <c r="AR881" s="1602" t="s">
        <v>97</v>
      </c>
      <c r="AS881" s="1602" t="s">
        <v>97</v>
      </c>
      <c r="AT881" s="1602" t="s">
        <v>97</v>
      </c>
      <c r="AU881" s="1605" t="s">
        <v>97</v>
      </c>
      <c r="AV881" s="222">
        <f t="shared" si="163"/>
        <v>0</v>
      </c>
      <c r="AW881" s="753"/>
      <c r="AX881" s="754"/>
      <c r="AY881" s="754"/>
      <c r="AZ881" s="754"/>
      <c r="BA881" s="754"/>
      <c r="BB881" s="754"/>
      <c r="BC881" s="754"/>
      <c r="BD881" s="754"/>
      <c r="BE881" s="755"/>
    </row>
    <row r="882" spans="1:57">
      <c r="A882" s="2443"/>
      <c r="B882" s="2452"/>
      <c r="C882" s="2408"/>
      <c r="D882" s="277" t="s">
        <v>77</v>
      </c>
      <c r="E882" s="2437"/>
      <c r="F882" s="2440"/>
      <c r="G882" s="1495">
        <f t="shared" si="162"/>
        <v>215</v>
      </c>
      <c r="H882" s="1496">
        <v>2</v>
      </c>
      <c r="I882" s="1598"/>
      <c r="J882" s="1598"/>
      <c r="K882" s="1598">
        <v>2</v>
      </c>
      <c r="L882" s="1617"/>
      <c r="M882" s="1494">
        <f>IF(AND(SUM(N882:R882)=SUM(Y882:Z882),SUM(S882:X882)=SUM(Y882:Z882)),SUM(N882:R882),"ПЕРЕВІРТЕ ПРАВИЛЬНІСТЬ ДАНИХ")</f>
        <v>212</v>
      </c>
      <c r="N882" s="714"/>
      <c r="O882" s="714"/>
      <c r="P882" s="714"/>
      <c r="Q882" s="714"/>
      <c r="R882" s="715">
        <v>212</v>
      </c>
      <c r="S882" s="756"/>
      <c r="T882" s="694"/>
      <c r="U882" s="694"/>
      <c r="V882" s="751">
        <v>211</v>
      </c>
      <c r="W882" s="751">
        <v>1</v>
      </c>
      <c r="X882" s="695"/>
      <c r="Y882" s="756">
        <v>186</v>
      </c>
      <c r="Z882" s="695">
        <v>26</v>
      </c>
      <c r="AA882" s="1588"/>
      <c r="AB882" s="1589">
        <v>42</v>
      </c>
      <c r="AC882" s="1589">
        <v>37</v>
      </c>
      <c r="AD882" s="1589">
        <v>3</v>
      </c>
      <c r="AE882" s="1589">
        <v>48</v>
      </c>
      <c r="AF882" s="1687">
        <v>10</v>
      </c>
      <c r="AG882" s="1618">
        <v>40</v>
      </c>
      <c r="AH882" s="1599">
        <v>18</v>
      </c>
      <c r="AI882" s="1681">
        <v>135</v>
      </c>
      <c r="AJ882" s="161">
        <f>SUM(AQ882:AU882)</f>
        <v>212</v>
      </c>
      <c r="AK882" s="1601" t="s">
        <v>98</v>
      </c>
      <c r="AL882" s="1602" t="s">
        <v>98</v>
      </c>
      <c r="AM882" s="1603" t="s">
        <v>98</v>
      </c>
      <c r="AN882" s="1604" t="s">
        <v>97</v>
      </c>
      <c r="AO882" s="1602" t="s">
        <v>97</v>
      </c>
      <c r="AP882" s="1603" t="s">
        <v>97</v>
      </c>
      <c r="AQ882" s="1604">
        <v>7</v>
      </c>
      <c r="AR882" s="1602">
        <v>2</v>
      </c>
      <c r="AS882" s="1602">
        <v>54</v>
      </c>
      <c r="AT882" s="1602">
        <v>149</v>
      </c>
      <c r="AU882" s="1605"/>
      <c r="AV882" s="222">
        <f t="shared" si="163"/>
        <v>3</v>
      </c>
      <c r="AW882" s="753">
        <v>2</v>
      </c>
      <c r="AX882" s="754"/>
      <c r="AY882" s="754"/>
      <c r="AZ882" s="754"/>
      <c r="BA882" s="754"/>
      <c r="BB882" s="754"/>
      <c r="BC882" s="754"/>
      <c r="BD882" s="754">
        <v>1</v>
      </c>
      <c r="BE882" s="755"/>
    </row>
    <row r="883" spans="1:57" ht="32.25" thickBot="1">
      <c r="A883" s="2443"/>
      <c r="B883" s="2453"/>
      <c r="C883" s="2409"/>
      <c r="D883" s="284" t="s">
        <v>78</v>
      </c>
      <c r="E883" s="2438"/>
      <c r="F883" s="2441"/>
      <c r="G883" s="1501">
        <f t="shared" si="162"/>
        <v>0</v>
      </c>
      <c r="H883" s="1499">
        <f t="shared" si="170"/>
        <v>0</v>
      </c>
      <c r="I883" s="1607"/>
      <c r="J883" s="1607"/>
      <c r="K883" s="1607"/>
      <c r="L883" s="1619"/>
      <c r="M883" s="1494">
        <f t="shared" si="171"/>
        <v>0</v>
      </c>
      <c r="N883" s="738"/>
      <c r="O883" s="738"/>
      <c r="P883" s="738"/>
      <c r="Q883" s="738"/>
      <c r="R883" s="1070"/>
      <c r="S883" s="737"/>
      <c r="T883" s="763"/>
      <c r="U883" s="763"/>
      <c r="V883" s="738"/>
      <c r="W883" s="738"/>
      <c r="X883" s="739"/>
      <c r="Y883" s="737"/>
      <c r="Z883" s="739"/>
      <c r="AA883" s="1611"/>
      <c r="AB883" s="1607"/>
      <c r="AC883" s="1607"/>
      <c r="AD883" s="1607"/>
      <c r="AE883" s="1607"/>
      <c r="AF883" s="1619"/>
      <c r="AG883" s="1621"/>
      <c r="AH883" s="1608"/>
      <c r="AI883" s="2007"/>
      <c r="AJ883" s="162">
        <f>SUM(AQ883:AU883)</f>
        <v>0</v>
      </c>
      <c r="AK883" s="1612" t="s">
        <v>97</v>
      </c>
      <c r="AL883" s="1613" t="s">
        <v>97</v>
      </c>
      <c r="AM883" s="1614" t="s">
        <v>97</v>
      </c>
      <c r="AN883" s="1615" t="s">
        <v>97</v>
      </c>
      <c r="AO883" s="1613" t="s">
        <v>98</v>
      </c>
      <c r="AP883" s="1614" t="s">
        <v>98</v>
      </c>
      <c r="AQ883" s="1611"/>
      <c r="AR883" s="1607"/>
      <c r="AS883" s="1607"/>
      <c r="AT883" s="1607"/>
      <c r="AU883" s="1608"/>
      <c r="AV883" s="222">
        <f t="shared" si="163"/>
        <v>0</v>
      </c>
      <c r="AW883" s="748"/>
      <c r="AX883" s="749"/>
      <c r="AY883" s="749"/>
      <c r="AZ883" s="749"/>
      <c r="BA883" s="749"/>
      <c r="BB883" s="749"/>
      <c r="BC883" s="749"/>
      <c r="BD883" s="749"/>
      <c r="BE883" s="750"/>
    </row>
    <row r="884" spans="1:57" ht="31.5">
      <c r="A884" s="2443"/>
      <c r="B884" s="2451" t="s">
        <v>172</v>
      </c>
      <c r="C884" s="2407" t="s">
        <v>146</v>
      </c>
      <c r="D884" s="275" t="s">
        <v>74</v>
      </c>
      <c r="E884" s="2436">
        <v>78</v>
      </c>
      <c r="F884" s="2439">
        <f>E884-SUM(M884:M888)</f>
        <v>0</v>
      </c>
      <c r="G884" s="1492">
        <f t="shared" si="162"/>
        <v>0</v>
      </c>
      <c r="H884" s="1493">
        <f t="shared" ref="H884:H888" si="172">SUM(I884:L884)</f>
        <v>0</v>
      </c>
      <c r="I884" s="1586"/>
      <c r="J884" s="1586"/>
      <c r="K884" s="1586"/>
      <c r="L884" s="1595"/>
      <c r="M884" s="1494">
        <f t="shared" si="171"/>
        <v>0</v>
      </c>
      <c r="N884" s="689"/>
      <c r="O884" s="689"/>
      <c r="P884" s="689"/>
      <c r="Q884" s="689"/>
      <c r="R884" s="690"/>
      <c r="S884" s="691"/>
      <c r="T884" s="762"/>
      <c r="U884" s="762"/>
      <c r="V884" s="689"/>
      <c r="W884" s="689"/>
      <c r="X884" s="693"/>
      <c r="Y884" s="691"/>
      <c r="Z884" s="693"/>
      <c r="AA884" s="1591"/>
      <c r="AB884" s="1586"/>
      <c r="AC884" s="1586"/>
      <c r="AD884" s="1586"/>
      <c r="AE884" s="1586"/>
      <c r="AF884" s="1595"/>
      <c r="AG884" s="1616"/>
      <c r="AH884" s="1587"/>
      <c r="AI884" s="2006"/>
      <c r="AJ884" s="160">
        <f>SUM(AN884:AP884)</f>
        <v>0</v>
      </c>
      <c r="AK884" s="1592" t="s">
        <v>97</v>
      </c>
      <c r="AL884" s="1593" t="s">
        <v>97</v>
      </c>
      <c r="AM884" s="1594" t="s">
        <v>97</v>
      </c>
      <c r="AN884" s="1591"/>
      <c r="AO884" s="1586"/>
      <c r="AP884" s="1595"/>
      <c r="AQ884" s="1596" t="s">
        <v>97</v>
      </c>
      <c r="AR884" s="1593" t="s">
        <v>97</v>
      </c>
      <c r="AS884" s="1593" t="s">
        <v>97</v>
      </c>
      <c r="AT884" s="1593" t="s">
        <v>97</v>
      </c>
      <c r="AU884" s="1597" t="s">
        <v>97</v>
      </c>
      <c r="AV884" s="222">
        <f t="shared" si="163"/>
        <v>0</v>
      </c>
      <c r="AW884" s="706"/>
      <c r="AX884" s="707"/>
      <c r="AY884" s="707"/>
      <c r="AZ884" s="707"/>
      <c r="BA884" s="707"/>
      <c r="BB884" s="707"/>
      <c r="BC884" s="707"/>
      <c r="BD884" s="707"/>
      <c r="BE884" s="708"/>
    </row>
    <row r="885" spans="1:57" ht="47.25">
      <c r="A885" s="2443"/>
      <c r="B885" s="2452"/>
      <c r="C885" s="2408"/>
      <c r="D885" s="277" t="s">
        <v>75</v>
      </c>
      <c r="E885" s="2437"/>
      <c r="F885" s="2440"/>
      <c r="G885" s="1495">
        <f t="shared" si="162"/>
        <v>0</v>
      </c>
      <c r="H885" s="1496">
        <f t="shared" si="172"/>
        <v>0</v>
      </c>
      <c r="I885" s="1598"/>
      <c r="J885" s="1598"/>
      <c r="K885" s="1598"/>
      <c r="L885" s="1617"/>
      <c r="M885" s="1494">
        <f t="shared" si="171"/>
        <v>0</v>
      </c>
      <c r="N885" s="714"/>
      <c r="O885" s="714"/>
      <c r="P885" s="714"/>
      <c r="Q885" s="714"/>
      <c r="R885" s="715"/>
      <c r="S885" s="756"/>
      <c r="T885" s="694"/>
      <c r="U885" s="694"/>
      <c r="V885" s="751"/>
      <c r="W885" s="751"/>
      <c r="X885" s="695"/>
      <c r="Y885" s="756"/>
      <c r="Z885" s="695"/>
      <c r="AA885" s="1588"/>
      <c r="AB885" s="1589"/>
      <c r="AC885" s="1589"/>
      <c r="AD885" s="1589"/>
      <c r="AE885" s="1589"/>
      <c r="AF885" s="1687"/>
      <c r="AG885" s="1618"/>
      <c r="AH885" s="1599"/>
      <c r="AI885" s="1681"/>
      <c r="AJ885" s="161">
        <f>SUM(AN885:AP885)</f>
        <v>0</v>
      </c>
      <c r="AK885" s="1601" t="s">
        <v>98</v>
      </c>
      <c r="AL885" s="1602" t="s">
        <v>98</v>
      </c>
      <c r="AM885" s="1603" t="s">
        <v>98</v>
      </c>
      <c r="AN885" s="1604"/>
      <c r="AO885" s="1602"/>
      <c r="AP885" s="1603"/>
      <c r="AQ885" s="1604" t="s">
        <v>97</v>
      </c>
      <c r="AR885" s="1602" t="s">
        <v>97</v>
      </c>
      <c r="AS885" s="1602" t="s">
        <v>97</v>
      </c>
      <c r="AT885" s="1602" t="s">
        <v>97</v>
      </c>
      <c r="AU885" s="1605" t="s">
        <v>97</v>
      </c>
      <c r="AV885" s="222">
        <f t="shared" si="163"/>
        <v>0</v>
      </c>
      <c r="AW885" s="753"/>
      <c r="AX885" s="754"/>
      <c r="AY885" s="754"/>
      <c r="AZ885" s="754"/>
      <c r="BA885" s="754"/>
      <c r="BB885" s="754"/>
      <c r="BC885" s="754"/>
      <c r="BD885" s="754"/>
      <c r="BE885" s="755"/>
    </row>
    <row r="886" spans="1:57" ht="31.5">
      <c r="A886" s="2443"/>
      <c r="B886" s="2452"/>
      <c r="C886" s="2408"/>
      <c r="D886" s="277" t="s">
        <v>76</v>
      </c>
      <c r="E886" s="2437"/>
      <c r="F886" s="2440"/>
      <c r="G886" s="1495">
        <f t="shared" si="162"/>
        <v>0</v>
      </c>
      <c r="H886" s="1496">
        <f t="shared" si="172"/>
        <v>0</v>
      </c>
      <c r="I886" s="1598"/>
      <c r="J886" s="1598"/>
      <c r="K886" s="1598"/>
      <c r="L886" s="1617"/>
      <c r="M886" s="1494">
        <f t="shared" si="171"/>
        <v>0</v>
      </c>
      <c r="N886" s="714"/>
      <c r="O886" s="714"/>
      <c r="P886" s="714"/>
      <c r="Q886" s="714"/>
      <c r="R886" s="715"/>
      <c r="S886" s="756"/>
      <c r="T886" s="694"/>
      <c r="U886" s="694"/>
      <c r="V886" s="751"/>
      <c r="W886" s="751"/>
      <c r="X886" s="695"/>
      <c r="Y886" s="756"/>
      <c r="Z886" s="695"/>
      <c r="AA886" s="1588"/>
      <c r="AB886" s="1589"/>
      <c r="AC886" s="1589"/>
      <c r="AD886" s="1589"/>
      <c r="AE886" s="1589"/>
      <c r="AF886" s="1687"/>
      <c r="AG886" s="1618"/>
      <c r="AH886" s="1599"/>
      <c r="AI886" s="1681"/>
      <c r="AJ886" s="161">
        <f>SUM(AK886:AM886)</f>
        <v>0</v>
      </c>
      <c r="AK886" s="1601"/>
      <c r="AL886" s="1602"/>
      <c r="AM886" s="1603"/>
      <c r="AN886" s="1604" t="s">
        <v>97</v>
      </c>
      <c r="AO886" s="1602" t="s">
        <v>97</v>
      </c>
      <c r="AP886" s="1603" t="s">
        <v>97</v>
      </c>
      <c r="AQ886" s="1604" t="s">
        <v>97</v>
      </c>
      <c r="AR886" s="1602" t="s">
        <v>97</v>
      </c>
      <c r="AS886" s="1602" t="s">
        <v>97</v>
      </c>
      <c r="AT886" s="1602" t="s">
        <v>97</v>
      </c>
      <c r="AU886" s="1605" t="s">
        <v>97</v>
      </c>
      <c r="AV886" s="222">
        <f t="shared" si="163"/>
        <v>0</v>
      </c>
      <c r="AW886" s="753"/>
      <c r="AX886" s="754"/>
      <c r="AY886" s="754"/>
      <c r="AZ886" s="754"/>
      <c r="BA886" s="754"/>
      <c r="BB886" s="754"/>
      <c r="BC886" s="754"/>
      <c r="BD886" s="754"/>
      <c r="BE886" s="755"/>
    </row>
    <row r="887" spans="1:57">
      <c r="A887" s="2443"/>
      <c r="B887" s="2452"/>
      <c r="C887" s="2408"/>
      <c r="D887" s="277" t="s">
        <v>77</v>
      </c>
      <c r="E887" s="2437"/>
      <c r="F887" s="2440"/>
      <c r="G887" s="1495">
        <f t="shared" si="162"/>
        <v>78</v>
      </c>
      <c r="H887" s="1496">
        <f t="shared" si="172"/>
        <v>0</v>
      </c>
      <c r="I887" s="1598"/>
      <c r="J887" s="1598"/>
      <c r="K887" s="1598"/>
      <c r="L887" s="1617"/>
      <c r="M887" s="1494">
        <f>IF(AND(SUM(N887:R887)=SUM(Y887:Z887),SUM(S887:X887)=SUM(Y887:Z887)),SUM(N887:R887),"ПЕРЕВІРТЕ ПРАВИЛЬНІСТЬ ДАНИХ")</f>
        <v>78</v>
      </c>
      <c r="N887" s="714"/>
      <c r="O887" s="714"/>
      <c r="P887" s="714"/>
      <c r="Q887" s="714"/>
      <c r="R887" s="715">
        <v>78</v>
      </c>
      <c r="S887" s="756"/>
      <c r="T887" s="694"/>
      <c r="U887" s="694"/>
      <c r="V887" s="751">
        <v>74</v>
      </c>
      <c r="W887" s="751">
        <v>4</v>
      </c>
      <c r="X887" s="695"/>
      <c r="Y887" s="756">
        <v>76</v>
      </c>
      <c r="Z887" s="695">
        <v>2</v>
      </c>
      <c r="AA887" s="1588"/>
      <c r="AB887" s="1589">
        <v>24</v>
      </c>
      <c r="AC887" s="1589">
        <v>24</v>
      </c>
      <c r="AD887" s="1589">
        <v>10</v>
      </c>
      <c r="AE887" s="1589">
        <v>57</v>
      </c>
      <c r="AF887" s="1687">
        <v>1</v>
      </c>
      <c r="AG887" s="1618">
        <v>96.4</v>
      </c>
      <c r="AH887" s="1599">
        <v>15</v>
      </c>
      <c r="AI887" s="1681">
        <v>96.9</v>
      </c>
      <c r="AJ887" s="161">
        <f>SUM(AQ887:AU887)</f>
        <v>78</v>
      </c>
      <c r="AK887" s="1601" t="s">
        <v>98</v>
      </c>
      <c r="AL887" s="1602" t="s">
        <v>98</v>
      </c>
      <c r="AM887" s="1603" t="s">
        <v>98</v>
      </c>
      <c r="AN887" s="1604" t="s">
        <v>97</v>
      </c>
      <c r="AO887" s="1602" t="s">
        <v>97</v>
      </c>
      <c r="AP887" s="1603" t="s">
        <v>97</v>
      </c>
      <c r="AQ887" s="1604">
        <v>1</v>
      </c>
      <c r="AR887" s="1602">
        <v>4</v>
      </c>
      <c r="AS887" s="1602">
        <v>19</v>
      </c>
      <c r="AT887" s="1602">
        <v>41</v>
      </c>
      <c r="AU887" s="1605">
        <v>13</v>
      </c>
      <c r="AV887" s="222">
        <f t="shared" si="163"/>
        <v>0</v>
      </c>
      <c r="AW887" s="753"/>
      <c r="AX887" s="754"/>
      <c r="AY887" s="754"/>
      <c r="AZ887" s="754"/>
      <c r="BA887" s="754"/>
      <c r="BB887" s="754"/>
      <c r="BC887" s="754"/>
      <c r="BD887" s="754"/>
      <c r="BE887" s="755"/>
    </row>
    <row r="888" spans="1:57" ht="32.25" thickBot="1">
      <c r="A888" s="2443"/>
      <c r="B888" s="2453"/>
      <c r="C888" s="2409"/>
      <c r="D888" s="284" t="s">
        <v>78</v>
      </c>
      <c r="E888" s="2438"/>
      <c r="F888" s="2441"/>
      <c r="G888" s="1498">
        <f t="shared" si="162"/>
        <v>0</v>
      </c>
      <c r="H888" s="1499">
        <f t="shared" si="172"/>
        <v>0</v>
      </c>
      <c r="I888" s="1607"/>
      <c r="J888" s="1607"/>
      <c r="K888" s="1607"/>
      <c r="L888" s="1619"/>
      <c r="M888" s="1494">
        <f t="shared" si="171"/>
        <v>0</v>
      </c>
      <c r="N888" s="738"/>
      <c r="O888" s="738"/>
      <c r="P888" s="738"/>
      <c r="Q888" s="738"/>
      <c r="R888" s="1070"/>
      <c r="S888" s="737"/>
      <c r="T888" s="763"/>
      <c r="U888" s="763"/>
      <c r="V888" s="738"/>
      <c r="W888" s="738"/>
      <c r="X888" s="739"/>
      <c r="Y888" s="737"/>
      <c r="Z888" s="739"/>
      <c r="AA888" s="1611"/>
      <c r="AB888" s="1607"/>
      <c r="AC888" s="1607"/>
      <c r="AD888" s="1607"/>
      <c r="AE888" s="1607"/>
      <c r="AF888" s="1619"/>
      <c r="AG888" s="1621"/>
      <c r="AH888" s="1608"/>
      <c r="AI888" s="2007"/>
      <c r="AJ888" s="162">
        <f>SUM(AQ888:AU888)</f>
        <v>0</v>
      </c>
      <c r="AK888" s="1612" t="s">
        <v>97</v>
      </c>
      <c r="AL888" s="1613" t="s">
        <v>97</v>
      </c>
      <c r="AM888" s="1614" t="s">
        <v>97</v>
      </c>
      <c r="AN888" s="1615" t="s">
        <v>97</v>
      </c>
      <c r="AO888" s="1613" t="s">
        <v>98</v>
      </c>
      <c r="AP888" s="1614" t="s">
        <v>98</v>
      </c>
      <c r="AQ888" s="1611"/>
      <c r="AR888" s="1607"/>
      <c r="AS888" s="1607"/>
      <c r="AT888" s="1607"/>
      <c r="AU888" s="1608"/>
      <c r="AV888" s="222">
        <f t="shared" si="163"/>
        <v>0</v>
      </c>
      <c r="AW888" s="748"/>
      <c r="AX888" s="749"/>
      <c r="AY888" s="749"/>
      <c r="AZ888" s="749"/>
      <c r="BA888" s="749"/>
      <c r="BB888" s="749"/>
      <c r="BC888" s="749"/>
      <c r="BD888" s="749"/>
      <c r="BE888" s="750"/>
    </row>
    <row r="889" spans="1:57" ht="31.5">
      <c r="A889" s="2443"/>
      <c r="B889" s="2451" t="s">
        <v>173</v>
      </c>
      <c r="C889" s="2407" t="s">
        <v>147</v>
      </c>
      <c r="D889" s="275" t="s">
        <v>74</v>
      </c>
      <c r="E889" s="2436">
        <v>23</v>
      </c>
      <c r="F889" s="2439">
        <f>E889-SUM(M889:M893)</f>
        <v>0</v>
      </c>
      <c r="G889" s="1500">
        <f t="shared" si="162"/>
        <v>6</v>
      </c>
      <c r="H889" s="1493">
        <f t="shared" ref="H889:H918" si="173">SUM(I889:L889)</f>
        <v>0</v>
      </c>
      <c r="I889" s="1586"/>
      <c r="J889" s="1586"/>
      <c r="K889" s="1586"/>
      <c r="L889" s="1595"/>
      <c r="M889" s="1494">
        <f>IF(AND(SUM(N889:R889)=SUM(Y889:Z889),SUM(S889:X889)=SUM(Y889:Z889)),SUM(N889:R889),"ПЕРЕВІРТЕ ПРАВИЛЬНІСТЬ ДАНИХ")</f>
        <v>6</v>
      </c>
      <c r="N889" s="751"/>
      <c r="O889" s="751"/>
      <c r="P889" s="751"/>
      <c r="Q889" s="751"/>
      <c r="R889" s="843">
        <v>6</v>
      </c>
      <c r="S889" s="691"/>
      <c r="T889" s="762"/>
      <c r="U889" s="762"/>
      <c r="V889" s="689">
        <v>6</v>
      </c>
      <c r="W889" s="689"/>
      <c r="X889" s="693"/>
      <c r="Y889" s="691">
        <v>6</v>
      </c>
      <c r="Z889" s="693"/>
      <c r="AA889" s="1591"/>
      <c r="AB889" s="1586">
        <v>1</v>
      </c>
      <c r="AC889" s="1586"/>
      <c r="AD889" s="1586"/>
      <c r="AE889" s="1586">
        <v>5</v>
      </c>
      <c r="AF889" s="1595"/>
      <c r="AG889" s="1616">
        <v>46</v>
      </c>
      <c r="AH889" s="1587">
        <v>24</v>
      </c>
      <c r="AI889" s="2006">
        <v>11</v>
      </c>
      <c r="AJ889" s="160">
        <f>SUM(AN889:AP889)</f>
        <v>6</v>
      </c>
      <c r="AK889" s="1592" t="s">
        <v>97</v>
      </c>
      <c r="AL889" s="1593" t="s">
        <v>97</v>
      </c>
      <c r="AM889" s="1594" t="s">
        <v>97</v>
      </c>
      <c r="AN889" s="1591"/>
      <c r="AO889" s="1586">
        <v>6</v>
      </c>
      <c r="AP889" s="1595"/>
      <c r="AQ889" s="1596" t="s">
        <v>97</v>
      </c>
      <c r="AR889" s="1593" t="s">
        <v>97</v>
      </c>
      <c r="AS889" s="1593" t="s">
        <v>97</v>
      </c>
      <c r="AT889" s="1593" t="s">
        <v>97</v>
      </c>
      <c r="AU889" s="1597" t="s">
        <v>97</v>
      </c>
      <c r="AV889" s="222">
        <f t="shared" si="163"/>
        <v>0</v>
      </c>
      <c r="AW889" s="706"/>
      <c r="AX889" s="707"/>
      <c r="AY889" s="707"/>
      <c r="AZ889" s="707"/>
      <c r="BA889" s="707"/>
      <c r="BB889" s="707"/>
      <c r="BC889" s="707"/>
      <c r="BD889" s="707"/>
      <c r="BE889" s="708"/>
    </row>
    <row r="890" spans="1:57" ht="47.25">
      <c r="A890" s="2443"/>
      <c r="B890" s="2452"/>
      <c r="C890" s="2408"/>
      <c r="D890" s="277" t="s">
        <v>75</v>
      </c>
      <c r="E890" s="2437"/>
      <c r="F890" s="2440"/>
      <c r="G890" s="1495">
        <f t="shared" si="162"/>
        <v>0</v>
      </c>
      <c r="H890" s="1496">
        <f t="shared" si="173"/>
        <v>0</v>
      </c>
      <c r="I890" s="1598"/>
      <c r="J890" s="1598"/>
      <c r="K890" s="1598"/>
      <c r="L890" s="1617"/>
      <c r="M890" s="1494">
        <f t="shared" ref="M890:M928" si="174">IF(AND(SUM(N890:R890)=SUM(Y890:Z890),SUM(S890:X890)=SUM(Y890:Z890)),SUM(N890:R890),"ПЕРЕВІРТЕ ПРАВИЛЬНІСТЬ ДАНИХ")</f>
        <v>0</v>
      </c>
      <c r="N890" s="714"/>
      <c r="O890" s="714"/>
      <c r="P890" s="714"/>
      <c r="Q890" s="714"/>
      <c r="R890" s="715"/>
      <c r="S890" s="756"/>
      <c r="T890" s="694"/>
      <c r="U890" s="694"/>
      <c r="V890" s="751"/>
      <c r="W890" s="751"/>
      <c r="X890" s="695"/>
      <c r="Y890" s="756"/>
      <c r="Z890" s="695"/>
      <c r="AA890" s="1588"/>
      <c r="AB890" s="1589"/>
      <c r="AC890" s="1589"/>
      <c r="AD890" s="1589"/>
      <c r="AE890" s="1589"/>
      <c r="AF890" s="1687"/>
      <c r="AG890" s="1618"/>
      <c r="AH890" s="1599"/>
      <c r="AI890" s="1681"/>
      <c r="AJ890" s="161">
        <f>SUM(AN890:AP890)</f>
        <v>0</v>
      </c>
      <c r="AK890" s="1601" t="s">
        <v>98</v>
      </c>
      <c r="AL890" s="1602" t="s">
        <v>98</v>
      </c>
      <c r="AM890" s="1603" t="s">
        <v>98</v>
      </c>
      <c r="AN890" s="1604"/>
      <c r="AO890" s="1602"/>
      <c r="AP890" s="1603"/>
      <c r="AQ890" s="1604" t="s">
        <v>97</v>
      </c>
      <c r="AR890" s="1602" t="s">
        <v>97</v>
      </c>
      <c r="AS890" s="1602" t="s">
        <v>97</v>
      </c>
      <c r="AT890" s="1602" t="s">
        <v>97</v>
      </c>
      <c r="AU890" s="1605" t="s">
        <v>97</v>
      </c>
      <c r="AV890" s="222">
        <f t="shared" si="163"/>
        <v>0</v>
      </c>
      <c r="AW890" s="753"/>
      <c r="AX890" s="754"/>
      <c r="AY890" s="754"/>
      <c r="AZ890" s="754"/>
      <c r="BA890" s="754"/>
      <c r="BB890" s="754"/>
      <c r="BC890" s="754"/>
      <c r="BD890" s="754"/>
      <c r="BE890" s="755"/>
    </row>
    <row r="891" spans="1:57" ht="31.5">
      <c r="A891" s="2443"/>
      <c r="B891" s="2452"/>
      <c r="C891" s="2408"/>
      <c r="D891" s="277" t="s">
        <v>76</v>
      </c>
      <c r="E891" s="2437"/>
      <c r="F891" s="2440"/>
      <c r="G891" s="1495">
        <f t="shared" si="162"/>
        <v>0</v>
      </c>
      <c r="H891" s="1496">
        <f t="shared" si="173"/>
        <v>0</v>
      </c>
      <c r="I891" s="1598"/>
      <c r="J891" s="1598"/>
      <c r="K891" s="1598"/>
      <c r="L891" s="1617"/>
      <c r="M891" s="1494">
        <f t="shared" si="174"/>
        <v>0</v>
      </c>
      <c r="N891" s="714"/>
      <c r="O891" s="714"/>
      <c r="P891" s="714"/>
      <c r="Q891" s="714"/>
      <c r="R891" s="715"/>
      <c r="S891" s="756"/>
      <c r="T891" s="694"/>
      <c r="U891" s="694"/>
      <c r="V891" s="751"/>
      <c r="W891" s="751"/>
      <c r="X891" s="695"/>
      <c r="Y891" s="756"/>
      <c r="Z891" s="695"/>
      <c r="AA891" s="1588"/>
      <c r="AB891" s="1589"/>
      <c r="AC891" s="1589"/>
      <c r="AD891" s="1589"/>
      <c r="AE891" s="1589"/>
      <c r="AF891" s="1687"/>
      <c r="AG891" s="1618"/>
      <c r="AH891" s="1599"/>
      <c r="AI891" s="1681"/>
      <c r="AJ891" s="161">
        <f>SUM(AK891:AM891)</f>
        <v>0</v>
      </c>
      <c r="AK891" s="1601"/>
      <c r="AL891" s="1602"/>
      <c r="AM891" s="1603"/>
      <c r="AN891" s="1604" t="s">
        <v>97</v>
      </c>
      <c r="AO891" s="1602" t="s">
        <v>97</v>
      </c>
      <c r="AP891" s="1603" t="s">
        <v>97</v>
      </c>
      <c r="AQ891" s="1604" t="s">
        <v>97</v>
      </c>
      <c r="AR891" s="1602" t="s">
        <v>97</v>
      </c>
      <c r="AS891" s="1602" t="s">
        <v>97</v>
      </c>
      <c r="AT891" s="1602" t="s">
        <v>97</v>
      </c>
      <c r="AU891" s="1605" t="s">
        <v>97</v>
      </c>
      <c r="AV891" s="222">
        <f t="shared" si="163"/>
        <v>0</v>
      </c>
      <c r="AW891" s="753"/>
      <c r="AX891" s="754"/>
      <c r="AY891" s="754"/>
      <c r="AZ891" s="754"/>
      <c r="BA891" s="754"/>
      <c r="BB891" s="754"/>
      <c r="BC891" s="754"/>
      <c r="BD891" s="754"/>
      <c r="BE891" s="755"/>
    </row>
    <row r="892" spans="1:57">
      <c r="A892" s="2443"/>
      <c r="B892" s="2452"/>
      <c r="C892" s="2408"/>
      <c r="D892" s="277" t="s">
        <v>77</v>
      </c>
      <c r="E892" s="2437"/>
      <c r="F892" s="2440"/>
      <c r="G892" s="1495">
        <f t="shared" si="162"/>
        <v>17</v>
      </c>
      <c r="H892" s="1496">
        <f t="shared" si="173"/>
        <v>0</v>
      </c>
      <c r="I892" s="1598"/>
      <c r="J892" s="1598"/>
      <c r="K892" s="1598"/>
      <c r="L892" s="1617"/>
      <c r="M892" s="1494">
        <f>IF(AND(SUM(N892:R892)=SUM(Y892:Z892),SUM(S892:X892)=SUM(Y892:Z892)),SUM(N892:R892),"ПЕРЕВІРТЕ ПРАВИЛЬНІСТЬ ДАНИХ")</f>
        <v>17</v>
      </c>
      <c r="N892" s="714"/>
      <c r="O892" s="714"/>
      <c r="P892" s="714"/>
      <c r="Q892" s="714"/>
      <c r="R892" s="715">
        <v>17</v>
      </c>
      <c r="S892" s="756"/>
      <c r="T892" s="694"/>
      <c r="U892" s="694"/>
      <c r="V892" s="751">
        <v>17</v>
      </c>
      <c r="W892" s="751"/>
      <c r="X892" s="695"/>
      <c r="Y892" s="756">
        <v>14</v>
      </c>
      <c r="Z892" s="695">
        <v>3</v>
      </c>
      <c r="AA892" s="1588"/>
      <c r="AB892" s="1589">
        <v>10</v>
      </c>
      <c r="AC892" s="1589">
        <v>9</v>
      </c>
      <c r="AD892" s="1589"/>
      <c r="AE892" s="1589">
        <v>11</v>
      </c>
      <c r="AF892" s="1687">
        <v>4</v>
      </c>
      <c r="AG892" s="1618">
        <v>46</v>
      </c>
      <c r="AH892" s="1599">
        <v>22</v>
      </c>
      <c r="AI892" s="1681">
        <v>88</v>
      </c>
      <c r="AJ892" s="161">
        <f>SUM(AQ892:AU892)</f>
        <v>17</v>
      </c>
      <c r="AK892" s="1601" t="s">
        <v>98</v>
      </c>
      <c r="AL892" s="1602" t="s">
        <v>98</v>
      </c>
      <c r="AM892" s="1603" t="s">
        <v>98</v>
      </c>
      <c r="AN892" s="1604" t="s">
        <v>97</v>
      </c>
      <c r="AO892" s="1602" t="s">
        <v>97</v>
      </c>
      <c r="AP892" s="1603" t="s">
        <v>97</v>
      </c>
      <c r="AQ892" s="1604">
        <v>4</v>
      </c>
      <c r="AR892" s="1602">
        <v>1</v>
      </c>
      <c r="AS892" s="1602">
        <v>12</v>
      </c>
      <c r="AT892" s="1602"/>
      <c r="AU892" s="1605"/>
      <c r="AV892" s="222">
        <f t="shared" si="163"/>
        <v>0</v>
      </c>
      <c r="AW892" s="753"/>
      <c r="AX892" s="754"/>
      <c r="AY892" s="754"/>
      <c r="AZ892" s="754"/>
      <c r="BA892" s="754"/>
      <c r="BB892" s="754"/>
      <c r="BC892" s="754"/>
      <c r="BD892" s="754"/>
      <c r="BE892" s="755"/>
    </row>
    <row r="893" spans="1:57" ht="32.25" thickBot="1">
      <c r="A893" s="2443"/>
      <c r="B893" s="2453"/>
      <c r="C893" s="2409"/>
      <c r="D893" s="284" t="s">
        <v>78</v>
      </c>
      <c r="E893" s="2438"/>
      <c r="F893" s="2441"/>
      <c r="G893" s="1501">
        <f t="shared" si="162"/>
        <v>0</v>
      </c>
      <c r="H893" s="1499">
        <f t="shared" si="173"/>
        <v>0</v>
      </c>
      <c r="I893" s="1607"/>
      <c r="J893" s="1607"/>
      <c r="K893" s="1607"/>
      <c r="L893" s="1619"/>
      <c r="M893" s="1494">
        <f t="shared" si="174"/>
        <v>0</v>
      </c>
      <c r="N893" s="738"/>
      <c r="O893" s="738"/>
      <c r="P893" s="738"/>
      <c r="Q893" s="738"/>
      <c r="R893" s="1070"/>
      <c r="S893" s="737"/>
      <c r="T893" s="763"/>
      <c r="U893" s="763"/>
      <c r="V893" s="738"/>
      <c r="W893" s="738"/>
      <c r="X893" s="739"/>
      <c r="Y893" s="737"/>
      <c r="Z893" s="739"/>
      <c r="AA893" s="1611"/>
      <c r="AB893" s="1607"/>
      <c r="AC893" s="1607"/>
      <c r="AD893" s="1607"/>
      <c r="AE893" s="1607"/>
      <c r="AF893" s="1619"/>
      <c r="AG893" s="1621"/>
      <c r="AH893" s="1608"/>
      <c r="AI893" s="2007"/>
      <c r="AJ893" s="162">
        <f>SUM(AQ893:AU893)</f>
        <v>0</v>
      </c>
      <c r="AK893" s="1612" t="s">
        <v>97</v>
      </c>
      <c r="AL893" s="1613" t="s">
        <v>97</v>
      </c>
      <c r="AM893" s="1614" t="s">
        <v>97</v>
      </c>
      <c r="AN893" s="1615" t="s">
        <v>97</v>
      </c>
      <c r="AO893" s="1613" t="s">
        <v>98</v>
      </c>
      <c r="AP893" s="1614" t="s">
        <v>98</v>
      </c>
      <c r="AQ893" s="1611"/>
      <c r="AR893" s="1607"/>
      <c r="AS893" s="1607"/>
      <c r="AT893" s="1607"/>
      <c r="AU893" s="1608"/>
      <c r="AV893" s="222">
        <f t="shared" si="163"/>
        <v>0</v>
      </c>
      <c r="AW893" s="748"/>
      <c r="AX893" s="749"/>
      <c r="AY893" s="749"/>
      <c r="AZ893" s="749"/>
      <c r="BA893" s="749"/>
      <c r="BB893" s="749"/>
      <c r="BC893" s="749"/>
      <c r="BD893" s="749"/>
      <c r="BE893" s="750"/>
    </row>
    <row r="894" spans="1:57" ht="33.950000000000003" customHeight="1">
      <c r="A894" s="2443"/>
      <c r="B894" s="2451" t="s">
        <v>174</v>
      </c>
      <c r="C894" s="2407" t="s">
        <v>148</v>
      </c>
      <c r="D894" s="275" t="s">
        <v>74</v>
      </c>
      <c r="E894" s="2436">
        <v>16</v>
      </c>
      <c r="F894" s="2439">
        <f>E894-SUM(M894:M898)</f>
        <v>-1</v>
      </c>
      <c r="G894" s="1492">
        <f t="shared" si="162"/>
        <v>0</v>
      </c>
      <c r="H894" s="1493">
        <f t="shared" si="173"/>
        <v>0</v>
      </c>
      <c r="I894" s="1586"/>
      <c r="J894" s="1586"/>
      <c r="K894" s="1586"/>
      <c r="L894" s="1595"/>
      <c r="M894" s="1494">
        <f t="shared" si="174"/>
        <v>0</v>
      </c>
      <c r="N894" s="689"/>
      <c r="O894" s="689"/>
      <c r="P894" s="689"/>
      <c r="Q894" s="689"/>
      <c r="R894" s="690"/>
      <c r="S894" s="691"/>
      <c r="T894" s="762"/>
      <c r="U894" s="762"/>
      <c r="V894" s="689"/>
      <c r="W894" s="689"/>
      <c r="X894" s="693"/>
      <c r="Y894" s="691"/>
      <c r="Z894" s="693"/>
      <c r="AA894" s="1591"/>
      <c r="AB894" s="1586"/>
      <c r="AC894" s="1586"/>
      <c r="AD894" s="1586"/>
      <c r="AE894" s="1586"/>
      <c r="AF894" s="1595"/>
      <c r="AG894" s="1616"/>
      <c r="AH894" s="1587"/>
      <c r="AI894" s="2006"/>
      <c r="AJ894" s="160">
        <f>SUM(AN894:AP894)</f>
        <v>0</v>
      </c>
      <c r="AK894" s="1592" t="s">
        <v>97</v>
      </c>
      <c r="AL894" s="1593" t="s">
        <v>97</v>
      </c>
      <c r="AM894" s="1594" t="s">
        <v>97</v>
      </c>
      <c r="AN894" s="1591"/>
      <c r="AO894" s="1586"/>
      <c r="AP894" s="1595"/>
      <c r="AQ894" s="1596" t="s">
        <v>97</v>
      </c>
      <c r="AR894" s="1593" t="s">
        <v>97</v>
      </c>
      <c r="AS894" s="1593" t="s">
        <v>97</v>
      </c>
      <c r="AT894" s="1593" t="s">
        <v>97</v>
      </c>
      <c r="AU894" s="1597" t="s">
        <v>97</v>
      </c>
      <c r="AV894" s="222">
        <f t="shared" si="163"/>
        <v>0</v>
      </c>
      <c r="AW894" s="706"/>
      <c r="AX894" s="707"/>
      <c r="AY894" s="707"/>
      <c r="AZ894" s="707"/>
      <c r="BA894" s="707"/>
      <c r="BB894" s="707"/>
      <c r="BC894" s="707"/>
      <c r="BD894" s="707"/>
      <c r="BE894" s="708"/>
    </row>
    <row r="895" spans="1:57" ht="47.25">
      <c r="A895" s="2443"/>
      <c r="B895" s="2452"/>
      <c r="C895" s="2408"/>
      <c r="D895" s="277" t="s">
        <v>75</v>
      </c>
      <c r="E895" s="2437"/>
      <c r="F895" s="2440"/>
      <c r="G895" s="1495">
        <f t="shared" si="162"/>
        <v>0</v>
      </c>
      <c r="H895" s="1496">
        <f t="shared" si="173"/>
        <v>0</v>
      </c>
      <c r="I895" s="1598"/>
      <c r="J895" s="1598"/>
      <c r="K895" s="1598"/>
      <c r="L895" s="1617"/>
      <c r="M895" s="1494">
        <f t="shared" si="174"/>
        <v>0</v>
      </c>
      <c r="N895" s="714"/>
      <c r="O895" s="714"/>
      <c r="P895" s="714"/>
      <c r="Q895" s="714"/>
      <c r="R895" s="715"/>
      <c r="S895" s="756"/>
      <c r="T895" s="694"/>
      <c r="U895" s="694"/>
      <c r="V895" s="751"/>
      <c r="W895" s="751"/>
      <c r="X895" s="695"/>
      <c r="Y895" s="756"/>
      <c r="Z895" s="695"/>
      <c r="AA895" s="1588"/>
      <c r="AB895" s="1589"/>
      <c r="AC895" s="1589"/>
      <c r="AD895" s="1589"/>
      <c r="AE895" s="1589"/>
      <c r="AF895" s="1687"/>
      <c r="AG895" s="1618"/>
      <c r="AH895" s="1599"/>
      <c r="AI895" s="1681"/>
      <c r="AJ895" s="161">
        <f>SUM(AN895:AP895)</f>
        <v>0</v>
      </c>
      <c r="AK895" s="1601" t="s">
        <v>98</v>
      </c>
      <c r="AL895" s="1602" t="s">
        <v>98</v>
      </c>
      <c r="AM895" s="1603" t="s">
        <v>98</v>
      </c>
      <c r="AN895" s="1604"/>
      <c r="AO895" s="1602"/>
      <c r="AP895" s="1603"/>
      <c r="AQ895" s="1604" t="s">
        <v>97</v>
      </c>
      <c r="AR895" s="1602" t="s">
        <v>97</v>
      </c>
      <c r="AS895" s="1602" t="s">
        <v>97</v>
      </c>
      <c r="AT895" s="1602" t="s">
        <v>97</v>
      </c>
      <c r="AU895" s="1605" t="s">
        <v>97</v>
      </c>
      <c r="AV895" s="222">
        <f t="shared" si="163"/>
        <v>0</v>
      </c>
      <c r="AW895" s="753"/>
      <c r="AX895" s="754"/>
      <c r="AY895" s="754"/>
      <c r="AZ895" s="754"/>
      <c r="BA895" s="754"/>
      <c r="BB895" s="754"/>
      <c r="BC895" s="754"/>
      <c r="BD895" s="754"/>
      <c r="BE895" s="755"/>
    </row>
    <row r="896" spans="1:57" ht="31.5">
      <c r="A896" s="2443"/>
      <c r="B896" s="2452"/>
      <c r="C896" s="2408"/>
      <c r="D896" s="277" t="s">
        <v>76</v>
      </c>
      <c r="E896" s="2437"/>
      <c r="F896" s="2440"/>
      <c r="G896" s="1495">
        <f t="shared" si="162"/>
        <v>0</v>
      </c>
      <c r="H896" s="1496">
        <f t="shared" si="173"/>
        <v>0</v>
      </c>
      <c r="I896" s="1598"/>
      <c r="J896" s="1598"/>
      <c r="K896" s="1598"/>
      <c r="L896" s="1617"/>
      <c r="M896" s="1494">
        <f t="shared" si="174"/>
        <v>0</v>
      </c>
      <c r="N896" s="714"/>
      <c r="O896" s="714"/>
      <c r="P896" s="714"/>
      <c r="Q896" s="714"/>
      <c r="R896" s="715"/>
      <c r="S896" s="756"/>
      <c r="T896" s="694"/>
      <c r="U896" s="694"/>
      <c r="V896" s="751"/>
      <c r="W896" s="751"/>
      <c r="X896" s="695"/>
      <c r="Y896" s="756"/>
      <c r="Z896" s="695"/>
      <c r="AA896" s="1588"/>
      <c r="AB896" s="1589"/>
      <c r="AC896" s="1589"/>
      <c r="AD896" s="1589"/>
      <c r="AE896" s="1589"/>
      <c r="AF896" s="1687"/>
      <c r="AG896" s="1618"/>
      <c r="AH896" s="1599"/>
      <c r="AI896" s="1681"/>
      <c r="AJ896" s="161">
        <f>SUM(AK896:AM896)</f>
        <v>0</v>
      </c>
      <c r="AK896" s="1601"/>
      <c r="AL896" s="1602"/>
      <c r="AM896" s="1603"/>
      <c r="AN896" s="1604" t="s">
        <v>97</v>
      </c>
      <c r="AO896" s="1602" t="s">
        <v>97</v>
      </c>
      <c r="AP896" s="1603" t="s">
        <v>97</v>
      </c>
      <c r="AQ896" s="1604" t="s">
        <v>97</v>
      </c>
      <c r="AR896" s="1602" t="s">
        <v>97</v>
      </c>
      <c r="AS896" s="1602" t="s">
        <v>97</v>
      </c>
      <c r="AT896" s="1602" t="s">
        <v>97</v>
      </c>
      <c r="AU896" s="1605" t="s">
        <v>97</v>
      </c>
      <c r="AV896" s="222">
        <f t="shared" si="163"/>
        <v>0</v>
      </c>
      <c r="AW896" s="753"/>
      <c r="AX896" s="754"/>
      <c r="AY896" s="754"/>
      <c r="AZ896" s="754"/>
      <c r="BA896" s="754"/>
      <c r="BB896" s="754"/>
      <c r="BC896" s="754"/>
      <c r="BD896" s="754"/>
      <c r="BE896" s="755"/>
    </row>
    <row r="897" spans="1:57">
      <c r="A897" s="2443"/>
      <c r="B897" s="2452"/>
      <c r="C897" s="2408"/>
      <c r="D897" s="277" t="s">
        <v>77</v>
      </c>
      <c r="E897" s="2437"/>
      <c r="F897" s="2440"/>
      <c r="G897" s="1495">
        <f t="shared" si="162"/>
        <v>17</v>
      </c>
      <c r="H897" s="1496">
        <f t="shared" si="173"/>
        <v>0</v>
      </c>
      <c r="I897" s="1598"/>
      <c r="J897" s="1598"/>
      <c r="K897" s="1598"/>
      <c r="L897" s="1617"/>
      <c r="M897" s="1494">
        <f>IF(AND(SUM(N897:R897)=SUM(Y897:Z897),SUM(S897:X897)=SUM(Y897:Z897)),SUM(N897:R897),"ПЕРЕВІРТЕ ПРАВИЛЬНІСТЬ ДАНИХ")</f>
        <v>17</v>
      </c>
      <c r="N897" s="714"/>
      <c r="O897" s="714"/>
      <c r="P897" s="714"/>
      <c r="Q897" s="714"/>
      <c r="R897" s="715">
        <v>17</v>
      </c>
      <c r="S897" s="756">
        <v>1</v>
      </c>
      <c r="T897" s="694"/>
      <c r="U897" s="694"/>
      <c r="V897" s="751">
        <v>16</v>
      </c>
      <c r="W897" s="751"/>
      <c r="X897" s="695"/>
      <c r="Y897" s="756">
        <v>17</v>
      </c>
      <c r="Z897" s="695"/>
      <c r="AA897" s="1588"/>
      <c r="AB897" s="1589">
        <v>4</v>
      </c>
      <c r="AC897" s="1589">
        <v>4</v>
      </c>
      <c r="AD897" s="1589">
        <v>1</v>
      </c>
      <c r="AE897" s="1589">
        <v>7</v>
      </c>
      <c r="AF897" s="1687">
        <v>1</v>
      </c>
      <c r="AG897" s="1618">
        <v>40</v>
      </c>
      <c r="AH897" s="1599">
        <v>18</v>
      </c>
      <c r="AI897" s="1681">
        <v>98</v>
      </c>
      <c r="AJ897" s="161">
        <f>SUM(AQ897:AU897)</f>
        <v>17</v>
      </c>
      <c r="AK897" s="1601" t="s">
        <v>98</v>
      </c>
      <c r="AL897" s="1602" t="s">
        <v>98</v>
      </c>
      <c r="AM897" s="1603" t="s">
        <v>98</v>
      </c>
      <c r="AN897" s="1604" t="s">
        <v>97</v>
      </c>
      <c r="AO897" s="1602" t="s">
        <v>97</v>
      </c>
      <c r="AP897" s="1603" t="s">
        <v>97</v>
      </c>
      <c r="AQ897" s="1604"/>
      <c r="AR897" s="1602"/>
      <c r="AS897" s="1602">
        <v>16</v>
      </c>
      <c r="AT897" s="1602">
        <v>1</v>
      </c>
      <c r="AU897" s="1605"/>
      <c r="AV897" s="222">
        <f t="shared" si="163"/>
        <v>0</v>
      </c>
      <c r="AW897" s="753"/>
      <c r="AX897" s="754"/>
      <c r="AY897" s="754"/>
      <c r="AZ897" s="754"/>
      <c r="BA897" s="754"/>
      <c r="BB897" s="754"/>
      <c r="BC897" s="754"/>
      <c r="BD897" s="754"/>
      <c r="BE897" s="755"/>
    </row>
    <row r="898" spans="1:57" ht="32.25" thickBot="1">
      <c r="A898" s="2443"/>
      <c r="B898" s="2453"/>
      <c r="C898" s="2409"/>
      <c r="D898" s="284" t="s">
        <v>78</v>
      </c>
      <c r="E898" s="2438"/>
      <c r="F898" s="2441"/>
      <c r="G898" s="1498">
        <f t="shared" si="162"/>
        <v>0</v>
      </c>
      <c r="H898" s="1499">
        <f t="shared" si="173"/>
        <v>0</v>
      </c>
      <c r="I898" s="1607"/>
      <c r="J898" s="1607"/>
      <c r="K898" s="1607"/>
      <c r="L898" s="1619"/>
      <c r="M898" s="1494">
        <f t="shared" si="174"/>
        <v>0</v>
      </c>
      <c r="N898" s="738"/>
      <c r="O898" s="738"/>
      <c r="P898" s="738"/>
      <c r="Q898" s="738"/>
      <c r="R898" s="1070"/>
      <c r="S898" s="737"/>
      <c r="T898" s="763"/>
      <c r="U898" s="763"/>
      <c r="V898" s="738"/>
      <c r="W898" s="738"/>
      <c r="X898" s="739"/>
      <c r="Y898" s="737"/>
      <c r="Z898" s="739"/>
      <c r="AA898" s="1611"/>
      <c r="AB898" s="1607"/>
      <c r="AC898" s="1607"/>
      <c r="AD898" s="1607"/>
      <c r="AE898" s="1607"/>
      <c r="AF898" s="1619"/>
      <c r="AG898" s="1621"/>
      <c r="AH898" s="1608"/>
      <c r="AI898" s="2007"/>
      <c r="AJ898" s="162">
        <f>SUM(AQ898:AU898)</f>
        <v>0</v>
      </c>
      <c r="AK898" s="1612" t="s">
        <v>97</v>
      </c>
      <c r="AL898" s="1613" t="s">
        <v>97</v>
      </c>
      <c r="AM898" s="1614" t="s">
        <v>97</v>
      </c>
      <c r="AN898" s="1615" t="s">
        <v>97</v>
      </c>
      <c r="AO898" s="1613" t="s">
        <v>98</v>
      </c>
      <c r="AP898" s="1614" t="s">
        <v>98</v>
      </c>
      <c r="AQ898" s="1611"/>
      <c r="AR898" s="1607"/>
      <c r="AS898" s="1607"/>
      <c r="AT898" s="1607"/>
      <c r="AU898" s="1608"/>
      <c r="AV898" s="222">
        <f t="shared" si="163"/>
        <v>0</v>
      </c>
      <c r="AW898" s="748"/>
      <c r="AX898" s="749"/>
      <c r="AY898" s="749"/>
      <c r="AZ898" s="749"/>
      <c r="BA898" s="749"/>
      <c r="BB898" s="749"/>
      <c r="BC898" s="749"/>
      <c r="BD898" s="749"/>
      <c r="BE898" s="750"/>
    </row>
    <row r="899" spans="1:57" ht="33.950000000000003" customHeight="1">
      <c r="A899" s="2443"/>
      <c r="B899" s="2451" t="s">
        <v>187</v>
      </c>
      <c r="C899" s="2407" t="s">
        <v>149</v>
      </c>
      <c r="D899" s="275" t="s">
        <v>74</v>
      </c>
      <c r="E899" s="2436">
        <v>20</v>
      </c>
      <c r="F899" s="2439">
        <v>4</v>
      </c>
      <c r="G899" s="1500">
        <f t="shared" si="162"/>
        <v>0</v>
      </c>
      <c r="H899" s="1493">
        <f t="shared" si="173"/>
        <v>0</v>
      </c>
      <c r="I899" s="1586"/>
      <c r="J899" s="1586"/>
      <c r="K899" s="1586"/>
      <c r="L899" s="1595"/>
      <c r="M899" s="1494">
        <f t="shared" si="174"/>
        <v>0</v>
      </c>
      <c r="N899" s="689"/>
      <c r="O899" s="689"/>
      <c r="P899" s="689"/>
      <c r="Q899" s="689"/>
      <c r="R899" s="690"/>
      <c r="S899" s="691"/>
      <c r="T899" s="762"/>
      <c r="U899" s="762"/>
      <c r="V899" s="689"/>
      <c r="W899" s="689"/>
      <c r="X899" s="693"/>
      <c r="Y899" s="691"/>
      <c r="Z899" s="693"/>
      <c r="AA899" s="1591"/>
      <c r="AB899" s="1586"/>
      <c r="AC899" s="1586"/>
      <c r="AD899" s="1586"/>
      <c r="AE899" s="1586"/>
      <c r="AF899" s="1595"/>
      <c r="AG899" s="1616"/>
      <c r="AH899" s="1587"/>
      <c r="AI899" s="2006"/>
      <c r="AJ899" s="160">
        <f>SUM(AN899:AP899)</f>
        <v>0</v>
      </c>
      <c r="AK899" s="1592" t="s">
        <v>97</v>
      </c>
      <c r="AL899" s="1593" t="s">
        <v>97</v>
      </c>
      <c r="AM899" s="1594" t="s">
        <v>97</v>
      </c>
      <c r="AN899" s="1591"/>
      <c r="AO899" s="1586"/>
      <c r="AP899" s="1595"/>
      <c r="AQ899" s="1596" t="s">
        <v>97</v>
      </c>
      <c r="AR899" s="1593" t="s">
        <v>97</v>
      </c>
      <c r="AS899" s="1593" t="s">
        <v>97</v>
      </c>
      <c r="AT899" s="1593" t="s">
        <v>97</v>
      </c>
      <c r="AU899" s="1597" t="s">
        <v>97</v>
      </c>
      <c r="AV899" s="222">
        <f t="shared" si="163"/>
        <v>0</v>
      </c>
      <c r="AW899" s="706"/>
      <c r="AX899" s="707"/>
      <c r="AY899" s="707"/>
      <c r="AZ899" s="707"/>
      <c r="BA899" s="707"/>
      <c r="BB899" s="707"/>
      <c r="BC899" s="707"/>
      <c r="BD899" s="707"/>
      <c r="BE899" s="708"/>
    </row>
    <row r="900" spans="1:57" ht="47.25">
      <c r="A900" s="2443"/>
      <c r="B900" s="2452"/>
      <c r="C900" s="2408"/>
      <c r="D900" s="277" t="s">
        <v>75</v>
      </c>
      <c r="E900" s="2437"/>
      <c r="F900" s="2440"/>
      <c r="G900" s="1495">
        <f t="shared" si="162"/>
        <v>0</v>
      </c>
      <c r="H900" s="1496">
        <f t="shared" si="173"/>
        <v>0</v>
      </c>
      <c r="I900" s="1598"/>
      <c r="J900" s="1598"/>
      <c r="K900" s="1598"/>
      <c r="L900" s="1617"/>
      <c r="M900" s="1494">
        <f t="shared" si="174"/>
        <v>0</v>
      </c>
      <c r="N900" s="714"/>
      <c r="O900" s="714"/>
      <c r="P900" s="714"/>
      <c r="Q900" s="714"/>
      <c r="R900" s="715"/>
      <c r="S900" s="756"/>
      <c r="T900" s="694"/>
      <c r="U900" s="694"/>
      <c r="V900" s="751"/>
      <c r="W900" s="751"/>
      <c r="X900" s="695"/>
      <c r="Y900" s="756"/>
      <c r="Z900" s="695"/>
      <c r="AA900" s="1588"/>
      <c r="AB900" s="1589"/>
      <c r="AC900" s="1589"/>
      <c r="AD900" s="1589"/>
      <c r="AE900" s="1589"/>
      <c r="AF900" s="1687"/>
      <c r="AG900" s="1618"/>
      <c r="AH900" s="1599"/>
      <c r="AI900" s="1681"/>
      <c r="AJ900" s="161">
        <f>SUM(AN900:AP900)</f>
        <v>0</v>
      </c>
      <c r="AK900" s="1601" t="s">
        <v>98</v>
      </c>
      <c r="AL900" s="1602" t="s">
        <v>98</v>
      </c>
      <c r="AM900" s="1603" t="s">
        <v>98</v>
      </c>
      <c r="AN900" s="1604"/>
      <c r="AO900" s="1602"/>
      <c r="AP900" s="1603"/>
      <c r="AQ900" s="1604" t="s">
        <v>97</v>
      </c>
      <c r="AR900" s="1602" t="s">
        <v>97</v>
      </c>
      <c r="AS900" s="1602" t="s">
        <v>97</v>
      </c>
      <c r="AT900" s="1602" t="s">
        <v>97</v>
      </c>
      <c r="AU900" s="1605" t="s">
        <v>97</v>
      </c>
      <c r="AV900" s="222">
        <f t="shared" si="163"/>
        <v>0</v>
      </c>
      <c r="AW900" s="753"/>
      <c r="AX900" s="754"/>
      <c r="AY900" s="754"/>
      <c r="AZ900" s="754"/>
      <c r="BA900" s="754"/>
      <c r="BB900" s="754"/>
      <c r="BC900" s="754"/>
      <c r="BD900" s="754"/>
      <c r="BE900" s="755"/>
    </row>
    <row r="901" spans="1:57" ht="31.5">
      <c r="A901" s="2443"/>
      <c r="B901" s="2452"/>
      <c r="C901" s="2408"/>
      <c r="D901" s="277" t="s">
        <v>76</v>
      </c>
      <c r="E901" s="2437"/>
      <c r="F901" s="2440"/>
      <c r="G901" s="1495">
        <f t="shared" si="162"/>
        <v>0</v>
      </c>
      <c r="H901" s="1496">
        <f t="shared" si="173"/>
        <v>0</v>
      </c>
      <c r="I901" s="1598"/>
      <c r="J901" s="1598"/>
      <c r="K901" s="1598"/>
      <c r="L901" s="1617"/>
      <c r="M901" s="1494">
        <f t="shared" si="174"/>
        <v>0</v>
      </c>
      <c r="N901" s="714"/>
      <c r="O901" s="714"/>
      <c r="P901" s="714"/>
      <c r="Q901" s="714"/>
      <c r="R901" s="715"/>
      <c r="S901" s="756"/>
      <c r="T901" s="694"/>
      <c r="U901" s="694"/>
      <c r="V901" s="751"/>
      <c r="W901" s="751"/>
      <c r="X901" s="695"/>
      <c r="Y901" s="756"/>
      <c r="Z901" s="695"/>
      <c r="AA901" s="1588"/>
      <c r="AB901" s="1589"/>
      <c r="AC901" s="1589"/>
      <c r="AD901" s="1589"/>
      <c r="AE901" s="1589"/>
      <c r="AF901" s="1687"/>
      <c r="AG901" s="1618"/>
      <c r="AH901" s="1599"/>
      <c r="AI901" s="1681"/>
      <c r="AJ901" s="161">
        <f>SUM(AK901:AM901)</f>
        <v>0</v>
      </c>
      <c r="AK901" s="1601"/>
      <c r="AL901" s="1602"/>
      <c r="AM901" s="1603"/>
      <c r="AN901" s="1604" t="s">
        <v>97</v>
      </c>
      <c r="AO901" s="1602" t="s">
        <v>97</v>
      </c>
      <c r="AP901" s="1603" t="s">
        <v>97</v>
      </c>
      <c r="AQ901" s="1604" t="s">
        <v>97</v>
      </c>
      <c r="AR901" s="1602" t="s">
        <v>97</v>
      </c>
      <c r="AS901" s="1602" t="s">
        <v>97</v>
      </c>
      <c r="AT901" s="1602" t="s">
        <v>97</v>
      </c>
      <c r="AU901" s="1605" t="s">
        <v>97</v>
      </c>
      <c r="AV901" s="222">
        <f t="shared" si="163"/>
        <v>0</v>
      </c>
      <c r="AW901" s="753"/>
      <c r="AX901" s="754"/>
      <c r="AY901" s="754"/>
      <c r="AZ901" s="754"/>
      <c r="BA901" s="754"/>
      <c r="BB901" s="754"/>
      <c r="BC901" s="754"/>
      <c r="BD901" s="754"/>
      <c r="BE901" s="755"/>
    </row>
    <row r="902" spans="1:57">
      <c r="A902" s="2443"/>
      <c r="B902" s="2452"/>
      <c r="C902" s="2408"/>
      <c r="D902" s="277" t="s">
        <v>77</v>
      </c>
      <c r="E902" s="2437"/>
      <c r="F902" s="2440"/>
      <c r="G902" s="1495">
        <f t="shared" si="162"/>
        <v>16</v>
      </c>
      <c r="H902" s="1496">
        <v>1</v>
      </c>
      <c r="I902" s="1598">
        <v>1</v>
      </c>
      <c r="J902" s="1598"/>
      <c r="K902" s="1598"/>
      <c r="L902" s="1617"/>
      <c r="M902" s="1494">
        <f>IF(AND(SUM(N902:R902)=SUM(Y902:Z902),SUM(S902:X902)=SUM(Y902:Z902)),SUM(N902:R902),"ПЕРЕВІРТЕ ПРАВИЛЬНІСТЬ ДАНИХ")</f>
        <v>16</v>
      </c>
      <c r="N902" s="714"/>
      <c r="O902" s="714"/>
      <c r="P902" s="714"/>
      <c r="Q902" s="714"/>
      <c r="R902" s="715">
        <v>16</v>
      </c>
      <c r="S902" s="756">
        <v>2</v>
      </c>
      <c r="T902" s="694"/>
      <c r="U902" s="694"/>
      <c r="V902" s="751">
        <v>14</v>
      </c>
      <c r="W902" s="751"/>
      <c r="X902" s="695"/>
      <c r="Y902" s="756">
        <v>14</v>
      </c>
      <c r="Z902" s="695">
        <v>2</v>
      </c>
      <c r="AA902" s="1588"/>
      <c r="AB902" s="1589">
        <v>5</v>
      </c>
      <c r="AC902" s="1589">
        <v>5</v>
      </c>
      <c r="AD902" s="1589"/>
      <c r="AE902" s="1589">
        <v>6</v>
      </c>
      <c r="AF902" s="1687">
        <v>3</v>
      </c>
      <c r="AG902" s="1618">
        <v>38</v>
      </c>
      <c r="AH902" s="1599">
        <v>22</v>
      </c>
      <c r="AI902" s="1681">
        <v>130</v>
      </c>
      <c r="AJ902" s="161">
        <f>SUM(AQ902:AU902)</f>
        <v>16</v>
      </c>
      <c r="AK902" s="1601" t="s">
        <v>98</v>
      </c>
      <c r="AL902" s="1602" t="s">
        <v>98</v>
      </c>
      <c r="AM902" s="1603" t="s">
        <v>98</v>
      </c>
      <c r="AN902" s="1604" t="s">
        <v>97</v>
      </c>
      <c r="AO902" s="1602" t="s">
        <v>97</v>
      </c>
      <c r="AP902" s="1603" t="s">
        <v>97</v>
      </c>
      <c r="AQ902" s="1604"/>
      <c r="AR902" s="1602">
        <v>1</v>
      </c>
      <c r="AS902" s="1602">
        <v>9</v>
      </c>
      <c r="AT902" s="1602">
        <v>3</v>
      </c>
      <c r="AU902" s="1605">
        <v>3</v>
      </c>
      <c r="AV902" s="222">
        <f t="shared" si="163"/>
        <v>0</v>
      </c>
      <c r="AW902" s="753"/>
      <c r="AX902" s="754"/>
      <c r="AY902" s="754"/>
      <c r="AZ902" s="754"/>
      <c r="BA902" s="754"/>
      <c r="BB902" s="754"/>
      <c r="BC902" s="754"/>
      <c r="BD902" s="754"/>
      <c r="BE902" s="755"/>
    </row>
    <row r="903" spans="1:57" ht="32.25" thickBot="1">
      <c r="A903" s="2443"/>
      <c r="B903" s="2453"/>
      <c r="C903" s="2409"/>
      <c r="D903" s="284" t="s">
        <v>78</v>
      </c>
      <c r="E903" s="2438"/>
      <c r="F903" s="2441"/>
      <c r="G903" s="1501">
        <f t="shared" si="162"/>
        <v>0</v>
      </c>
      <c r="H903" s="1499">
        <f t="shared" si="173"/>
        <v>0</v>
      </c>
      <c r="I903" s="1607"/>
      <c r="J903" s="1607"/>
      <c r="K903" s="1607"/>
      <c r="L903" s="1619"/>
      <c r="M903" s="1494">
        <f t="shared" si="174"/>
        <v>0</v>
      </c>
      <c r="N903" s="738"/>
      <c r="O903" s="738"/>
      <c r="P903" s="738"/>
      <c r="Q903" s="738"/>
      <c r="R903" s="1070"/>
      <c r="S903" s="737"/>
      <c r="T903" s="763"/>
      <c r="U903" s="763"/>
      <c r="V903" s="738"/>
      <c r="W903" s="738"/>
      <c r="X903" s="739"/>
      <c r="Y903" s="737"/>
      <c r="Z903" s="739"/>
      <c r="AA903" s="1611"/>
      <c r="AB903" s="1607"/>
      <c r="AC903" s="1607"/>
      <c r="AD903" s="1607"/>
      <c r="AE903" s="1607"/>
      <c r="AF903" s="1619"/>
      <c r="AG903" s="1621"/>
      <c r="AH903" s="1608"/>
      <c r="AI903" s="2007"/>
      <c r="AJ903" s="162">
        <f>SUM(AQ903:AU903)</f>
        <v>0</v>
      </c>
      <c r="AK903" s="1612" t="s">
        <v>97</v>
      </c>
      <c r="AL903" s="1613" t="s">
        <v>97</v>
      </c>
      <c r="AM903" s="1614" t="s">
        <v>97</v>
      </c>
      <c r="AN903" s="1615" t="s">
        <v>97</v>
      </c>
      <c r="AO903" s="1613" t="s">
        <v>98</v>
      </c>
      <c r="AP903" s="1614" t="s">
        <v>98</v>
      </c>
      <c r="AQ903" s="1611"/>
      <c r="AR903" s="1607"/>
      <c r="AS903" s="1607"/>
      <c r="AT903" s="1607"/>
      <c r="AU903" s="1608"/>
      <c r="AV903" s="222">
        <f t="shared" si="163"/>
        <v>0</v>
      </c>
      <c r="AW903" s="748"/>
      <c r="AX903" s="749"/>
      <c r="AY903" s="749"/>
      <c r="AZ903" s="749"/>
      <c r="BA903" s="749"/>
      <c r="BB903" s="749"/>
      <c r="BC903" s="749"/>
      <c r="BD903" s="749"/>
      <c r="BE903" s="750"/>
    </row>
    <row r="904" spans="1:57" ht="31.5">
      <c r="A904" s="2443"/>
      <c r="B904" s="2451" t="s">
        <v>188</v>
      </c>
      <c r="C904" s="2407" t="s">
        <v>150</v>
      </c>
      <c r="D904" s="275" t="s">
        <v>74</v>
      </c>
      <c r="E904" s="2436">
        <v>25</v>
      </c>
      <c r="F904" s="2439">
        <f>E904-SUM(M904:M908)</f>
        <v>9</v>
      </c>
      <c r="G904" s="1492">
        <f t="shared" si="162"/>
        <v>0</v>
      </c>
      <c r="H904" s="1493">
        <f t="shared" si="173"/>
        <v>0</v>
      </c>
      <c r="I904" s="1586"/>
      <c r="J904" s="1586"/>
      <c r="K904" s="1586"/>
      <c r="L904" s="1595"/>
      <c r="M904" s="1494">
        <f t="shared" si="174"/>
        <v>0</v>
      </c>
      <c r="N904" s="689"/>
      <c r="O904" s="689"/>
      <c r="P904" s="689"/>
      <c r="Q904" s="689"/>
      <c r="R904" s="690"/>
      <c r="S904" s="691"/>
      <c r="T904" s="762"/>
      <c r="U904" s="762"/>
      <c r="V904" s="689"/>
      <c r="W904" s="689"/>
      <c r="X904" s="693"/>
      <c r="Y904" s="691"/>
      <c r="Z904" s="693"/>
      <c r="AA904" s="1591"/>
      <c r="AB904" s="1586"/>
      <c r="AC904" s="1586"/>
      <c r="AD904" s="1586"/>
      <c r="AE904" s="1586"/>
      <c r="AF904" s="1595"/>
      <c r="AG904" s="1616"/>
      <c r="AH904" s="1587"/>
      <c r="AI904" s="2006"/>
      <c r="AJ904" s="160">
        <f>SUM(AN904:AP904)</f>
        <v>0</v>
      </c>
      <c r="AK904" s="1592" t="s">
        <v>97</v>
      </c>
      <c r="AL904" s="1593" t="s">
        <v>97</v>
      </c>
      <c r="AM904" s="1594" t="s">
        <v>97</v>
      </c>
      <c r="AN904" s="1591"/>
      <c r="AO904" s="1586"/>
      <c r="AP904" s="1595"/>
      <c r="AQ904" s="1596" t="s">
        <v>97</v>
      </c>
      <c r="AR904" s="1593" t="s">
        <v>97</v>
      </c>
      <c r="AS904" s="1593" t="s">
        <v>97</v>
      </c>
      <c r="AT904" s="1593" t="s">
        <v>97</v>
      </c>
      <c r="AU904" s="1597" t="s">
        <v>97</v>
      </c>
      <c r="AV904" s="222">
        <f t="shared" si="163"/>
        <v>0</v>
      </c>
      <c r="AW904" s="706"/>
      <c r="AX904" s="707"/>
      <c r="AY904" s="707"/>
      <c r="AZ904" s="707"/>
      <c r="BA904" s="707"/>
      <c r="BB904" s="707"/>
      <c r="BC904" s="707"/>
      <c r="BD904" s="707"/>
      <c r="BE904" s="708"/>
    </row>
    <row r="905" spans="1:57" ht="47.25">
      <c r="A905" s="2443"/>
      <c r="B905" s="2452"/>
      <c r="C905" s="2408"/>
      <c r="D905" s="277" t="s">
        <v>75</v>
      </c>
      <c r="E905" s="2437"/>
      <c r="F905" s="2440"/>
      <c r="G905" s="1495">
        <f t="shared" si="162"/>
        <v>0</v>
      </c>
      <c r="H905" s="1496">
        <f t="shared" si="173"/>
        <v>0</v>
      </c>
      <c r="I905" s="1598"/>
      <c r="J905" s="1598"/>
      <c r="K905" s="1598"/>
      <c r="L905" s="1617"/>
      <c r="M905" s="1494">
        <f t="shared" si="174"/>
        <v>0</v>
      </c>
      <c r="N905" s="714"/>
      <c r="O905" s="714"/>
      <c r="P905" s="714"/>
      <c r="Q905" s="714"/>
      <c r="R905" s="715"/>
      <c r="S905" s="756"/>
      <c r="T905" s="694"/>
      <c r="U905" s="694"/>
      <c r="V905" s="751"/>
      <c r="W905" s="751"/>
      <c r="X905" s="695"/>
      <c r="Y905" s="756"/>
      <c r="Z905" s="695"/>
      <c r="AA905" s="1588"/>
      <c r="AB905" s="1589"/>
      <c r="AC905" s="1589"/>
      <c r="AD905" s="1589"/>
      <c r="AE905" s="1589"/>
      <c r="AF905" s="1687"/>
      <c r="AG905" s="1618"/>
      <c r="AH905" s="1599"/>
      <c r="AI905" s="1681"/>
      <c r="AJ905" s="161">
        <f>SUM(AN905:AP905)</f>
        <v>0</v>
      </c>
      <c r="AK905" s="1601" t="s">
        <v>98</v>
      </c>
      <c r="AL905" s="1602" t="s">
        <v>98</v>
      </c>
      <c r="AM905" s="1603" t="s">
        <v>98</v>
      </c>
      <c r="AN905" s="1604"/>
      <c r="AO905" s="1602"/>
      <c r="AP905" s="1603"/>
      <c r="AQ905" s="1604" t="s">
        <v>97</v>
      </c>
      <c r="AR905" s="1602" t="s">
        <v>97</v>
      </c>
      <c r="AS905" s="1602" t="s">
        <v>97</v>
      </c>
      <c r="AT905" s="1602" t="s">
        <v>97</v>
      </c>
      <c r="AU905" s="1605" t="s">
        <v>97</v>
      </c>
      <c r="AV905" s="222">
        <f t="shared" si="163"/>
        <v>0</v>
      </c>
      <c r="AW905" s="753"/>
      <c r="AX905" s="754"/>
      <c r="AY905" s="754"/>
      <c r="AZ905" s="754"/>
      <c r="BA905" s="754"/>
      <c r="BB905" s="754"/>
      <c r="BC905" s="754"/>
      <c r="BD905" s="754"/>
      <c r="BE905" s="755"/>
    </row>
    <row r="906" spans="1:57" ht="31.5">
      <c r="A906" s="2443"/>
      <c r="B906" s="2452"/>
      <c r="C906" s="2408"/>
      <c r="D906" s="277" t="s">
        <v>76</v>
      </c>
      <c r="E906" s="2437"/>
      <c r="F906" s="2440"/>
      <c r="G906" s="1495">
        <f t="shared" ref="G906:G969" si="175">SUM(M906,AV906)</f>
        <v>0</v>
      </c>
      <c r="H906" s="1496">
        <f t="shared" si="173"/>
        <v>0</v>
      </c>
      <c r="I906" s="1598"/>
      <c r="J906" s="1598"/>
      <c r="K906" s="1598"/>
      <c r="L906" s="1617"/>
      <c r="M906" s="1494">
        <f t="shared" si="174"/>
        <v>0</v>
      </c>
      <c r="N906" s="714"/>
      <c r="O906" s="714"/>
      <c r="P906" s="714"/>
      <c r="Q906" s="714"/>
      <c r="R906" s="715"/>
      <c r="S906" s="756"/>
      <c r="T906" s="694"/>
      <c r="U906" s="694"/>
      <c r="V906" s="751"/>
      <c r="W906" s="751"/>
      <c r="X906" s="695"/>
      <c r="Y906" s="756"/>
      <c r="Z906" s="695"/>
      <c r="AA906" s="1588"/>
      <c r="AB906" s="1589"/>
      <c r="AC906" s="1589"/>
      <c r="AD906" s="1589"/>
      <c r="AE906" s="1589"/>
      <c r="AF906" s="1687"/>
      <c r="AG906" s="1618"/>
      <c r="AH906" s="1599"/>
      <c r="AI906" s="1681"/>
      <c r="AJ906" s="161">
        <f>SUM(AK906:AM906)</f>
        <v>0</v>
      </c>
      <c r="AK906" s="1601"/>
      <c r="AL906" s="1602"/>
      <c r="AM906" s="1603"/>
      <c r="AN906" s="1604" t="s">
        <v>97</v>
      </c>
      <c r="AO906" s="1602" t="s">
        <v>97</v>
      </c>
      <c r="AP906" s="1603" t="s">
        <v>97</v>
      </c>
      <c r="AQ906" s="1604" t="s">
        <v>97</v>
      </c>
      <c r="AR906" s="1602" t="s">
        <v>97</v>
      </c>
      <c r="AS906" s="1602" t="s">
        <v>97</v>
      </c>
      <c r="AT906" s="1602" t="s">
        <v>97</v>
      </c>
      <c r="AU906" s="1605" t="s">
        <v>97</v>
      </c>
      <c r="AV906" s="222">
        <f t="shared" ref="AV906:AV969" si="176">SUM(AW906:BE906)</f>
        <v>0</v>
      </c>
      <c r="AW906" s="753"/>
      <c r="AX906" s="754"/>
      <c r="AY906" s="754"/>
      <c r="AZ906" s="754"/>
      <c r="BA906" s="754"/>
      <c r="BB906" s="754"/>
      <c r="BC906" s="754"/>
      <c r="BD906" s="754"/>
      <c r="BE906" s="755"/>
    </row>
    <row r="907" spans="1:57">
      <c r="A907" s="2443"/>
      <c r="B907" s="2452"/>
      <c r="C907" s="2408"/>
      <c r="D907" s="277" t="s">
        <v>77</v>
      </c>
      <c r="E907" s="2437"/>
      <c r="F907" s="2440"/>
      <c r="G907" s="1495">
        <f t="shared" si="175"/>
        <v>16</v>
      </c>
      <c r="H907" s="1496">
        <f t="shared" si="173"/>
        <v>0</v>
      </c>
      <c r="I907" s="1598"/>
      <c r="J907" s="1598"/>
      <c r="K907" s="1598"/>
      <c r="L907" s="1617"/>
      <c r="M907" s="1494">
        <f>IF(AND(SUM(N907:R907)=SUM(Y907:Z907),SUM(S907:X907)=SUM(Y907:Z907)),SUM(N907:R907),"ПЕРЕВІРТЕ ПРАВИЛЬНІСТЬ ДАНИХ")</f>
        <v>16</v>
      </c>
      <c r="N907" s="714"/>
      <c r="O907" s="714"/>
      <c r="P907" s="714"/>
      <c r="Q907" s="714"/>
      <c r="R907" s="715">
        <v>16</v>
      </c>
      <c r="S907" s="756">
        <v>2</v>
      </c>
      <c r="T907" s="694"/>
      <c r="U907" s="694"/>
      <c r="V907" s="751">
        <v>14</v>
      </c>
      <c r="W907" s="751"/>
      <c r="X907" s="695"/>
      <c r="Y907" s="756">
        <v>16</v>
      </c>
      <c r="Z907" s="695"/>
      <c r="AA907" s="1588"/>
      <c r="AB907" s="1589">
        <v>8</v>
      </c>
      <c r="AC907" s="1589">
        <v>8</v>
      </c>
      <c r="AD907" s="1589">
        <v>3</v>
      </c>
      <c r="AE907" s="1589">
        <v>7</v>
      </c>
      <c r="AF907" s="1687"/>
      <c r="AG907" s="1618">
        <v>38</v>
      </c>
      <c r="AH907" s="1599">
        <v>15</v>
      </c>
      <c r="AI907" s="1681">
        <v>109</v>
      </c>
      <c r="AJ907" s="161">
        <f>SUM(AQ907:AU907)</f>
        <v>16</v>
      </c>
      <c r="AK907" s="1601" t="s">
        <v>98</v>
      </c>
      <c r="AL907" s="1602" t="s">
        <v>98</v>
      </c>
      <c r="AM907" s="1603" t="s">
        <v>98</v>
      </c>
      <c r="AN907" s="1604" t="s">
        <v>97</v>
      </c>
      <c r="AO907" s="1602" t="s">
        <v>97</v>
      </c>
      <c r="AP907" s="1603" t="s">
        <v>97</v>
      </c>
      <c r="AQ907" s="1604"/>
      <c r="AR907" s="1602">
        <v>1</v>
      </c>
      <c r="AS907" s="1602">
        <v>15</v>
      </c>
      <c r="AT907" s="1602"/>
      <c r="AU907" s="1605"/>
      <c r="AV907" s="222">
        <f t="shared" si="176"/>
        <v>0</v>
      </c>
      <c r="AW907" s="753"/>
      <c r="AX907" s="754"/>
      <c r="AY907" s="754"/>
      <c r="AZ907" s="754"/>
      <c r="BA907" s="754"/>
      <c r="BB907" s="754"/>
      <c r="BC907" s="754"/>
      <c r="BD907" s="754"/>
      <c r="BE907" s="755"/>
    </row>
    <row r="908" spans="1:57" ht="32.25" thickBot="1">
      <c r="A908" s="2443"/>
      <c r="B908" s="2453"/>
      <c r="C908" s="2409"/>
      <c r="D908" s="284" t="s">
        <v>78</v>
      </c>
      <c r="E908" s="2438"/>
      <c r="F908" s="2441"/>
      <c r="G908" s="1498">
        <f t="shared" si="175"/>
        <v>0</v>
      </c>
      <c r="H908" s="1499">
        <f t="shared" si="173"/>
        <v>0</v>
      </c>
      <c r="I908" s="1607"/>
      <c r="J908" s="1607"/>
      <c r="K908" s="1607"/>
      <c r="L908" s="1619"/>
      <c r="M908" s="1494">
        <f t="shared" si="174"/>
        <v>0</v>
      </c>
      <c r="N908" s="738"/>
      <c r="O908" s="738"/>
      <c r="P908" s="738"/>
      <c r="Q908" s="738"/>
      <c r="R908" s="1070"/>
      <c r="S908" s="737"/>
      <c r="T908" s="763"/>
      <c r="U908" s="763"/>
      <c r="V908" s="738"/>
      <c r="W908" s="738"/>
      <c r="X908" s="739"/>
      <c r="Y908" s="737"/>
      <c r="Z908" s="739"/>
      <c r="AA908" s="1611"/>
      <c r="AB908" s="1607"/>
      <c r="AC908" s="1607"/>
      <c r="AD908" s="1607"/>
      <c r="AE908" s="1607"/>
      <c r="AF908" s="1619"/>
      <c r="AG908" s="1621"/>
      <c r="AH908" s="1608"/>
      <c r="AI908" s="2007"/>
      <c r="AJ908" s="162">
        <f>SUM(AQ908:AU908)</f>
        <v>0</v>
      </c>
      <c r="AK908" s="1612" t="s">
        <v>97</v>
      </c>
      <c r="AL908" s="1613" t="s">
        <v>97</v>
      </c>
      <c r="AM908" s="1614" t="s">
        <v>97</v>
      </c>
      <c r="AN908" s="1615" t="s">
        <v>97</v>
      </c>
      <c r="AO908" s="1613" t="s">
        <v>98</v>
      </c>
      <c r="AP908" s="1614" t="s">
        <v>98</v>
      </c>
      <c r="AQ908" s="1611"/>
      <c r="AR908" s="1607"/>
      <c r="AS908" s="1607"/>
      <c r="AT908" s="1607"/>
      <c r="AU908" s="1608"/>
      <c r="AV908" s="222">
        <f t="shared" si="176"/>
        <v>0</v>
      </c>
      <c r="AW908" s="748"/>
      <c r="AX908" s="749"/>
      <c r="AY908" s="749"/>
      <c r="AZ908" s="749"/>
      <c r="BA908" s="749"/>
      <c r="BB908" s="749"/>
      <c r="BC908" s="749"/>
      <c r="BD908" s="749"/>
      <c r="BE908" s="750"/>
    </row>
    <row r="909" spans="1:57" ht="33.950000000000003" customHeight="1">
      <c r="A909" s="2443"/>
      <c r="B909" s="2433" t="s">
        <v>151</v>
      </c>
      <c r="C909" s="2407" t="s">
        <v>152</v>
      </c>
      <c r="D909" s="275" t="s">
        <v>74</v>
      </c>
      <c r="E909" s="2436">
        <v>50</v>
      </c>
      <c r="F909" s="2439">
        <f>E909-SUM(M909:M913)</f>
        <v>11</v>
      </c>
      <c r="G909" s="1500">
        <f t="shared" si="175"/>
        <v>0</v>
      </c>
      <c r="H909" s="1493">
        <f t="shared" si="173"/>
        <v>0</v>
      </c>
      <c r="I909" s="1586"/>
      <c r="J909" s="1586"/>
      <c r="K909" s="1586"/>
      <c r="L909" s="1595"/>
      <c r="M909" s="1494">
        <f t="shared" si="174"/>
        <v>0</v>
      </c>
      <c r="N909" s="689"/>
      <c r="O909" s="689"/>
      <c r="P909" s="689"/>
      <c r="Q909" s="689"/>
      <c r="R909" s="690"/>
      <c r="S909" s="691"/>
      <c r="T909" s="762"/>
      <c r="U909" s="762"/>
      <c r="V909" s="689"/>
      <c r="W909" s="689"/>
      <c r="X909" s="693"/>
      <c r="Y909" s="691"/>
      <c r="Z909" s="693"/>
      <c r="AA909" s="1591"/>
      <c r="AB909" s="1586"/>
      <c r="AC909" s="1586"/>
      <c r="AD909" s="1586"/>
      <c r="AE909" s="1586"/>
      <c r="AF909" s="1595"/>
      <c r="AG909" s="1616"/>
      <c r="AH909" s="1587"/>
      <c r="AI909" s="2006"/>
      <c r="AJ909" s="160">
        <f>SUM(AN909:AP909)</f>
        <v>0</v>
      </c>
      <c r="AK909" s="1592" t="s">
        <v>97</v>
      </c>
      <c r="AL909" s="1593" t="s">
        <v>97</v>
      </c>
      <c r="AM909" s="1594" t="s">
        <v>97</v>
      </c>
      <c r="AN909" s="1591"/>
      <c r="AO909" s="1586"/>
      <c r="AP909" s="1595"/>
      <c r="AQ909" s="1596" t="s">
        <v>97</v>
      </c>
      <c r="AR909" s="1593" t="s">
        <v>97</v>
      </c>
      <c r="AS909" s="1593" t="s">
        <v>97</v>
      </c>
      <c r="AT909" s="1593" t="s">
        <v>97</v>
      </c>
      <c r="AU909" s="1597" t="s">
        <v>97</v>
      </c>
      <c r="AV909" s="222">
        <f t="shared" si="176"/>
        <v>0</v>
      </c>
      <c r="AW909" s="706"/>
      <c r="AX909" s="707"/>
      <c r="AY909" s="707"/>
      <c r="AZ909" s="707"/>
      <c r="BA909" s="707"/>
      <c r="BB909" s="707"/>
      <c r="BC909" s="707"/>
      <c r="BD909" s="707"/>
      <c r="BE909" s="708"/>
    </row>
    <row r="910" spans="1:57" ht="47.25">
      <c r="A910" s="2443"/>
      <c r="B910" s="2434"/>
      <c r="C910" s="2408"/>
      <c r="D910" s="277" t="s">
        <v>75</v>
      </c>
      <c r="E910" s="2437"/>
      <c r="F910" s="2440"/>
      <c r="G910" s="1495">
        <f t="shared" si="175"/>
        <v>0</v>
      </c>
      <c r="H910" s="1496">
        <f t="shared" si="173"/>
        <v>0</v>
      </c>
      <c r="I910" s="1598"/>
      <c r="J910" s="1598"/>
      <c r="K910" s="1598"/>
      <c r="L910" s="1617"/>
      <c r="M910" s="1494">
        <f t="shared" si="174"/>
        <v>0</v>
      </c>
      <c r="N910" s="714"/>
      <c r="O910" s="714"/>
      <c r="P910" s="714"/>
      <c r="Q910" s="714"/>
      <c r="R910" s="715"/>
      <c r="S910" s="756"/>
      <c r="T910" s="694"/>
      <c r="U910" s="694"/>
      <c r="V910" s="751"/>
      <c r="W910" s="751"/>
      <c r="X910" s="695"/>
      <c r="Y910" s="756"/>
      <c r="Z910" s="695"/>
      <c r="AA910" s="1588"/>
      <c r="AB910" s="1589"/>
      <c r="AC910" s="1589"/>
      <c r="AD910" s="1589"/>
      <c r="AE910" s="1589"/>
      <c r="AF910" s="1687"/>
      <c r="AG910" s="1618"/>
      <c r="AH910" s="1599"/>
      <c r="AI910" s="1681"/>
      <c r="AJ910" s="161">
        <f>SUM(AN910:AP910)</f>
        <v>0</v>
      </c>
      <c r="AK910" s="1601" t="s">
        <v>98</v>
      </c>
      <c r="AL910" s="1602" t="s">
        <v>98</v>
      </c>
      <c r="AM910" s="1603" t="s">
        <v>98</v>
      </c>
      <c r="AN910" s="1604"/>
      <c r="AO910" s="1602"/>
      <c r="AP910" s="1603"/>
      <c r="AQ910" s="1604" t="s">
        <v>97</v>
      </c>
      <c r="AR910" s="1602" t="s">
        <v>97</v>
      </c>
      <c r="AS910" s="1602" t="s">
        <v>97</v>
      </c>
      <c r="AT910" s="1602" t="s">
        <v>97</v>
      </c>
      <c r="AU910" s="1605" t="s">
        <v>97</v>
      </c>
      <c r="AV910" s="222">
        <f t="shared" si="176"/>
        <v>0</v>
      </c>
      <c r="AW910" s="753"/>
      <c r="AX910" s="754"/>
      <c r="AY910" s="754"/>
      <c r="AZ910" s="754"/>
      <c r="BA910" s="754"/>
      <c r="BB910" s="754"/>
      <c r="BC910" s="754"/>
      <c r="BD910" s="754"/>
      <c r="BE910" s="755"/>
    </row>
    <row r="911" spans="1:57" ht="31.5">
      <c r="A911" s="2443"/>
      <c r="B911" s="2434"/>
      <c r="C911" s="2408"/>
      <c r="D911" s="277" t="s">
        <v>76</v>
      </c>
      <c r="E911" s="2437"/>
      <c r="F911" s="2440"/>
      <c r="G911" s="1495">
        <f t="shared" si="175"/>
        <v>0</v>
      </c>
      <c r="H911" s="1496">
        <f t="shared" si="173"/>
        <v>0</v>
      </c>
      <c r="I911" s="1598"/>
      <c r="J911" s="1598"/>
      <c r="K911" s="1598"/>
      <c r="L911" s="1617"/>
      <c r="M911" s="1494">
        <f t="shared" si="174"/>
        <v>0</v>
      </c>
      <c r="N911" s="714"/>
      <c r="O911" s="714"/>
      <c r="P911" s="714"/>
      <c r="Q911" s="714"/>
      <c r="R911" s="715"/>
      <c r="S911" s="756"/>
      <c r="T911" s="694"/>
      <c r="U911" s="694"/>
      <c r="V911" s="751"/>
      <c r="W911" s="751"/>
      <c r="X911" s="695"/>
      <c r="Y911" s="756"/>
      <c r="Z911" s="695"/>
      <c r="AA911" s="1588"/>
      <c r="AB911" s="1589"/>
      <c r="AC911" s="1589"/>
      <c r="AD911" s="1589"/>
      <c r="AE911" s="1589"/>
      <c r="AF911" s="1687"/>
      <c r="AG911" s="1618"/>
      <c r="AH911" s="1599"/>
      <c r="AI911" s="1681"/>
      <c r="AJ911" s="161">
        <f>SUM(AK911:AM911)</f>
        <v>0</v>
      </c>
      <c r="AK911" s="1601"/>
      <c r="AL911" s="1602"/>
      <c r="AM911" s="1603"/>
      <c r="AN911" s="1604" t="s">
        <v>97</v>
      </c>
      <c r="AO911" s="1602" t="s">
        <v>97</v>
      </c>
      <c r="AP911" s="1603" t="s">
        <v>97</v>
      </c>
      <c r="AQ911" s="1604" t="s">
        <v>97</v>
      </c>
      <c r="AR911" s="1602" t="s">
        <v>97</v>
      </c>
      <c r="AS911" s="1602" t="s">
        <v>97</v>
      </c>
      <c r="AT911" s="1602" t="s">
        <v>97</v>
      </c>
      <c r="AU911" s="1605" t="s">
        <v>97</v>
      </c>
      <c r="AV911" s="222">
        <f t="shared" si="176"/>
        <v>0</v>
      </c>
      <c r="AW911" s="753"/>
      <c r="AX911" s="754"/>
      <c r="AY911" s="754"/>
      <c r="AZ911" s="754"/>
      <c r="BA911" s="754"/>
      <c r="BB911" s="754"/>
      <c r="BC911" s="754"/>
      <c r="BD911" s="754"/>
      <c r="BE911" s="755"/>
    </row>
    <row r="912" spans="1:57">
      <c r="A912" s="2443"/>
      <c r="B912" s="2434"/>
      <c r="C912" s="2408"/>
      <c r="D912" s="277" t="s">
        <v>77</v>
      </c>
      <c r="E912" s="2437"/>
      <c r="F912" s="2440"/>
      <c r="G912" s="1495">
        <f t="shared" si="175"/>
        <v>39</v>
      </c>
      <c r="H912" s="1496">
        <f>SUM(I912:L912)</f>
        <v>2</v>
      </c>
      <c r="I912" s="1598">
        <v>1</v>
      </c>
      <c r="J912" s="1598"/>
      <c r="K912" s="1598">
        <v>1</v>
      </c>
      <c r="L912" s="1617"/>
      <c r="M912" s="1494">
        <f>IF(AND(SUM(N912:R912)=SUM(Y912:Z912),SUM(S912:X912)=SUM(Y912:Z912)),SUM(N912:R912),"ПЕРЕВІРТЕ ПРАВИЛЬНІСТЬ ДАНИХ")</f>
        <v>39</v>
      </c>
      <c r="N912" s="714"/>
      <c r="O912" s="714"/>
      <c r="P912" s="714"/>
      <c r="Q912" s="714"/>
      <c r="R912" s="715">
        <v>39</v>
      </c>
      <c r="S912" s="756">
        <v>1</v>
      </c>
      <c r="T912" s="694"/>
      <c r="U912" s="694"/>
      <c r="V912" s="751">
        <v>38</v>
      </c>
      <c r="W912" s="751"/>
      <c r="X912" s="695"/>
      <c r="Y912" s="756">
        <v>36</v>
      </c>
      <c r="Z912" s="695">
        <v>3</v>
      </c>
      <c r="AA912" s="1588"/>
      <c r="AB912" s="1589">
        <v>17</v>
      </c>
      <c r="AC912" s="1589">
        <v>17</v>
      </c>
      <c r="AD912" s="1589">
        <v>3</v>
      </c>
      <c r="AE912" s="1589">
        <v>28</v>
      </c>
      <c r="AF912" s="1687">
        <v>11</v>
      </c>
      <c r="AG912" s="1618">
        <v>41</v>
      </c>
      <c r="AH912" s="1599">
        <v>30</v>
      </c>
      <c r="AI912" s="1681">
        <v>70</v>
      </c>
      <c r="AJ912" s="161">
        <f>SUM(AQ912:AU912)</f>
        <v>39</v>
      </c>
      <c r="AK912" s="1601" t="s">
        <v>98</v>
      </c>
      <c r="AL912" s="1602" t="s">
        <v>98</v>
      </c>
      <c r="AM912" s="1603" t="s">
        <v>98</v>
      </c>
      <c r="AN912" s="1604" t="s">
        <v>97</v>
      </c>
      <c r="AO912" s="1602" t="s">
        <v>97</v>
      </c>
      <c r="AP912" s="1603" t="s">
        <v>97</v>
      </c>
      <c r="AQ912" s="1604">
        <v>8</v>
      </c>
      <c r="AR912" s="1602">
        <v>22</v>
      </c>
      <c r="AS912" s="1602">
        <v>9</v>
      </c>
      <c r="AT912" s="1602"/>
      <c r="AU912" s="1605"/>
      <c r="AV912" s="222">
        <f t="shared" si="176"/>
        <v>0</v>
      </c>
      <c r="AW912" s="753"/>
      <c r="AX912" s="754"/>
      <c r="AY912" s="754"/>
      <c r="AZ912" s="754"/>
      <c r="BA912" s="754"/>
      <c r="BB912" s="754"/>
      <c r="BC912" s="754"/>
      <c r="BD912" s="754"/>
      <c r="BE912" s="755"/>
    </row>
    <row r="913" spans="1:57" ht="32.25" thickBot="1">
      <c r="A913" s="2443"/>
      <c r="B913" s="2435"/>
      <c r="C913" s="2409"/>
      <c r="D913" s="284" t="s">
        <v>78</v>
      </c>
      <c r="E913" s="2438"/>
      <c r="F913" s="2441"/>
      <c r="G913" s="1501">
        <f t="shared" si="175"/>
        <v>0</v>
      </c>
      <c r="H913" s="1499">
        <f t="shared" si="173"/>
        <v>0</v>
      </c>
      <c r="I913" s="1607"/>
      <c r="J913" s="1607"/>
      <c r="K913" s="1607"/>
      <c r="L913" s="1619"/>
      <c r="M913" s="1494">
        <f t="shared" si="174"/>
        <v>0</v>
      </c>
      <c r="N913" s="738"/>
      <c r="O913" s="738"/>
      <c r="P913" s="738"/>
      <c r="Q913" s="738"/>
      <c r="R913" s="1070"/>
      <c r="S913" s="737"/>
      <c r="T913" s="763"/>
      <c r="U913" s="763"/>
      <c r="V913" s="738"/>
      <c r="W913" s="738"/>
      <c r="X913" s="739"/>
      <c r="Y913" s="737"/>
      <c r="Z913" s="739"/>
      <c r="AA913" s="1611"/>
      <c r="AB913" s="1607"/>
      <c r="AC913" s="1607"/>
      <c r="AD913" s="1607"/>
      <c r="AE913" s="1607"/>
      <c r="AF913" s="1619"/>
      <c r="AG913" s="1621"/>
      <c r="AH913" s="1608"/>
      <c r="AI913" s="2007"/>
      <c r="AJ913" s="162">
        <f>SUM(AQ913:AU913)</f>
        <v>0</v>
      </c>
      <c r="AK913" s="1612" t="s">
        <v>97</v>
      </c>
      <c r="AL913" s="1613" t="s">
        <v>97</v>
      </c>
      <c r="AM913" s="1614" t="s">
        <v>97</v>
      </c>
      <c r="AN913" s="1615" t="s">
        <v>97</v>
      </c>
      <c r="AO913" s="1613" t="s">
        <v>98</v>
      </c>
      <c r="AP913" s="1614" t="s">
        <v>98</v>
      </c>
      <c r="AQ913" s="1611"/>
      <c r="AR913" s="1607"/>
      <c r="AS913" s="1607"/>
      <c r="AT913" s="1607"/>
      <c r="AU913" s="1608"/>
      <c r="AV913" s="222">
        <f t="shared" si="176"/>
        <v>0</v>
      </c>
      <c r="AW913" s="748"/>
      <c r="AX913" s="749"/>
      <c r="AY913" s="749"/>
      <c r="AZ913" s="749"/>
      <c r="BA913" s="749"/>
      <c r="BB913" s="749"/>
      <c r="BC913" s="749"/>
      <c r="BD913" s="749"/>
      <c r="BE913" s="750"/>
    </row>
    <row r="914" spans="1:57" ht="33.950000000000003" customHeight="1">
      <c r="A914" s="2443"/>
      <c r="B914" s="2451" t="s">
        <v>175</v>
      </c>
      <c r="C914" s="2407" t="s">
        <v>153</v>
      </c>
      <c r="D914" s="275" t="s">
        <v>74</v>
      </c>
      <c r="E914" s="2436">
        <v>65</v>
      </c>
      <c r="F914" s="2439">
        <v>2</v>
      </c>
      <c r="G914" s="1492">
        <f t="shared" si="175"/>
        <v>6</v>
      </c>
      <c r="H914" s="1493">
        <f t="shared" si="173"/>
        <v>0</v>
      </c>
      <c r="I914" s="1586"/>
      <c r="J914" s="1586"/>
      <c r="K914" s="1586"/>
      <c r="L914" s="1595"/>
      <c r="M914" s="1494">
        <f t="shared" si="174"/>
        <v>5</v>
      </c>
      <c r="N914" s="689"/>
      <c r="O914" s="689"/>
      <c r="P914" s="689"/>
      <c r="Q914" s="689"/>
      <c r="R914" s="690">
        <v>5</v>
      </c>
      <c r="S914" s="691"/>
      <c r="T914" s="762"/>
      <c r="U914" s="762"/>
      <c r="V914" s="689">
        <v>5</v>
      </c>
      <c r="W914" s="689"/>
      <c r="X914" s="693"/>
      <c r="Y914" s="691">
        <v>5</v>
      </c>
      <c r="Z914" s="693"/>
      <c r="AA914" s="1591"/>
      <c r="AB914" s="1586">
        <v>1</v>
      </c>
      <c r="AC914" s="1586"/>
      <c r="AD914" s="1586">
        <v>2</v>
      </c>
      <c r="AE914" s="1586">
        <v>1</v>
      </c>
      <c r="AF914" s="1595">
        <v>1</v>
      </c>
      <c r="AG914" s="1616">
        <v>40</v>
      </c>
      <c r="AH914" s="1587">
        <v>11</v>
      </c>
      <c r="AI914" s="2006">
        <v>6</v>
      </c>
      <c r="AJ914" s="160">
        <f>SUM(AN914:AP914)</f>
        <v>5</v>
      </c>
      <c r="AK914" s="1592" t="s">
        <v>97</v>
      </c>
      <c r="AL914" s="1593" t="s">
        <v>97</v>
      </c>
      <c r="AM914" s="1594" t="s">
        <v>97</v>
      </c>
      <c r="AN914" s="1591">
        <v>2</v>
      </c>
      <c r="AO914" s="1586">
        <v>3</v>
      </c>
      <c r="AP914" s="1595"/>
      <c r="AQ914" s="1596" t="s">
        <v>97</v>
      </c>
      <c r="AR914" s="1593" t="s">
        <v>97</v>
      </c>
      <c r="AS914" s="1593" t="s">
        <v>97</v>
      </c>
      <c r="AT914" s="1593" t="s">
        <v>97</v>
      </c>
      <c r="AU914" s="1597" t="s">
        <v>97</v>
      </c>
      <c r="AV914" s="222">
        <f t="shared" si="176"/>
        <v>1</v>
      </c>
      <c r="AW914" s="706"/>
      <c r="AX914" s="707"/>
      <c r="AY914" s="707">
        <v>1</v>
      </c>
      <c r="AZ914" s="707"/>
      <c r="BA914" s="707"/>
      <c r="BB914" s="707"/>
      <c r="BC914" s="707"/>
      <c r="BD914" s="707"/>
      <c r="BE914" s="708"/>
    </row>
    <row r="915" spans="1:57" ht="47.25">
      <c r="A915" s="2443"/>
      <c r="B915" s="2452"/>
      <c r="C915" s="2408"/>
      <c r="D915" s="277" t="s">
        <v>75</v>
      </c>
      <c r="E915" s="2437"/>
      <c r="F915" s="2440"/>
      <c r="G915" s="1495">
        <f t="shared" si="175"/>
        <v>0</v>
      </c>
      <c r="H915" s="1496">
        <f t="shared" si="173"/>
        <v>0</v>
      </c>
      <c r="I915" s="1598"/>
      <c r="J915" s="1598"/>
      <c r="K915" s="1598"/>
      <c r="L915" s="1617"/>
      <c r="M915" s="1494">
        <f t="shared" si="174"/>
        <v>0</v>
      </c>
      <c r="N915" s="714"/>
      <c r="O915" s="714"/>
      <c r="P915" s="714"/>
      <c r="Q915" s="714"/>
      <c r="R915" s="715"/>
      <c r="S915" s="756"/>
      <c r="T915" s="694"/>
      <c r="U915" s="694"/>
      <c r="V915" s="751"/>
      <c r="W915" s="751"/>
      <c r="X915" s="695"/>
      <c r="Y915" s="756"/>
      <c r="Z915" s="695"/>
      <c r="AA915" s="1588"/>
      <c r="AB915" s="1589"/>
      <c r="AC915" s="1589"/>
      <c r="AD915" s="1589"/>
      <c r="AE915" s="1589"/>
      <c r="AF915" s="1687"/>
      <c r="AG915" s="1618"/>
      <c r="AH915" s="1599"/>
      <c r="AI915" s="1681"/>
      <c r="AJ915" s="161">
        <f>SUM(AN915:AP915)</f>
        <v>0</v>
      </c>
      <c r="AK915" s="1601" t="s">
        <v>98</v>
      </c>
      <c r="AL915" s="1602" t="s">
        <v>98</v>
      </c>
      <c r="AM915" s="1603" t="s">
        <v>98</v>
      </c>
      <c r="AN915" s="1604"/>
      <c r="AO915" s="1602"/>
      <c r="AP915" s="1603"/>
      <c r="AQ915" s="1604" t="s">
        <v>97</v>
      </c>
      <c r="AR915" s="1602" t="s">
        <v>97</v>
      </c>
      <c r="AS915" s="1602" t="s">
        <v>97</v>
      </c>
      <c r="AT915" s="1602" t="s">
        <v>97</v>
      </c>
      <c r="AU915" s="1605" t="s">
        <v>97</v>
      </c>
      <c r="AV915" s="222">
        <f t="shared" si="176"/>
        <v>0</v>
      </c>
      <c r="AW915" s="753"/>
      <c r="AX915" s="754"/>
      <c r="AY915" s="754"/>
      <c r="AZ915" s="754"/>
      <c r="BA915" s="754"/>
      <c r="BB915" s="754"/>
      <c r="BC915" s="754"/>
      <c r="BD915" s="754"/>
      <c r="BE915" s="755"/>
    </row>
    <row r="916" spans="1:57" ht="31.5">
      <c r="A916" s="2443"/>
      <c r="B916" s="2452"/>
      <c r="C916" s="2408"/>
      <c r="D916" s="277" t="s">
        <v>76</v>
      </c>
      <c r="E916" s="2437"/>
      <c r="F916" s="2440"/>
      <c r="G916" s="1495">
        <f t="shared" si="175"/>
        <v>0</v>
      </c>
      <c r="H916" s="1496">
        <f t="shared" si="173"/>
        <v>0</v>
      </c>
      <c r="I916" s="1598"/>
      <c r="J916" s="1598"/>
      <c r="K916" s="1598"/>
      <c r="L916" s="1617"/>
      <c r="M916" s="1494">
        <f t="shared" si="174"/>
        <v>0</v>
      </c>
      <c r="N916" s="714"/>
      <c r="O916" s="714"/>
      <c r="P916" s="714"/>
      <c r="Q916" s="714"/>
      <c r="R916" s="715"/>
      <c r="S916" s="756"/>
      <c r="T916" s="694"/>
      <c r="U916" s="694"/>
      <c r="V916" s="751"/>
      <c r="W916" s="751"/>
      <c r="X916" s="695"/>
      <c r="Y916" s="756"/>
      <c r="Z916" s="695"/>
      <c r="AA916" s="1588"/>
      <c r="AB916" s="1589"/>
      <c r="AC916" s="1589"/>
      <c r="AD916" s="1589"/>
      <c r="AE916" s="1589"/>
      <c r="AF916" s="1687"/>
      <c r="AG916" s="1618"/>
      <c r="AH916" s="1599"/>
      <c r="AI916" s="1681"/>
      <c r="AJ916" s="161">
        <f>SUM(AK916:AM916)</f>
        <v>0</v>
      </c>
      <c r="AK916" s="1601"/>
      <c r="AL916" s="1602"/>
      <c r="AM916" s="1603"/>
      <c r="AN916" s="1604" t="s">
        <v>97</v>
      </c>
      <c r="AO916" s="1602" t="s">
        <v>97</v>
      </c>
      <c r="AP916" s="1603" t="s">
        <v>97</v>
      </c>
      <c r="AQ916" s="1604" t="s">
        <v>97</v>
      </c>
      <c r="AR916" s="1602" t="s">
        <v>97</v>
      </c>
      <c r="AS916" s="1602" t="s">
        <v>97</v>
      </c>
      <c r="AT916" s="1602" t="s">
        <v>97</v>
      </c>
      <c r="AU916" s="1605" t="s">
        <v>97</v>
      </c>
      <c r="AV916" s="222">
        <f t="shared" si="176"/>
        <v>0</v>
      </c>
      <c r="AW916" s="753"/>
      <c r="AX916" s="754"/>
      <c r="AY916" s="754"/>
      <c r="AZ916" s="754"/>
      <c r="BA916" s="754"/>
      <c r="BB916" s="754"/>
      <c r="BC916" s="754"/>
      <c r="BD916" s="754"/>
      <c r="BE916" s="755"/>
    </row>
    <row r="917" spans="1:57">
      <c r="A917" s="2443"/>
      <c r="B917" s="2452"/>
      <c r="C917" s="2408"/>
      <c r="D917" s="277" t="s">
        <v>77</v>
      </c>
      <c r="E917" s="2437"/>
      <c r="F917" s="2440"/>
      <c r="G917" s="1495">
        <f t="shared" si="175"/>
        <v>58</v>
      </c>
      <c r="H917" s="1496">
        <f>SUM(I917:L917)</f>
        <v>3</v>
      </c>
      <c r="I917" s="1598">
        <v>2</v>
      </c>
      <c r="J917" s="1598"/>
      <c r="K917" s="1598">
        <v>1</v>
      </c>
      <c r="L917" s="1617"/>
      <c r="M917" s="1494">
        <f>IF(AND(SUM(N917:R917)=SUM(Y917:Z917),SUM(S917:X917)=SUM(Y917:Z917)),SUM(N917:R917),"ПЕРЕВІРТЕ ПРАВИЛЬНІСТЬ ДАНИХ")</f>
        <v>58</v>
      </c>
      <c r="N917" s="714"/>
      <c r="O917" s="714"/>
      <c r="P917" s="714">
        <v>2</v>
      </c>
      <c r="Q917" s="714"/>
      <c r="R917" s="715">
        <v>56</v>
      </c>
      <c r="S917" s="756"/>
      <c r="T917" s="694"/>
      <c r="U917" s="694">
        <v>3</v>
      </c>
      <c r="V917" s="751">
        <v>53</v>
      </c>
      <c r="W917" s="751"/>
      <c r="X917" s="695">
        <v>2</v>
      </c>
      <c r="Y917" s="756">
        <v>49</v>
      </c>
      <c r="Z917" s="695">
        <v>9</v>
      </c>
      <c r="AA917" s="1588"/>
      <c r="AB917" s="1589">
        <v>5</v>
      </c>
      <c r="AC917" s="1589">
        <v>5</v>
      </c>
      <c r="AD917" s="1589">
        <v>4</v>
      </c>
      <c r="AE917" s="1589">
        <v>22</v>
      </c>
      <c r="AF917" s="1687">
        <v>2</v>
      </c>
      <c r="AG917" s="1618">
        <v>40</v>
      </c>
      <c r="AH917" s="1599">
        <v>15</v>
      </c>
      <c r="AI917" s="1681">
        <v>90</v>
      </c>
      <c r="AJ917" s="161">
        <f>SUM(AQ917:AU917)</f>
        <v>56</v>
      </c>
      <c r="AK917" s="1601" t="s">
        <v>98</v>
      </c>
      <c r="AL917" s="1602" t="s">
        <v>98</v>
      </c>
      <c r="AM917" s="1603" t="s">
        <v>98</v>
      </c>
      <c r="AN917" s="1604" t="s">
        <v>97</v>
      </c>
      <c r="AO917" s="1602" t="s">
        <v>97</v>
      </c>
      <c r="AP917" s="1603" t="s">
        <v>97</v>
      </c>
      <c r="AQ917" s="1604">
        <v>2</v>
      </c>
      <c r="AR917" s="1602">
        <v>21</v>
      </c>
      <c r="AS917" s="1602">
        <v>28</v>
      </c>
      <c r="AT917" s="1602">
        <v>5</v>
      </c>
      <c r="AU917" s="1605"/>
      <c r="AV917" s="222">
        <f t="shared" si="176"/>
        <v>0</v>
      </c>
      <c r="AW917" s="753"/>
      <c r="AX917" s="754"/>
      <c r="AY917" s="754"/>
      <c r="AZ917" s="754"/>
      <c r="BA917" s="754"/>
      <c r="BB917" s="754"/>
      <c r="BC917" s="754"/>
      <c r="BD917" s="754"/>
      <c r="BE917" s="755"/>
    </row>
    <row r="918" spans="1:57" ht="32.25" thickBot="1">
      <c r="A918" s="2443"/>
      <c r="B918" s="2453"/>
      <c r="C918" s="2409"/>
      <c r="D918" s="284" t="s">
        <v>78</v>
      </c>
      <c r="E918" s="2438"/>
      <c r="F918" s="2441"/>
      <c r="G918" s="1498">
        <f t="shared" si="175"/>
        <v>0</v>
      </c>
      <c r="H918" s="1499">
        <f t="shared" si="173"/>
        <v>0</v>
      </c>
      <c r="I918" s="1607"/>
      <c r="J918" s="1607"/>
      <c r="K918" s="1607"/>
      <c r="L918" s="1619"/>
      <c r="M918" s="1494">
        <f t="shared" si="174"/>
        <v>0</v>
      </c>
      <c r="N918" s="738"/>
      <c r="O918" s="738"/>
      <c r="P918" s="738"/>
      <c r="Q918" s="738"/>
      <c r="R918" s="1070"/>
      <c r="S918" s="737"/>
      <c r="T918" s="763"/>
      <c r="U918" s="763"/>
      <c r="V918" s="738"/>
      <c r="W918" s="738"/>
      <c r="X918" s="739"/>
      <c r="Y918" s="737"/>
      <c r="Z918" s="739"/>
      <c r="AA918" s="1611"/>
      <c r="AB918" s="1607"/>
      <c r="AC918" s="1607"/>
      <c r="AD918" s="1607"/>
      <c r="AE918" s="1607"/>
      <c r="AF918" s="1619"/>
      <c r="AG918" s="1621"/>
      <c r="AH918" s="1608"/>
      <c r="AI918" s="2007"/>
      <c r="AJ918" s="162">
        <f>SUM(AQ918:AU918)</f>
        <v>0</v>
      </c>
      <c r="AK918" s="1612" t="s">
        <v>97</v>
      </c>
      <c r="AL918" s="1613" t="s">
        <v>97</v>
      </c>
      <c r="AM918" s="1614" t="s">
        <v>97</v>
      </c>
      <c r="AN918" s="1615" t="s">
        <v>97</v>
      </c>
      <c r="AO918" s="1613" t="s">
        <v>98</v>
      </c>
      <c r="AP918" s="1614" t="s">
        <v>98</v>
      </c>
      <c r="AQ918" s="1611"/>
      <c r="AR918" s="1607"/>
      <c r="AS918" s="1607"/>
      <c r="AT918" s="1607"/>
      <c r="AU918" s="1608"/>
      <c r="AV918" s="222">
        <f t="shared" si="176"/>
        <v>0</v>
      </c>
      <c r="AW918" s="748"/>
      <c r="AX918" s="749"/>
      <c r="AY918" s="749"/>
      <c r="AZ918" s="749"/>
      <c r="BA918" s="749"/>
      <c r="BB918" s="749"/>
      <c r="BC918" s="749"/>
      <c r="BD918" s="749"/>
      <c r="BE918" s="750"/>
    </row>
    <row r="919" spans="1:57" ht="33.950000000000003" customHeight="1">
      <c r="A919" s="2444"/>
      <c r="B919" s="2451" t="s">
        <v>176</v>
      </c>
      <c r="C919" s="2407" t="s">
        <v>154</v>
      </c>
      <c r="D919" s="275" t="s">
        <v>74</v>
      </c>
      <c r="E919" s="2436">
        <v>15</v>
      </c>
      <c r="F919" s="2439">
        <v>7</v>
      </c>
      <c r="G919" s="1500">
        <f t="shared" si="175"/>
        <v>0</v>
      </c>
      <c r="H919" s="1493">
        <f t="shared" ref="H919:H978" si="177">SUM(I919:L919)</f>
        <v>0</v>
      </c>
      <c r="I919" s="1586"/>
      <c r="J919" s="1586"/>
      <c r="K919" s="1586"/>
      <c r="L919" s="1595"/>
      <c r="M919" s="1494">
        <f t="shared" si="174"/>
        <v>0</v>
      </c>
      <c r="N919" s="689"/>
      <c r="O919" s="689"/>
      <c r="P919" s="689"/>
      <c r="Q919" s="689"/>
      <c r="R919" s="690"/>
      <c r="S919" s="691"/>
      <c r="T919" s="762"/>
      <c r="U919" s="762"/>
      <c r="V919" s="689"/>
      <c r="W919" s="689"/>
      <c r="X919" s="693"/>
      <c r="Y919" s="691"/>
      <c r="Z919" s="693"/>
      <c r="AA919" s="1591"/>
      <c r="AB919" s="1586"/>
      <c r="AC919" s="1586"/>
      <c r="AD919" s="1586"/>
      <c r="AE919" s="1586"/>
      <c r="AF919" s="1595"/>
      <c r="AG919" s="1616"/>
      <c r="AH919" s="1587"/>
      <c r="AI919" s="2006"/>
      <c r="AJ919" s="160">
        <f t="shared" ref="AJ919:AJ920" si="178">SUM(AN919:AP919)</f>
        <v>0</v>
      </c>
      <c r="AK919" s="1592" t="s">
        <v>97</v>
      </c>
      <c r="AL919" s="1593" t="s">
        <v>97</v>
      </c>
      <c r="AM919" s="1594" t="s">
        <v>97</v>
      </c>
      <c r="AN919" s="1591"/>
      <c r="AO919" s="1586"/>
      <c r="AP919" s="1595"/>
      <c r="AQ919" s="1596" t="s">
        <v>97</v>
      </c>
      <c r="AR919" s="1593" t="s">
        <v>97</v>
      </c>
      <c r="AS919" s="1593" t="s">
        <v>97</v>
      </c>
      <c r="AT919" s="1593" t="s">
        <v>97</v>
      </c>
      <c r="AU919" s="1597" t="s">
        <v>97</v>
      </c>
      <c r="AV919" s="222">
        <f t="shared" si="176"/>
        <v>0</v>
      </c>
      <c r="AW919" s="706"/>
      <c r="AX919" s="707"/>
      <c r="AY919" s="707"/>
      <c r="AZ919" s="707"/>
      <c r="BA919" s="707"/>
      <c r="BB919" s="707"/>
      <c r="BC919" s="707"/>
      <c r="BD919" s="707"/>
      <c r="BE919" s="708"/>
    </row>
    <row r="920" spans="1:57" ht="47.25">
      <c r="A920" s="2444"/>
      <c r="B920" s="2452"/>
      <c r="C920" s="2408"/>
      <c r="D920" s="277" t="s">
        <v>75</v>
      </c>
      <c r="E920" s="2437"/>
      <c r="F920" s="2440"/>
      <c r="G920" s="1495">
        <f t="shared" si="175"/>
        <v>0</v>
      </c>
      <c r="H920" s="1496">
        <f t="shared" si="177"/>
        <v>0</v>
      </c>
      <c r="I920" s="1598"/>
      <c r="J920" s="1598"/>
      <c r="K920" s="1598"/>
      <c r="L920" s="1617"/>
      <c r="M920" s="1494">
        <f t="shared" si="174"/>
        <v>0</v>
      </c>
      <c r="N920" s="714"/>
      <c r="O920" s="714"/>
      <c r="P920" s="714"/>
      <c r="Q920" s="714"/>
      <c r="R920" s="715"/>
      <c r="S920" s="756"/>
      <c r="T920" s="694"/>
      <c r="U920" s="694"/>
      <c r="V920" s="751"/>
      <c r="W920" s="751"/>
      <c r="X920" s="695"/>
      <c r="Y920" s="756"/>
      <c r="Z920" s="695"/>
      <c r="AA920" s="1588"/>
      <c r="AB920" s="1589"/>
      <c r="AC920" s="1589"/>
      <c r="AD920" s="1589"/>
      <c r="AE920" s="1589"/>
      <c r="AF920" s="1687"/>
      <c r="AG920" s="1618"/>
      <c r="AH920" s="1599"/>
      <c r="AI920" s="1681"/>
      <c r="AJ920" s="161">
        <f t="shared" si="178"/>
        <v>0</v>
      </c>
      <c r="AK920" s="1601" t="s">
        <v>98</v>
      </c>
      <c r="AL920" s="1602" t="s">
        <v>98</v>
      </c>
      <c r="AM920" s="1603" t="s">
        <v>98</v>
      </c>
      <c r="AN920" s="1604"/>
      <c r="AO920" s="1602"/>
      <c r="AP920" s="1603"/>
      <c r="AQ920" s="1604" t="s">
        <v>97</v>
      </c>
      <c r="AR920" s="1602" t="s">
        <v>97</v>
      </c>
      <c r="AS920" s="1602" t="s">
        <v>97</v>
      </c>
      <c r="AT920" s="1602" t="s">
        <v>97</v>
      </c>
      <c r="AU920" s="1605" t="s">
        <v>97</v>
      </c>
      <c r="AV920" s="222">
        <f t="shared" si="176"/>
        <v>0</v>
      </c>
      <c r="AW920" s="753"/>
      <c r="AX920" s="754"/>
      <c r="AY920" s="754"/>
      <c r="AZ920" s="754"/>
      <c r="BA920" s="754"/>
      <c r="BB920" s="754"/>
      <c r="BC920" s="754"/>
      <c r="BD920" s="754"/>
      <c r="BE920" s="755"/>
    </row>
    <row r="921" spans="1:57" ht="31.5">
      <c r="A921" s="2444"/>
      <c r="B921" s="2452"/>
      <c r="C921" s="2408"/>
      <c r="D921" s="277" t="s">
        <v>76</v>
      </c>
      <c r="E921" s="2437"/>
      <c r="F921" s="2440"/>
      <c r="G921" s="1495">
        <f t="shared" si="175"/>
        <v>0</v>
      </c>
      <c r="H921" s="1496">
        <f t="shared" si="177"/>
        <v>0</v>
      </c>
      <c r="I921" s="1598"/>
      <c r="J921" s="1598"/>
      <c r="K921" s="1598"/>
      <c r="L921" s="1617"/>
      <c r="M921" s="1494">
        <f t="shared" si="174"/>
        <v>0</v>
      </c>
      <c r="N921" s="714"/>
      <c r="O921" s="714"/>
      <c r="P921" s="714"/>
      <c r="Q921" s="714"/>
      <c r="R921" s="715"/>
      <c r="S921" s="756"/>
      <c r="T921" s="694"/>
      <c r="U921" s="694"/>
      <c r="V921" s="751"/>
      <c r="W921" s="751"/>
      <c r="X921" s="695"/>
      <c r="Y921" s="756"/>
      <c r="Z921" s="695"/>
      <c r="AA921" s="1588"/>
      <c r="AB921" s="1589"/>
      <c r="AC921" s="1589"/>
      <c r="AD921" s="1589"/>
      <c r="AE921" s="1589"/>
      <c r="AF921" s="1687"/>
      <c r="AG921" s="1618"/>
      <c r="AH921" s="1599"/>
      <c r="AI921" s="1681"/>
      <c r="AJ921" s="161">
        <f t="shared" ref="AJ921" si="179">SUM(AK921:AM921)</f>
        <v>0</v>
      </c>
      <c r="AK921" s="1601"/>
      <c r="AL921" s="1602"/>
      <c r="AM921" s="1603"/>
      <c r="AN921" s="1604" t="s">
        <v>97</v>
      </c>
      <c r="AO921" s="1602" t="s">
        <v>97</v>
      </c>
      <c r="AP921" s="1603" t="s">
        <v>97</v>
      </c>
      <c r="AQ921" s="1604" t="s">
        <v>97</v>
      </c>
      <c r="AR921" s="1602" t="s">
        <v>97</v>
      </c>
      <c r="AS921" s="1602" t="s">
        <v>97</v>
      </c>
      <c r="AT921" s="1602" t="s">
        <v>97</v>
      </c>
      <c r="AU921" s="1605" t="s">
        <v>97</v>
      </c>
      <c r="AV921" s="222">
        <f t="shared" si="176"/>
        <v>0</v>
      </c>
      <c r="AW921" s="753"/>
      <c r="AX921" s="754"/>
      <c r="AY921" s="754"/>
      <c r="AZ921" s="754"/>
      <c r="BA921" s="754"/>
      <c r="BB921" s="754"/>
      <c r="BC921" s="754"/>
      <c r="BD921" s="754"/>
      <c r="BE921" s="755"/>
    </row>
    <row r="922" spans="1:57">
      <c r="A922" s="2444"/>
      <c r="B922" s="2452"/>
      <c r="C922" s="2408"/>
      <c r="D922" s="277" t="s">
        <v>77</v>
      </c>
      <c r="E922" s="2437"/>
      <c r="F922" s="2440"/>
      <c r="G922" s="1495">
        <f t="shared" si="175"/>
        <v>16</v>
      </c>
      <c r="H922" s="1496">
        <f t="shared" si="177"/>
        <v>0</v>
      </c>
      <c r="I922" s="1598"/>
      <c r="J922" s="1598"/>
      <c r="K922" s="1598"/>
      <c r="L922" s="1617"/>
      <c r="M922" s="1494">
        <f>IF(AND(SUM(N922:R922)=SUM(Y922:Z922),SUM(S922:X922)=SUM(Y922:Z922)),SUM(N922:R922),"ПЕРЕВІРТЕ ПРАВИЛЬНІСТЬ ДАНИХ")</f>
        <v>8</v>
      </c>
      <c r="N922" s="714"/>
      <c r="O922" s="714"/>
      <c r="P922" s="714"/>
      <c r="Q922" s="714"/>
      <c r="R922" s="715">
        <v>8</v>
      </c>
      <c r="S922" s="756"/>
      <c r="T922" s="694"/>
      <c r="U922" s="694"/>
      <c r="V922" s="751">
        <v>8</v>
      </c>
      <c r="W922" s="751"/>
      <c r="X922" s="695"/>
      <c r="Y922" s="756">
        <v>8</v>
      </c>
      <c r="Z922" s="695"/>
      <c r="AA922" s="1588"/>
      <c r="AB922" s="1589"/>
      <c r="AC922" s="1589"/>
      <c r="AD922" s="1589"/>
      <c r="AE922" s="1589"/>
      <c r="AF922" s="1687"/>
      <c r="AG922" s="1618">
        <v>40</v>
      </c>
      <c r="AH922" s="1599">
        <v>8</v>
      </c>
      <c r="AI922" s="1681">
        <v>45</v>
      </c>
      <c r="AJ922" s="161">
        <f>SUM(AQ922:AU922)</f>
        <v>8</v>
      </c>
      <c r="AK922" s="1601" t="s">
        <v>98</v>
      </c>
      <c r="AL922" s="1602" t="s">
        <v>98</v>
      </c>
      <c r="AM922" s="1603" t="s">
        <v>98</v>
      </c>
      <c r="AN922" s="1604" t="s">
        <v>97</v>
      </c>
      <c r="AO922" s="1602" t="s">
        <v>97</v>
      </c>
      <c r="AP922" s="1603" t="s">
        <v>97</v>
      </c>
      <c r="AQ922" s="1604"/>
      <c r="AR922" s="1602"/>
      <c r="AS922" s="1602">
        <v>3</v>
      </c>
      <c r="AT922" s="1602">
        <v>2</v>
      </c>
      <c r="AU922" s="1605">
        <v>3</v>
      </c>
      <c r="AV922" s="222">
        <f t="shared" si="176"/>
        <v>8</v>
      </c>
      <c r="AW922" s="753"/>
      <c r="AX922" s="754"/>
      <c r="AY922" s="754">
        <v>3</v>
      </c>
      <c r="AZ922" s="754">
        <v>2</v>
      </c>
      <c r="BA922" s="754">
        <v>3</v>
      </c>
      <c r="BB922" s="754"/>
      <c r="BC922" s="754"/>
      <c r="BD922" s="754"/>
      <c r="BE922" s="755"/>
    </row>
    <row r="923" spans="1:57" ht="32.25" thickBot="1">
      <c r="A923" s="2444"/>
      <c r="B923" s="2453"/>
      <c r="C923" s="2409"/>
      <c r="D923" s="284" t="s">
        <v>78</v>
      </c>
      <c r="E923" s="2438"/>
      <c r="F923" s="2441"/>
      <c r="G923" s="1501">
        <f t="shared" si="175"/>
        <v>0</v>
      </c>
      <c r="H923" s="1499">
        <f t="shared" si="177"/>
        <v>0</v>
      </c>
      <c r="I923" s="1607"/>
      <c r="J923" s="1607"/>
      <c r="K923" s="1607"/>
      <c r="L923" s="1619"/>
      <c r="M923" s="1494">
        <f t="shared" si="174"/>
        <v>0</v>
      </c>
      <c r="N923" s="738"/>
      <c r="O923" s="738"/>
      <c r="P923" s="738"/>
      <c r="Q923" s="738"/>
      <c r="R923" s="1070"/>
      <c r="S923" s="737"/>
      <c r="T923" s="763"/>
      <c r="U923" s="763"/>
      <c r="V923" s="738"/>
      <c r="W923" s="738"/>
      <c r="X923" s="739"/>
      <c r="Y923" s="737"/>
      <c r="Z923" s="739"/>
      <c r="AA923" s="1611"/>
      <c r="AB923" s="1607"/>
      <c r="AC923" s="1607"/>
      <c r="AD923" s="1607"/>
      <c r="AE923" s="1607"/>
      <c r="AF923" s="1619"/>
      <c r="AG923" s="1621"/>
      <c r="AH923" s="1608"/>
      <c r="AI923" s="2007"/>
      <c r="AJ923" s="162">
        <f t="shared" ref="AJ923" si="180">SUM(AQ923:AU923)</f>
        <v>0</v>
      </c>
      <c r="AK923" s="1612" t="s">
        <v>97</v>
      </c>
      <c r="AL923" s="1613" t="s">
        <v>97</v>
      </c>
      <c r="AM923" s="1614" t="s">
        <v>97</v>
      </c>
      <c r="AN923" s="1615" t="s">
        <v>97</v>
      </c>
      <c r="AO923" s="1613" t="s">
        <v>98</v>
      </c>
      <c r="AP923" s="1614" t="s">
        <v>98</v>
      </c>
      <c r="AQ923" s="1611"/>
      <c r="AR923" s="1607"/>
      <c r="AS923" s="1607"/>
      <c r="AT923" s="1607"/>
      <c r="AU923" s="1608"/>
      <c r="AV923" s="222">
        <f t="shared" si="176"/>
        <v>0</v>
      </c>
      <c r="AW923" s="748"/>
      <c r="AX923" s="749"/>
      <c r="AY923" s="749"/>
      <c r="AZ923" s="749"/>
      <c r="BA923" s="749"/>
      <c r="BB923" s="749"/>
      <c r="BC923" s="749"/>
      <c r="BD923" s="749"/>
      <c r="BE923" s="750"/>
    </row>
    <row r="924" spans="1:57" ht="33.950000000000003" customHeight="1">
      <c r="A924" s="2444"/>
      <c r="B924" s="2451" t="s">
        <v>177</v>
      </c>
      <c r="C924" s="2407" t="s">
        <v>155</v>
      </c>
      <c r="D924" s="275" t="s">
        <v>74</v>
      </c>
      <c r="E924" s="2436">
        <v>50</v>
      </c>
      <c r="F924" s="2439">
        <f>E924-SUM(M924:M928)</f>
        <v>14</v>
      </c>
      <c r="G924" s="1492">
        <f t="shared" si="175"/>
        <v>1</v>
      </c>
      <c r="H924" s="1493">
        <f t="shared" si="177"/>
        <v>0</v>
      </c>
      <c r="I924" s="1586"/>
      <c r="J924" s="1586"/>
      <c r="K924" s="1586"/>
      <c r="L924" s="1595"/>
      <c r="M924" s="1494">
        <f t="shared" si="174"/>
        <v>1</v>
      </c>
      <c r="N924" s="689"/>
      <c r="O924" s="689"/>
      <c r="P924" s="689"/>
      <c r="Q924" s="689"/>
      <c r="R924" s="690">
        <v>1</v>
      </c>
      <c r="S924" s="691"/>
      <c r="T924" s="762"/>
      <c r="U924" s="762"/>
      <c r="V924" s="689">
        <v>1</v>
      </c>
      <c r="W924" s="689"/>
      <c r="X924" s="693"/>
      <c r="Y924" s="691"/>
      <c r="Z924" s="693">
        <v>1</v>
      </c>
      <c r="AA924" s="1591"/>
      <c r="AB924" s="1586"/>
      <c r="AC924" s="1586"/>
      <c r="AD924" s="1586"/>
      <c r="AE924" s="1586"/>
      <c r="AF924" s="1595"/>
      <c r="AG924" s="1616">
        <v>30</v>
      </c>
      <c r="AH924" s="1587">
        <v>5</v>
      </c>
      <c r="AI924" s="2006">
        <v>10</v>
      </c>
      <c r="AJ924" s="160">
        <f t="shared" ref="AJ924:AJ925" si="181">SUM(AN924:AP924)</f>
        <v>1</v>
      </c>
      <c r="AK924" s="1592" t="s">
        <v>97</v>
      </c>
      <c r="AL924" s="1593" t="s">
        <v>97</v>
      </c>
      <c r="AM924" s="1594" t="s">
        <v>97</v>
      </c>
      <c r="AN924" s="1591"/>
      <c r="AO924" s="1586">
        <v>1</v>
      </c>
      <c r="AP924" s="1595"/>
      <c r="AQ924" s="1596" t="s">
        <v>97</v>
      </c>
      <c r="AR924" s="1593" t="s">
        <v>97</v>
      </c>
      <c r="AS924" s="1593" t="s">
        <v>97</v>
      </c>
      <c r="AT924" s="1593" t="s">
        <v>97</v>
      </c>
      <c r="AU924" s="1597" t="s">
        <v>97</v>
      </c>
      <c r="AV924" s="222">
        <f t="shared" si="176"/>
        <v>0</v>
      </c>
      <c r="AW924" s="706"/>
      <c r="AX924" s="707"/>
      <c r="AY924" s="707"/>
      <c r="AZ924" s="707"/>
      <c r="BA924" s="707"/>
      <c r="BB924" s="707"/>
      <c r="BC924" s="707"/>
      <c r="BD924" s="707"/>
      <c r="BE924" s="708"/>
    </row>
    <row r="925" spans="1:57" ht="47.25">
      <c r="A925" s="2444"/>
      <c r="B925" s="2452"/>
      <c r="C925" s="2408"/>
      <c r="D925" s="277" t="s">
        <v>75</v>
      </c>
      <c r="E925" s="2437"/>
      <c r="F925" s="2440"/>
      <c r="G925" s="1495">
        <f t="shared" si="175"/>
        <v>0</v>
      </c>
      <c r="H925" s="1496">
        <f t="shared" si="177"/>
        <v>0</v>
      </c>
      <c r="I925" s="1598"/>
      <c r="J925" s="1598"/>
      <c r="K925" s="1598"/>
      <c r="L925" s="1617"/>
      <c r="M925" s="1494">
        <f t="shared" si="174"/>
        <v>0</v>
      </c>
      <c r="N925" s="714"/>
      <c r="O925" s="714"/>
      <c r="P925" s="714"/>
      <c r="Q925" s="714"/>
      <c r="R925" s="715"/>
      <c r="S925" s="756"/>
      <c r="T925" s="694"/>
      <c r="U925" s="694"/>
      <c r="V925" s="751"/>
      <c r="W925" s="751"/>
      <c r="X925" s="695"/>
      <c r="Y925" s="756"/>
      <c r="Z925" s="695"/>
      <c r="AA925" s="1588"/>
      <c r="AB925" s="1589"/>
      <c r="AC925" s="1589"/>
      <c r="AD925" s="1589"/>
      <c r="AE925" s="1589"/>
      <c r="AF925" s="1687"/>
      <c r="AG925" s="1618"/>
      <c r="AH925" s="1599"/>
      <c r="AI925" s="1681"/>
      <c r="AJ925" s="161">
        <f t="shared" si="181"/>
        <v>0</v>
      </c>
      <c r="AK925" s="1601" t="s">
        <v>98</v>
      </c>
      <c r="AL925" s="1602" t="s">
        <v>98</v>
      </c>
      <c r="AM925" s="1603" t="s">
        <v>98</v>
      </c>
      <c r="AN925" s="1604"/>
      <c r="AO925" s="1602"/>
      <c r="AP925" s="1603"/>
      <c r="AQ925" s="1604" t="s">
        <v>97</v>
      </c>
      <c r="AR925" s="1602" t="s">
        <v>97</v>
      </c>
      <c r="AS925" s="1602" t="s">
        <v>97</v>
      </c>
      <c r="AT925" s="1602" t="s">
        <v>97</v>
      </c>
      <c r="AU925" s="1605" t="s">
        <v>97</v>
      </c>
      <c r="AV925" s="222">
        <f t="shared" si="176"/>
        <v>0</v>
      </c>
      <c r="AW925" s="753"/>
      <c r="AX925" s="754"/>
      <c r="AY925" s="754"/>
      <c r="AZ925" s="754"/>
      <c r="BA925" s="754"/>
      <c r="BB925" s="754"/>
      <c r="BC925" s="754"/>
      <c r="BD925" s="754"/>
      <c r="BE925" s="755"/>
    </row>
    <row r="926" spans="1:57" ht="31.5">
      <c r="A926" s="2444"/>
      <c r="B926" s="2452"/>
      <c r="C926" s="2408"/>
      <c r="D926" s="277" t="s">
        <v>76</v>
      </c>
      <c r="E926" s="2437"/>
      <c r="F926" s="2440"/>
      <c r="G926" s="1495">
        <f t="shared" si="175"/>
        <v>0</v>
      </c>
      <c r="H926" s="1496">
        <f t="shared" si="177"/>
        <v>0</v>
      </c>
      <c r="I926" s="1598"/>
      <c r="J926" s="1598"/>
      <c r="K926" s="1598"/>
      <c r="L926" s="1617"/>
      <c r="M926" s="1494">
        <f t="shared" si="174"/>
        <v>0</v>
      </c>
      <c r="N926" s="714"/>
      <c r="O926" s="714"/>
      <c r="P926" s="714"/>
      <c r="Q926" s="714"/>
      <c r="R926" s="715"/>
      <c r="S926" s="756"/>
      <c r="T926" s="694"/>
      <c r="U926" s="694"/>
      <c r="V926" s="751"/>
      <c r="W926" s="751"/>
      <c r="X926" s="695"/>
      <c r="Y926" s="756"/>
      <c r="Z926" s="695"/>
      <c r="AA926" s="1588"/>
      <c r="AB926" s="1589"/>
      <c r="AC926" s="1589"/>
      <c r="AD926" s="1589"/>
      <c r="AE926" s="1589"/>
      <c r="AF926" s="1687"/>
      <c r="AG926" s="1618"/>
      <c r="AH926" s="1599"/>
      <c r="AI926" s="1681"/>
      <c r="AJ926" s="161">
        <f t="shared" ref="AJ926" si="182">SUM(AK926:AM926)</f>
        <v>0</v>
      </c>
      <c r="AK926" s="1601"/>
      <c r="AL926" s="1602"/>
      <c r="AM926" s="1603"/>
      <c r="AN926" s="1604" t="s">
        <v>97</v>
      </c>
      <c r="AO926" s="1602" t="s">
        <v>97</v>
      </c>
      <c r="AP926" s="1603" t="s">
        <v>97</v>
      </c>
      <c r="AQ926" s="1604" t="s">
        <v>97</v>
      </c>
      <c r="AR926" s="1602" t="s">
        <v>97</v>
      </c>
      <c r="AS926" s="1602" t="s">
        <v>97</v>
      </c>
      <c r="AT926" s="1602" t="s">
        <v>97</v>
      </c>
      <c r="AU926" s="1605" t="s">
        <v>97</v>
      </c>
      <c r="AV926" s="222">
        <f t="shared" si="176"/>
        <v>0</v>
      </c>
      <c r="AW926" s="753"/>
      <c r="AX926" s="754"/>
      <c r="AY926" s="754"/>
      <c r="AZ926" s="754"/>
      <c r="BA926" s="754"/>
      <c r="BB926" s="754"/>
      <c r="BC926" s="754"/>
      <c r="BD926" s="754"/>
      <c r="BE926" s="755"/>
    </row>
    <row r="927" spans="1:57">
      <c r="A927" s="2444"/>
      <c r="B927" s="2452"/>
      <c r="C927" s="2408"/>
      <c r="D927" s="277" t="s">
        <v>77</v>
      </c>
      <c r="E927" s="2437"/>
      <c r="F927" s="2440"/>
      <c r="G927" s="1495">
        <f t="shared" si="175"/>
        <v>37</v>
      </c>
      <c r="H927" s="1496">
        <v>0</v>
      </c>
      <c r="I927" s="1598">
        <v>0</v>
      </c>
      <c r="J927" s="1598"/>
      <c r="K927" s="1598"/>
      <c r="L927" s="1617"/>
      <c r="M927" s="1494">
        <f>IF(AND(SUM(N927:R927)=SUM(Y927:Z927),SUM(S927:X927)=SUM(Y927:Z927)),SUM(N927:R927),"ПЕРЕВІРТЕ ПРАВИЛЬНІСТЬ ДАНИХ")</f>
        <v>35</v>
      </c>
      <c r="N927" s="714"/>
      <c r="O927" s="714"/>
      <c r="P927" s="714"/>
      <c r="Q927" s="714"/>
      <c r="R927" s="715">
        <v>35</v>
      </c>
      <c r="S927" s="756">
        <v>1</v>
      </c>
      <c r="T927" s="694"/>
      <c r="U927" s="694"/>
      <c r="V927" s="751">
        <v>25</v>
      </c>
      <c r="W927" s="751">
        <v>9</v>
      </c>
      <c r="X927" s="695"/>
      <c r="Y927" s="756">
        <v>29</v>
      </c>
      <c r="Z927" s="695">
        <v>6</v>
      </c>
      <c r="AA927" s="1588"/>
      <c r="AB927" s="1589">
        <v>21</v>
      </c>
      <c r="AC927" s="1589">
        <v>21</v>
      </c>
      <c r="AD927" s="1589"/>
      <c r="AE927" s="1589">
        <v>22</v>
      </c>
      <c r="AF927" s="1687">
        <v>1</v>
      </c>
      <c r="AG927" s="1618">
        <v>40</v>
      </c>
      <c r="AH927" s="1599">
        <v>18</v>
      </c>
      <c r="AI927" s="1681">
        <v>99</v>
      </c>
      <c r="AJ927" s="161">
        <f>SUM(AQ927:AU927)</f>
        <v>35</v>
      </c>
      <c r="AK927" s="1601" t="s">
        <v>98</v>
      </c>
      <c r="AL927" s="1602" t="s">
        <v>98</v>
      </c>
      <c r="AM927" s="1603" t="s">
        <v>98</v>
      </c>
      <c r="AN927" s="1604" t="s">
        <v>97</v>
      </c>
      <c r="AO927" s="1602" t="s">
        <v>97</v>
      </c>
      <c r="AP927" s="1603" t="s">
        <v>97</v>
      </c>
      <c r="AQ927" s="1604">
        <v>1</v>
      </c>
      <c r="AR927" s="1602">
        <v>8</v>
      </c>
      <c r="AS927" s="1602">
        <v>22</v>
      </c>
      <c r="AT927" s="1602">
        <v>4</v>
      </c>
      <c r="AU927" s="1605"/>
      <c r="AV927" s="222">
        <f t="shared" si="176"/>
        <v>2</v>
      </c>
      <c r="AW927" s="753"/>
      <c r="AX927" s="754"/>
      <c r="AY927" s="754"/>
      <c r="AZ927" s="754"/>
      <c r="BA927" s="754">
        <v>1</v>
      </c>
      <c r="BB927" s="754"/>
      <c r="BC927" s="754"/>
      <c r="BD927" s="754">
        <v>1</v>
      </c>
      <c r="BE927" s="755"/>
    </row>
    <row r="928" spans="1:57" ht="32.25" thickBot="1">
      <c r="A928" s="2444"/>
      <c r="B928" s="2453"/>
      <c r="C928" s="2409"/>
      <c r="D928" s="284" t="s">
        <v>78</v>
      </c>
      <c r="E928" s="2438"/>
      <c r="F928" s="2441"/>
      <c r="G928" s="1498">
        <f t="shared" si="175"/>
        <v>0</v>
      </c>
      <c r="H928" s="1499">
        <f t="shared" si="177"/>
        <v>0</v>
      </c>
      <c r="I928" s="1607"/>
      <c r="J928" s="1607"/>
      <c r="K928" s="1607"/>
      <c r="L928" s="1619"/>
      <c r="M928" s="1494">
        <f t="shared" si="174"/>
        <v>0</v>
      </c>
      <c r="N928" s="738"/>
      <c r="O928" s="738"/>
      <c r="P928" s="738"/>
      <c r="Q928" s="738"/>
      <c r="R928" s="1070"/>
      <c r="S928" s="737"/>
      <c r="T928" s="763"/>
      <c r="U928" s="763"/>
      <c r="V928" s="738"/>
      <c r="W928" s="738"/>
      <c r="X928" s="739"/>
      <c r="Y928" s="737"/>
      <c r="Z928" s="739"/>
      <c r="AA928" s="1611"/>
      <c r="AB928" s="1607"/>
      <c r="AC928" s="1607"/>
      <c r="AD928" s="1607"/>
      <c r="AE928" s="1607"/>
      <c r="AF928" s="1619"/>
      <c r="AG928" s="1621"/>
      <c r="AH928" s="1608"/>
      <c r="AI928" s="2007"/>
      <c r="AJ928" s="162">
        <f t="shared" ref="AJ928" si="183">SUM(AQ928:AU928)</f>
        <v>0</v>
      </c>
      <c r="AK928" s="1612" t="s">
        <v>97</v>
      </c>
      <c r="AL928" s="1613" t="s">
        <v>97</v>
      </c>
      <c r="AM928" s="1614" t="s">
        <v>97</v>
      </c>
      <c r="AN928" s="1615" t="s">
        <v>97</v>
      </c>
      <c r="AO928" s="1613" t="s">
        <v>98</v>
      </c>
      <c r="AP928" s="1614" t="s">
        <v>98</v>
      </c>
      <c r="AQ928" s="1611"/>
      <c r="AR928" s="1607"/>
      <c r="AS928" s="1607"/>
      <c r="AT928" s="1607"/>
      <c r="AU928" s="1608"/>
      <c r="AV928" s="222">
        <f t="shared" si="176"/>
        <v>0</v>
      </c>
      <c r="AW928" s="748"/>
      <c r="AX928" s="749"/>
      <c r="AY928" s="749"/>
      <c r="AZ928" s="749"/>
      <c r="BA928" s="749"/>
      <c r="BB928" s="749"/>
      <c r="BC928" s="749"/>
      <c r="BD928" s="749"/>
      <c r="BE928" s="750"/>
    </row>
    <row r="929" spans="1:57" ht="31.5">
      <c r="A929" s="2444"/>
      <c r="B929" s="2451" t="s">
        <v>178</v>
      </c>
      <c r="C929" s="2407" t="s">
        <v>156</v>
      </c>
      <c r="D929" s="275" t="s">
        <v>74</v>
      </c>
      <c r="E929" s="2436">
        <v>15</v>
      </c>
      <c r="F929" s="2439">
        <f>E929-SUM(M929:M933)</f>
        <v>5</v>
      </c>
      <c r="G929" s="1500">
        <f t="shared" si="175"/>
        <v>0</v>
      </c>
      <c r="H929" s="1493">
        <f t="shared" si="177"/>
        <v>0</v>
      </c>
      <c r="I929" s="1586"/>
      <c r="J929" s="1586"/>
      <c r="K929" s="1586"/>
      <c r="L929" s="1595"/>
      <c r="M929" s="1494">
        <f t="shared" ref="M929:M953" si="184">IF(AND(SUM(N929:R929)=SUM(Y929:Z929),SUM(S929:X929)=SUM(Y929:Z929)),SUM(N929:R929),"ПЕРЕВІРТЕ ПРАВИЛЬНІСТЬ ДАНИХ")</f>
        <v>0</v>
      </c>
      <c r="N929" s="689"/>
      <c r="O929" s="689"/>
      <c r="P929" s="689"/>
      <c r="Q929" s="689"/>
      <c r="R929" s="690"/>
      <c r="S929" s="691"/>
      <c r="T929" s="762"/>
      <c r="U929" s="762"/>
      <c r="V929" s="689"/>
      <c r="W929" s="689"/>
      <c r="X929" s="693"/>
      <c r="Y929" s="691"/>
      <c r="Z929" s="693"/>
      <c r="AA929" s="1591"/>
      <c r="AB929" s="1586"/>
      <c r="AC929" s="1586"/>
      <c r="AD929" s="1586"/>
      <c r="AE929" s="1586"/>
      <c r="AF929" s="1595"/>
      <c r="AG929" s="1616"/>
      <c r="AH929" s="1587"/>
      <c r="AI929" s="2006"/>
      <c r="AJ929" s="160">
        <f t="shared" ref="AJ929:AJ930" si="185">SUM(AN929:AP929)</f>
        <v>0</v>
      </c>
      <c r="AK929" s="1592" t="s">
        <v>97</v>
      </c>
      <c r="AL929" s="1593" t="s">
        <v>97</v>
      </c>
      <c r="AM929" s="1594" t="s">
        <v>97</v>
      </c>
      <c r="AN929" s="1591"/>
      <c r="AO929" s="1586"/>
      <c r="AP929" s="1595"/>
      <c r="AQ929" s="1596" t="s">
        <v>97</v>
      </c>
      <c r="AR929" s="1593" t="s">
        <v>97</v>
      </c>
      <c r="AS929" s="1593" t="s">
        <v>97</v>
      </c>
      <c r="AT929" s="1593" t="s">
        <v>97</v>
      </c>
      <c r="AU929" s="1597" t="s">
        <v>97</v>
      </c>
      <c r="AV929" s="222">
        <f t="shared" si="176"/>
        <v>0</v>
      </c>
      <c r="AW929" s="706"/>
      <c r="AX929" s="707"/>
      <c r="AY929" s="707"/>
      <c r="AZ929" s="707"/>
      <c r="BA929" s="707"/>
      <c r="BB929" s="707"/>
      <c r="BC929" s="707"/>
      <c r="BD929" s="707"/>
      <c r="BE929" s="708"/>
    </row>
    <row r="930" spans="1:57" ht="47.25">
      <c r="A930" s="2444"/>
      <c r="B930" s="2452"/>
      <c r="C930" s="2408"/>
      <c r="D930" s="277" t="s">
        <v>75</v>
      </c>
      <c r="E930" s="2437"/>
      <c r="F930" s="2440"/>
      <c r="G930" s="1495">
        <f t="shared" si="175"/>
        <v>0</v>
      </c>
      <c r="H930" s="1496">
        <f t="shared" si="177"/>
        <v>0</v>
      </c>
      <c r="I930" s="1598"/>
      <c r="J930" s="1598"/>
      <c r="K930" s="1598"/>
      <c r="L930" s="1617"/>
      <c r="M930" s="1494">
        <f t="shared" si="184"/>
        <v>0</v>
      </c>
      <c r="N930" s="714"/>
      <c r="O930" s="714"/>
      <c r="P930" s="714"/>
      <c r="Q930" s="714"/>
      <c r="R930" s="715"/>
      <c r="S930" s="756"/>
      <c r="T930" s="694"/>
      <c r="U930" s="694"/>
      <c r="V930" s="751"/>
      <c r="W930" s="751"/>
      <c r="X930" s="695"/>
      <c r="Y930" s="756"/>
      <c r="Z930" s="695"/>
      <c r="AA930" s="1588"/>
      <c r="AB930" s="1589"/>
      <c r="AC930" s="1589"/>
      <c r="AD930" s="1589"/>
      <c r="AE930" s="1589"/>
      <c r="AF930" s="1687"/>
      <c r="AG930" s="1618"/>
      <c r="AH930" s="1599"/>
      <c r="AI930" s="1681"/>
      <c r="AJ930" s="161">
        <f t="shared" si="185"/>
        <v>0</v>
      </c>
      <c r="AK930" s="1601" t="s">
        <v>98</v>
      </c>
      <c r="AL930" s="1602" t="s">
        <v>98</v>
      </c>
      <c r="AM930" s="1603" t="s">
        <v>98</v>
      </c>
      <c r="AN930" s="1604"/>
      <c r="AO930" s="1602"/>
      <c r="AP930" s="1603"/>
      <c r="AQ930" s="1604" t="s">
        <v>97</v>
      </c>
      <c r="AR930" s="1602" t="s">
        <v>97</v>
      </c>
      <c r="AS930" s="1602" t="s">
        <v>97</v>
      </c>
      <c r="AT930" s="1602" t="s">
        <v>97</v>
      </c>
      <c r="AU930" s="1605" t="s">
        <v>97</v>
      </c>
      <c r="AV930" s="222">
        <f t="shared" si="176"/>
        <v>0</v>
      </c>
      <c r="AW930" s="753"/>
      <c r="AX930" s="754"/>
      <c r="AY930" s="754"/>
      <c r="AZ930" s="754"/>
      <c r="BA930" s="754"/>
      <c r="BB930" s="754"/>
      <c r="BC930" s="754"/>
      <c r="BD930" s="754"/>
      <c r="BE930" s="755"/>
    </row>
    <row r="931" spans="1:57" ht="31.5">
      <c r="A931" s="2444"/>
      <c r="B931" s="2452"/>
      <c r="C931" s="2408"/>
      <c r="D931" s="277" t="s">
        <v>76</v>
      </c>
      <c r="E931" s="2437"/>
      <c r="F931" s="2440"/>
      <c r="G931" s="1495">
        <f t="shared" si="175"/>
        <v>0</v>
      </c>
      <c r="H931" s="1496">
        <f t="shared" si="177"/>
        <v>0</v>
      </c>
      <c r="I931" s="1598"/>
      <c r="J931" s="1598"/>
      <c r="K931" s="1598"/>
      <c r="L931" s="1617"/>
      <c r="M931" s="1494">
        <f t="shared" si="184"/>
        <v>0</v>
      </c>
      <c r="N931" s="714"/>
      <c r="O931" s="714"/>
      <c r="P931" s="714"/>
      <c r="Q931" s="714"/>
      <c r="R931" s="715"/>
      <c r="S931" s="756"/>
      <c r="T931" s="694"/>
      <c r="U931" s="694"/>
      <c r="V931" s="751"/>
      <c r="W931" s="751"/>
      <c r="X931" s="695"/>
      <c r="Y931" s="756"/>
      <c r="Z931" s="695"/>
      <c r="AA931" s="1588"/>
      <c r="AB931" s="1589"/>
      <c r="AC931" s="1589"/>
      <c r="AD931" s="1589"/>
      <c r="AE931" s="1589"/>
      <c r="AF931" s="1687"/>
      <c r="AG931" s="1618"/>
      <c r="AH931" s="1599"/>
      <c r="AI931" s="1681"/>
      <c r="AJ931" s="161">
        <f t="shared" ref="AJ931" si="186">SUM(AK931:AM931)</f>
        <v>0</v>
      </c>
      <c r="AK931" s="1601"/>
      <c r="AL931" s="1602"/>
      <c r="AM931" s="1603"/>
      <c r="AN931" s="1604" t="s">
        <v>97</v>
      </c>
      <c r="AO931" s="1602" t="s">
        <v>97</v>
      </c>
      <c r="AP931" s="1603" t="s">
        <v>97</v>
      </c>
      <c r="AQ931" s="1604" t="s">
        <v>97</v>
      </c>
      <c r="AR931" s="1602" t="s">
        <v>97</v>
      </c>
      <c r="AS931" s="1602" t="s">
        <v>97</v>
      </c>
      <c r="AT931" s="1602" t="s">
        <v>97</v>
      </c>
      <c r="AU931" s="1605" t="s">
        <v>97</v>
      </c>
      <c r="AV931" s="222">
        <f t="shared" si="176"/>
        <v>0</v>
      </c>
      <c r="AW931" s="753"/>
      <c r="AX931" s="754"/>
      <c r="AY931" s="754"/>
      <c r="AZ931" s="754"/>
      <c r="BA931" s="754"/>
      <c r="BB931" s="754"/>
      <c r="BC931" s="754"/>
      <c r="BD931" s="754"/>
      <c r="BE931" s="755"/>
    </row>
    <row r="932" spans="1:57">
      <c r="A932" s="2444"/>
      <c r="B932" s="2452"/>
      <c r="C932" s="2408"/>
      <c r="D932" s="277" t="s">
        <v>77</v>
      </c>
      <c r="E932" s="2437"/>
      <c r="F932" s="2440"/>
      <c r="G932" s="1495">
        <f t="shared" si="175"/>
        <v>10</v>
      </c>
      <c r="H932" s="1496">
        <f t="shared" si="177"/>
        <v>0</v>
      </c>
      <c r="I932" s="1598"/>
      <c r="J932" s="1598"/>
      <c r="K932" s="1598"/>
      <c r="L932" s="1617"/>
      <c r="M932" s="1494">
        <f>IF(AND(SUM(N932:R932)=SUM(Y932:Z932),SUM(S932:X932)=SUM(Y932:Z932)),SUM(N932:R932),"ПЕРЕВІРТЕ ПРАВИЛЬНІСТЬ ДАНИХ")</f>
        <v>10</v>
      </c>
      <c r="N932" s="714"/>
      <c r="O932" s="714"/>
      <c r="P932" s="714"/>
      <c r="Q932" s="714"/>
      <c r="R932" s="715">
        <v>10</v>
      </c>
      <c r="S932" s="756">
        <v>1</v>
      </c>
      <c r="T932" s="694"/>
      <c r="U932" s="694"/>
      <c r="V932" s="751">
        <v>9</v>
      </c>
      <c r="W932" s="751"/>
      <c r="X932" s="695"/>
      <c r="Y932" s="756">
        <v>8</v>
      </c>
      <c r="Z932" s="695">
        <v>2</v>
      </c>
      <c r="AA932" s="1588">
        <v>1</v>
      </c>
      <c r="AB932" s="1589">
        <v>5</v>
      </c>
      <c r="AC932" s="1589">
        <v>5</v>
      </c>
      <c r="AD932" s="1589">
        <v>1</v>
      </c>
      <c r="AE932" s="1589">
        <v>9</v>
      </c>
      <c r="AF932" s="1687"/>
      <c r="AG932" s="1618">
        <v>42.3</v>
      </c>
      <c r="AH932" s="1599">
        <v>21.5</v>
      </c>
      <c r="AI932" s="1681">
        <v>91.5</v>
      </c>
      <c r="AJ932" s="161">
        <f>SUM(AQ932:AU932)</f>
        <v>9</v>
      </c>
      <c r="AK932" s="1601" t="s">
        <v>98</v>
      </c>
      <c r="AL932" s="1602" t="s">
        <v>98</v>
      </c>
      <c r="AM932" s="1603" t="s">
        <v>98</v>
      </c>
      <c r="AN932" s="1604" t="s">
        <v>97</v>
      </c>
      <c r="AO932" s="1602" t="s">
        <v>97</v>
      </c>
      <c r="AP932" s="1603" t="s">
        <v>97</v>
      </c>
      <c r="AQ932" s="1604"/>
      <c r="AR932" s="1602">
        <v>3</v>
      </c>
      <c r="AS932" s="1602">
        <v>5</v>
      </c>
      <c r="AT932" s="1602">
        <v>1</v>
      </c>
      <c r="AU932" s="1605"/>
      <c r="AV932" s="222">
        <f t="shared" si="176"/>
        <v>0</v>
      </c>
      <c r="AW932" s="753"/>
      <c r="AX932" s="754"/>
      <c r="AY932" s="754"/>
      <c r="AZ932" s="754"/>
      <c r="BA932" s="754"/>
      <c r="BB932" s="754"/>
      <c r="BC932" s="754"/>
      <c r="BD932" s="754"/>
      <c r="BE932" s="755"/>
    </row>
    <row r="933" spans="1:57" ht="32.25" thickBot="1">
      <c r="A933" s="2444"/>
      <c r="B933" s="2453"/>
      <c r="C933" s="2409"/>
      <c r="D933" s="284" t="s">
        <v>78</v>
      </c>
      <c r="E933" s="2438"/>
      <c r="F933" s="2441"/>
      <c r="G933" s="1501">
        <f t="shared" si="175"/>
        <v>0</v>
      </c>
      <c r="H933" s="1499">
        <f t="shared" si="177"/>
        <v>0</v>
      </c>
      <c r="I933" s="1607"/>
      <c r="J933" s="1607"/>
      <c r="K933" s="1607"/>
      <c r="L933" s="1619"/>
      <c r="M933" s="1494">
        <f t="shared" si="184"/>
        <v>0</v>
      </c>
      <c r="N933" s="738"/>
      <c r="O933" s="738"/>
      <c r="P933" s="738"/>
      <c r="Q933" s="738"/>
      <c r="R933" s="1070"/>
      <c r="S933" s="737"/>
      <c r="T933" s="763"/>
      <c r="U933" s="763"/>
      <c r="V933" s="738"/>
      <c r="W933" s="738"/>
      <c r="X933" s="739"/>
      <c r="Y933" s="737"/>
      <c r="Z933" s="739"/>
      <c r="AA933" s="1611"/>
      <c r="AB933" s="1607"/>
      <c r="AC933" s="1607"/>
      <c r="AD933" s="1607"/>
      <c r="AE933" s="1607"/>
      <c r="AF933" s="1619"/>
      <c r="AG933" s="1621"/>
      <c r="AH933" s="1608"/>
      <c r="AI933" s="2007"/>
      <c r="AJ933" s="162">
        <f t="shared" ref="AJ933" si="187">SUM(AQ933:AU933)</f>
        <v>0</v>
      </c>
      <c r="AK933" s="1612" t="s">
        <v>97</v>
      </c>
      <c r="AL933" s="1613" t="s">
        <v>97</v>
      </c>
      <c r="AM933" s="1614" t="s">
        <v>97</v>
      </c>
      <c r="AN933" s="1615" t="s">
        <v>97</v>
      </c>
      <c r="AO933" s="1613" t="s">
        <v>98</v>
      </c>
      <c r="AP933" s="1614" t="s">
        <v>98</v>
      </c>
      <c r="AQ933" s="1611"/>
      <c r="AR933" s="1607"/>
      <c r="AS933" s="1607"/>
      <c r="AT933" s="1607"/>
      <c r="AU933" s="1608"/>
      <c r="AV933" s="222">
        <f t="shared" si="176"/>
        <v>0</v>
      </c>
      <c r="AW933" s="748"/>
      <c r="AX933" s="749"/>
      <c r="AY933" s="749"/>
      <c r="AZ933" s="749"/>
      <c r="BA933" s="749"/>
      <c r="BB933" s="749"/>
      <c r="BC933" s="749"/>
      <c r="BD933" s="749"/>
      <c r="BE933" s="750"/>
    </row>
    <row r="934" spans="1:57" ht="33.950000000000003" customHeight="1">
      <c r="A934" s="2444"/>
      <c r="B934" s="2451" t="s">
        <v>179</v>
      </c>
      <c r="C934" s="2407" t="s">
        <v>157</v>
      </c>
      <c r="D934" s="275" t="s">
        <v>74</v>
      </c>
      <c r="E934" s="2436">
        <v>40</v>
      </c>
      <c r="F934" s="2439">
        <f>E934-SUM(M934:M938)</f>
        <v>9</v>
      </c>
      <c r="G934" s="1492">
        <f t="shared" si="175"/>
        <v>0</v>
      </c>
      <c r="H934" s="1493">
        <f t="shared" si="177"/>
        <v>0</v>
      </c>
      <c r="I934" s="1586"/>
      <c r="J934" s="1586"/>
      <c r="K934" s="1586"/>
      <c r="L934" s="1595"/>
      <c r="M934" s="1494">
        <f t="shared" si="184"/>
        <v>0</v>
      </c>
      <c r="N934" s="689"/>
      <c r="O934" s="689"/>
      <c r="P934" s="689"/>
      <c r="Q934" s="689"/>
      <c r="R934" s="690"/>
      <c r="S934" s="691"/>
      <c r="T934" s="762"/>
      <c r="U934" s="762"/>
      <c r="V934" s="689"/>
      <c r="W934" s="689"/>
      <c r="X934" s="693"/>
      <c r="Y934" s="691"/>
      <c r="Z934" s="693"/>
      <c r="AA934" s="1591"/>
      <c r="AB934" s="1586"/>
      <c r="AC934" s="1586"/>
      <c r="AD934" s="1586"/>
      <c r="AE934" s="1586"/>
      <c r="AF934" s="1595"/>
      <c r="AG934" s="1616"/>
      <c r="AH934" s="1587"/>
      <c r="AI934" s="2006"/>
      <c r="AJ934" s="160">
        <f t="shared" ref="AJ934:AJ935" si="188">SUM(AN934:AP934)</f>
        <v>0</v>
      </c>
      <c r="AK934" s="1592" t="s">
        <v>97</v>
      </c>
      <c r="AL934" s="1593" t="s">
        <v>97</v>
      </c>
      <c r="AM934" s="1594" t="s">
        <v>97</v>
      </c>
      <c r="AN934" s="1591"/>
      <c r="AO934" s="1586"/>
      <c r="AP934" s="1595"/>
      <c r="AQ934" s="1596" t="s">
        <v>97</v>
      </c>
      <c r="AR934" s="1593" t="s">
        <v>97</v>
      </c>
      <c r="AS934" s="1593" t="s">
        <v>97</v>
      </c>
      <c r="AT934" s="1593" t="s">
        <v>97</v>
      </c>
      <c r="AU934" s="1597" t="s">
        <v>97</v>
      </c>
      <c r="AV934" s="222">
        <f t="shared" si="176"/>
        <v>0</v>
      </c>
      <c r="AW934" s="706"/>
      <c r="AX934" s="707"/>
      <c r="AY934" s="707"/>
      <c r="AZ934" s="707"/>
      <c r="BA934" s="707"/>
      <c r="BB934" s="707"/>
      <c r="BC934" s="707"/>
      <c r="BD934" s="707"/>
      <c r="BE934" s="708"/>
    </row>
    <row r="935" spans="1:57" ht="47.25">
      <c r="A935" s="2444"/>
      <c r="B935" s="2452"/>
      <c r="C935" s="2408"/>
      <c r="D935" s="277" t="s">
        <v>75</v>
      </c>
      <c r="E935" s="2437"/>
      <c r="F935" s="2440"/>
      <c r="G935" s="1495">
        <f t="shared" si="175"/>
        <v>0</v>
      </c>
      <c r="H935" s="1496">
        <f t="shared" si="177"/>
        <v>0</v>
      </c>
      <c r="I935" s="1598"/>
      <c r="J935" s="1598"/>
      <c r="K935" s="1598"/>
      <c r="L935" s="1617"/>
      <c r="M935" s="1494">
        <f t="shared" si="184"/>
        <v>0</v>
      </c>
      <c r="N935" s="714"/>
      <c r="O935" s="714"/>
      <c r="P935" s="714"/>
      <c r="Q935" s="714"/>
      <c r="R935" s="715"/>
      <c r="S935" s="756"/>
      <c r="T935" s="694"/>
      <c r="U935" s="694"/>
      <c r="V935" s="751"/>
      <c r="W935" s="751"/>
      <c r="X935" s="695"/>
      <c r="Y935" s="756"/>
      <c r="Z935" s="695"/>
      <c r="AA935" s="1588"/>
      <c r="AB935" s="1589"/>
      <c r="AC935" s="1589"/>
      <c r="AD935" s="1589"/>
      <c r="AE935" s="1589"/>
      <c r="AF935" s="1687"/>
      <c r="AG935" s="1618"/>
      <c r="AH935" s="1599"/>
      <c r="AI935" s="1681"/>
      <c r="AJ935" s="161">
        <f t="shared" si="188"/>
        <v>0</v>
      </c>
      <c r="AK935" s="1601" t="s">
        <v>98</v>
      </c>
      <c r="AL935" s="1602" t="s">
        <v>98</v>
      </c>
      <c r="AM935" s="1603" t="s">
        <v>98</v>
      </c>
      <c r="AN935" s="1604"/>
      <c r="AO935" s="1602"/>
      <c r="AP935" s="1603"/>
      <c r="AQ935" s="1604" t="s">
        <v>97</v>
      </c>
      <c r="AR935" s="1602" t="s">
        <v>97</v>
      </c>
      <c r="AS935" s="1602" t="s">
        <v>97</v>
      </c>
      <c r="AT935" s="1602" t="s">
        <v>97</v>
      </c>
      <c r="AU935" s="1605" t="s">
        <v>97</v>
      </c>
      <c r="AV935" s="222">
        <f t="shared" si="176"/>
        <v>0</v>
      </c>
      <c r="AW935" s="753"/>
      <c r="AX935" s="754"/>
      <c r="AY935" s="754"/>
      <c r="AZ935" s="754"/>
      <c r="BA935" s="754"/>
      <c r="BB935" s="754"/>
      <c r="BC935" s="754"/>
      <c r="BD935" s="754"/>
      <c r="BE935" s="755"/>
    </row>
    <row r="936" spans="1:57" ht="31.5">
      <c r="A936" s="2444"/>
      <c r="B936" s="2452"/>
      <c r="C936" s="2408"/>
      <c r="D936" s="277" t="s">
        <v>76</v>
      </c>
      <c r="E936" s="2437"/>
      <c r="F936" s="2440"/>
      <c r="G936" s="1495">
        <f t="shared" si="175"/>
        <v>0</v>
      </c>
      <c r="H936" s="1496">
        <f t="shared" si="177"/>
        <v>0</v>
      </c>
      <c r="I936" s="1598"/>
      <c r="J936" s="1598"/>
      <c r="K936" s="1598"/>
      <c r="L936" s="1617"/>
      <c r="M936" s="1494">
        <f t="shared" si="184"/>
        <v>0</v>
      </c>
      <c r="N936" s="714"/>
      <c r="O936" s="714"/>
      <c r="P936" s="714"/>
      <c r="Q936" s="714"/>
      <c r="R936" s="715"/>
      <c r="S936" s="756"/>
      <c r="T936" s="694"/>
      <c r="U936" s="694"/>
      <c r="V936" s="751"/>
      <c r="W936" s="751"/>
      <c r="X936" s="695"/>
      <c r="Y936" s="756"/>
      <c r="Z936" s="695"/>
      <c r="AA936" s="1588"/>
      <c r="AB936" s="1589"/>
      <c r="AC936" s="1589"/>
      <c r="AD936" s="1589"/>
      <c r="AE936" s="1589"/>
      <c r="AF936" s="1687"/>
      <c r="AG936" s="1618"/>
      <c r="AH936" s="1599"/>
      <c r="AI936" s="1681"/>
      <c r="AJ936" s="161">
        <f t="shared" ref="AJ936" si="189">SUM(AK936:AM936)</f>
        <v>0</v>
      </c>
      <c r="AK936" s="1601"/>
      <c r="AL936" s="1602"/>
      <c r="AM936" s="1603"/>
      <c r="AN936" s="1604" t="s">
        <v>97</v>
      </c>
      <c r="AO936" s="1602" t="s">
        <v>97</v>
      </c>
      <c r="AP936" s="1603" t="s">
        <v>97</v>
      </c>
      <c r="AQ936" s="1604" t="s">
        <v>97</v>
      </c>
      <c r="AR936" s="1602" t="s">
        <v>97</v>
      </c>
      <c r="AS936" s="1602" t="s">
        <v>97</v>
      </c>
      <c r="AT936" s="1602" t="s">
        <v>97</v>
      </c>
      <c r="AU936" s="1605" t="s">
        <v>97</v>
      </c>
      <c r="AV936" s="222">
        <f t="shared" si="176"/>
        <v>0</v>
      </c>
      <c r="AW936" s="753"/>
      <c r="AX936" s="754"/>
      <c r="AY936" s="754"/>
      <c r="AZ936" s="754"/>
      <c r="BA936" s="754"/>
      <c r="BB936" s="754"/>
      <c r="BC936" s="754"/>
      <c r="BD936" s="754"/>
      <c r="BE936" s="755"/>
    </row>
    <row r="937" spans="1:57">
      <c r="A937" s="2444"/>
      <c r="B937" s="2452"/>
      <c r="C937" s="2408"/>
      <c r="D937" s="277" t="s">
        <v>77</v>
      </c>
      <c r="E937" s="2437"/>
      <c r="F937" s="2440"/>
      <c r="G937" s="1495">
        <f t="shared" si="175"/>
        <v>31</v>
      </c>
      <c r="H937" s="1496">
        <f>SUM(I937:L937)</f>
        <v>1</v>
      </c>
      <c r="I937" s="1598">
        <v>1</v>
      </c>
      <c r="J937" s="1598"/>
      <c r="K937" s="1598"/>
      <c r="L937" s="1617"/>
      <c r="M937" s="1494">
        <f>IF(AND(SUM(N937:R937)=SUM(Y937:Z937),SUM(S937:X937)=SUM(Y937:Z937)),SUM(N937:R937),"ПЕРЕВІРТЕ ПРАВИЛЬНІСТЬ ДАНИХ")</f>
        <v>31</v>
      </c>
      <c r="N937" s="714"/>
      <c r="O937" s="714"/>
      <c r="P937" s="714"/>
      <c r="Q937" s="714"/>
      <c r="R937" s="715">
        <v>31</v>
      </c>
      <c r="S937" s="756">
        <v>3</v>
      </c>
      <c r="T937" s="694"/>
      <c r="U937" s="694"/>
      <c r="V937" s="751">
        <v>28</v>
      </c>
      <c r="W937" s="751"/>
      <c r="X937" s="695"/>
      <c r="Y937" s="756">
        <v>30</v>
      </c>
      <c r="Z937" s="695">
        <v>1</v>
      </c>
      <c r="AA937" s="1588"/>
      <c r="AB937" s="1589">
        <v>9</v>
      </c>
      <c r="AC937" s="1589">
        <v>9</v>
      </c>
      <c r="AD937" s="1589">
        <v>1</v>
      </c>
      <c r="AE937" s="1589">
        <v>26</v>
      </c>
      <c r="AF937" s="1687">
        <v>4</v>
      </c>
      <c r="AG937" s="1618">
        <v>40</v>
      </c>
      <c r="AH937" s="1599">
        <v>11</v>
      </c>
      <c r="AI937" s="1681">
        <v>100</v>
      </c>
      <c r="AJ937" s="161">
        <f>SUM(AQ937:AU937)</f>
        <v>30</v>
      </c>
      <c r="AK937" s="1601" t="s">
        <v>98</v>
      </c>
      <c r="AL937" s="1602" t="s">
        <v>98</v>
      </c>
      <c r="AM937" s="1603" t="s">
        <v>98</v>
      </c>
      <c r="AN937" s="1604" t="s">
        <v>97</v>
      </c>
      <c r="AO937" s="1602" t="s">
        <v>97</v>
      </c>
      <c r="AP937" s="1603" t="s">
        <v>97</v>
      </c>
      <c r="AQ937" s="1604">
        <v>1</v>
      </c>
      <c r="AR937" s="1602">
        <v>6</v>
      </c>
      <c r="AS937" s="1602">
        <v>15</v>
      </c>
      <c r="AT937" s="1602">
        <v>5</v>
      </c>
      <c r="AU937" s="1605">
        <v>3</v>
      </c>
      <c r="AV937" s="222">
        <f t="shared" si="176"/>
        <v>0</v>
      </c>
      <c r="AW937" s="753"/>
      <c r="AX937" s="754"/>
      <c r="AY937" s="754"/>
      <c r="AZ937" s="754"/>
      <c r="BA937" s="754"/>
      <c r="BB937" s="754"/>
      <c r="BC937" s="754"/>
      <c r="BD937" s="754"/>
      <c r="BE937" s="755"/>
    </row>
    <row r="938" spans="1:57" ht="32.25" thickBot="1">
      <c r="A938" s="2444"/>
      <c r="B938" s="2453"/>
      <c r="C938" s="2409"/>
      <c r="D938" s="284" t="s">
        <v>78</v>
      </c>
      <c r="E938" s="2438"/>
      <c r="F938" s="2441"/>
      <c r="G938" s="1498">
        <f t="shared" si="175"/>
        <v>0</v>
      </c>
      <c r="H938" s="1499">
        <f t="shared" si="177"/>
        <v>0</v>
      </c>
      <c r="I938" s="1607"/>
      <c r="J938" s="1607"/>
      <c r="K938" s="1607"/>
      <c r="L938" s="1619"/>
      <c r="M938" s="1494">
        <f t="shared" si="184"/>
        <v>0</v>
      </c>
      <c r="N938" s="738"/>
      <c r="O938" s="738"/>
      <c r="P938" s="738"/>
      <c r="Q938" s="738"/>
      <c r="R938" s="1070"/>
      <c r="S938" s="737"/>
      <c r="T938" s="763"/>
      <c r="U938" s="763"/>
      <c r="V938" s="738"/>
      <c r="W938" s="738"/>
      <c r="X938" s="739"/>
      <c r="Y938" s="737"/>
      <c r="Z938" s="739"/>
      <c r="AA938" s="1611"/>
      <c r="AB938" s="1607"/>
      <c r="AC938" s="1607"/>
      <c r="AD938" s="1607"/>
      <c r="AE938" s="1607"/>
      <c r="AF938" s="1619"/>
      <c r="AG938" s="1621"/>
      <c r="AH938" s="1608"/>
      <c r="AI938" s="2007"/>
      <c r="AJ938" s="162">
        <f t="shared" ref="AJ938" si="190">SUM(AQ938:AU938)</f>
        <v>0</v>
      </c>
      <c r="AK938" s="1612" t="s">
        <v>97</v>
      </c>
      <c r="AL938" s="1613" t="s">
        <v>97</v>
      </c>
      <c r="AM938" s="1614" t="s">
        <v>97</v>
      </c>
      <c r="AN938" s="1615" t="s">
        <v>97</v>
      </c>
      <c r="AO938" s="1613" t="s">
        <v>98</v>
      </c>
      <c r="AP938" s="1614" t="s">
        <v>98</v>
      </c>
      <c r="AQ938" s="1611"/>
      <c r="AR938" s="1607"/>
      <c r="AS938" s="1607"/>
      <c r="AT938" s="1607"/>
      <c r="AU938" s="1608"/>
      <c r="AV938" s="222">
        <f t="shared" si="176"/>
        <v>0</v>
      </c>
      <c r="AW938" s="748"/>
      <c r="AX938" s="749"/>
      <c r="AY938" s="749"/>
      <c r="AZ938" s="749"/>
      <c r="BA938" s="749"/>
      <c r="BB938" s="749"/>
      <c r="BC938" s="749"/>
      <c r="BD938" s="749"/>
      <c r="BE938" s="750"/>
    </row>
    <row r="939" spans="1:57" ht="33.950000000000003" customHeight="1">
      <c r="A939" s="2444"/>
      <c r="B939" s="2451" t="s">
        <v>180</v>
      </c>
      <c r="C939" s="2407" t="s">
        <v>158</v>
      </c>
      <c r="D939" s="275" t="s">
        <v>74</v>
      </c>
      <c r="E939" s="2436">
        <v>10</v>
      </c>
      <c r="F939" s="2439">
        <f>E939-SUM(M939:M943)</f>
        <v>5</v>
      </c>
      <c r="G939" s="1500">
        <f t="shared" si="175"/>
        <v>0</v>
      </c>
      <c r="H939" s="1493">
        <f t="shared" si="177"/>
        <v>0</v>
      </c>
      <c r="I939" s="1586"/>
      <c r="J939" s="1586"/>
      <c r="K939" s="1586"/>
      <c r="L939" s="1595"/>
      <c r="M939" s="1494">
        <f t="shared" si="184"/>
        <v>0</v>
      </c>
      <c r="N939" s="689"/>
      <c r="O939" s="689"/>
      <c r="P939" s="689"/>
      <c r="Q939" s="689"/>
      <c r="R939" s="690"/>
      <c r="S939" s="691"/>
      <c r="T939" s="762"/>
      <c r="U939" s="762"/>
      <c r="V939" s="689"/>
      <c r="W939" s="689"/>
      <c r="X939" s="693"/>
      <c r="Y939" s="691"/>
      <c r="Z939" s="693"/>
      <c r="AA939" s="1591"/>
      <c r="AB939" s="1586"/>
      <c r="AC939" s="1586"/>
      <c r="AD939" s="1586"/>
      <c r="AE939" s="1586"/>
      <c r="AF939" s="1595"/>
      <c r="AG939" s="1616"/>
      <c r="AH939" s="1587"/>
      <c r="AI939" s="2006"/>
      <c r="AJ939" s="160">
        <f t="shared" ref="AJ939:AJ940" si="191">SUM(AN939:AP939)</f>
        <v>0</v>
      </c>
      <c r="AK939" s="1592" t="s">
        <v>97</v>
      </c>
      <c r="AL939" s="1593" t="s">
        <v>97</v>
      </c>
      <c r="AM939" s="1594" t="s">
        <v>97</v>
      </c>
      <c r="AN939" s="1591"/>
      <c r="AO939" s="1586"/>
      <c r="AP939" s="1595"/>
      <c r="AQ939" s="1596" t="s">
        <v>97</v>
      </c>
      <c r="AR939" s="1593" t="s">
        <v>97</v>
      </c>
      <c r="AS939" s="1593" t="s">
        <v>97</v>
      </c>
      <c r="AT939" s="1593" t="s">
        <v>97</v>
      </c>
      <c r="AU939" s="1597" t="s">
        <v>97</v>
      </c>
      <c r="AV939" s="222">
        <f t="shared" si="176"/>
        <v>0</v>
      </c>
      <c r="AW939" s="706"/>
      <c r="AX939" s="707"/>
      <c r="AY939" s="707"/>
      <c r="AZ939" s="707"/>
      <c r="BA939" s="707"/>
      <c r="BB939" s="707"/>
      <c r="BC939" s="707"/>
      <c r="BD939" s="707"/>
      <c r="BE939" s="708"/>
    </row>
    <row r="940" spans="1:57" ht="47.25">
      <c r="A940" s="2444"/>
      <c r="B940" s="2452"/>
      <c r="C940" s="2408"/>
      <c r="D940" s="277" t="s">
        <v>75</v>
      </c>
      <c r="E940" s="2437"/>
      <c r="F940" s="2440"/>
      <c r="G940" s="1495">
        <f t="shared" si="175"/>
        <v>0</v>
      </c>
      <c r="H940" s="1496">
        <f t="shared" si="177"/>
        <v>0</v>
      </c>
      <c r="I940" s="1598"/>
      <c r="J940" s="1598"/>
      <c r="K940" s="1598"/>
      <c r="L940" s="1617"/>
      <c r="M940" s="1494">
        <f t="shared" si="184"/>
        <v>0</v>
      </c>
      <c r="N940" s="714"/>
      <c r="O940" s="714"/>
      <c r="P940" s="714"/>
      <c r="Q940" s="714"/>
      <c r="R940" s="715"/>
      <c r="S940" s="756"/>
      <c r="T940" s="694"/>
      <c r="U940" s="694"/>
      <c r="V940" s="751"/>
      <c r="W940" s="751"/>
      <c r="X940" s="695"/>
      <c r="Y940" s="756"/>
      <c r="Z940" s="695"/>
      <c r="AA940" s="1588"/>
      <c r="AB940" s="1589"/>
      <c r="AC940" s="1589"/>
      <c r="AD940" s="1589"/>
      <c r="AE940" s="1589"/>
      <c r="AF940" s="1687"/>
      <c r="AG940" s="1618"/>
      <c r="AH940" s="1599"/>
      <c r="AI940" s="1681"/>
      <c r="AJ940" s="161">
        <f t="shared" si="191"/>
        <v>0</v>
      </c>
      <c r="AK940" s="1601" t="s">
        <v>98</v>
      </c>
      <c r="AL940" s="1602" t="s">
        <v>98</v>
      </c>
      <c r="AM940" s="1603" t="s">
        <v>98</v>
      </c>
      <c r="AN940" s="1604"/>
      <c r="AO940" s="1602"/>
      <c r="AP940" s="1603"/>
      <c r="AQ940" s="1604" t="s">
        <v>97</v>
      </c>
      <c r="AR940" s="1602" t="s">
        <v>97</v>
      </c>
      <c r="AS940" s="1602" t="s">
        <v>97</v>
      </c>
      <c r="AT940" s="1602" t="s">
        <v>97</v>
      </c>
      <c r="AU940" s="1605" t="s">
        <v>97</v>
      </c>
      <c r="AV940" s="222">
        <f t="shared" si="176"/>
        <v>0</v>
      </c>
      <c r="AW940" s="753"/>
      <c r="AX940" s="754"/>
      <c r="AY940" s="754"/>
      <c r="AZ940" s="754"/>
      <c r="BA940" s="754"/>
      <c r="BB940" s="754"/>
      <c r="BC940" s="754"/>
      <c r="BD940" s="754"/>
      <c r="BE940" s="755"/>
    </row>
    <row r="941" spans="1:57" ht="31.5">
      <c r="A941" s="2444"/>
      <c r="B941" s="2452"/>
      <c r="C941" s="2408"/>
      <c r="D941" s="277" t="s">
        <v>76</v>
      </c>
      <c r="E941" s="2437"/>
      <c r="F941" s="2440"/>
      <c r="G941" s="1495">
        <f t="shared" si="175"/>
        <v>0</v>
      </c>
      <c r="H941" s="1496">
        <f t="shared" si="177"/>
        <v>0</v>
      </c>
      <c r="I941" s="1598"/>
      <c r="J941" s="1598"/>
      <c r="K941" s="1598"/>
      <c r="L941" s="1617"/>
      <c r="M941" s="1494">
        <f t="shared" si="184"/>
        <v>0</v>
      </c>
      <c r="N941" s="714"/>
      <c r="O941" s="714"/>
      <c r="P941" s="714"/>
      <c r="Q941" s="714"/>
      <c r="R941" s="715"/>
      <c r="S941" s="756"/>
      <c r="T941" s="694"/>
      <c r="U941" s="694"/>
      <c r="V941" s="751"/>
      <c r="W941" s="751"/>
      <c r="X941" s="695"/>
      <c r="Y941" s="756"/>
      <c r="Z941" s="695"/>
      <c r="AA941" s="1588"/>
      <c r="AB941" s="1589"/>
      <c r="AC941" s="1589"/>
      <c r="AD941" s="1589"/>
      <c r="AE941" s="1589"/>
      <c r="AF941" s="1687"/>
      <c r="AG941" s="1618"/>
      <c r="AH941" s="1599"/>
      <c r="AI941" s="1681"/>
      <c r="AJ941" s="161">
        <f t="shared" ref="AJ941" si="192">SUM(AK941:AM941)</f>
        <v>0</v>
      </c>
      <c r="AK941" s="1601"/>
      <c r="AL941" s="1602"/>
      <c r="AM941" s="1603"/>
      <c r="AN941" s="1604" t="s">
        <v>97</v>
      </c>
      <c r="AO941" s="1602" t="s">
        <v>97</v>
      </c>
      <c r="AP941" s="1603" t="s">
        <v>97</v>
      </c>
      <c r="AQ941" s="1604" t="s">
        <v>97</v>
      </c>
      <c r="AR941" s="1602" t="s">
        <v>97</v>
      </c>
      <c r="AS941" s="1602" t="s">
        <v>97</v>
      </c>
      <c r="AT941" s="1602" t="s">
        <v>97</v>
      </c>
      <c r="AU941" s="1605" t="s">
        <v>97</v>
      </c>
      <c r="AV941" s="222">
        <f t="shared" si="176"/>
        <v>0</v>
      </c>
      <c r="AW941" s="753"/>
      <c r="AX941" s="754"/>
      <c r="AY941" s="754"/>
      <c r="AZ941" s="754"/>
      <c r="BA941" s="754"/>
      <c r="BB941" s="754"/>
      <c r="BC941" s="754"/>
      <c r="BD941" s="754"/>
      <c r="BE941" s="755"/>
    </row>
    <row r="942" spans="1:57">
      <c r="A942" s="2444"/>
      <c r="B942" s="2452"/>
      <c r="C942" s="2408"/>
      <c r="D942" s="277" t="s">
        <v>77</v>
      </c>
      <c r="E942" s="2437"/>
      <c r="F942" s="2440"/>
      <c r="G942" s="1495">
        <f t="shared" si="175"/>
        <v>5</v>
      </c>
      <c r="H942" s="1496">
        <f t="shared" si="177"/>
        <v>0</v>
      </c>
      <c r="I942" s="1598"/>
      <c r="J942" s="1598"/>
      <c r="K942" s="1598"/>
      <c r="L942" s="1617"/>
      <c r="M942" s="1494">
        <f>IF(AND(SUM(N942:R942)=SUM(Y942:Z942),SUM(S942:X942)=SUM(Y942:Z942)),SUM(N942:R942),"ПЕРЕВІРТЕ ПРАВИЛЬНІСТЬ ДАНИХ")</f>
        <v>5</v>
      </c>
      <c r="N942" s="714"/>
      <c r="O942" s="714"/>
      <c r="P942" s="714"/>
      <c r="Q942" s="714"/>
      <c r="R942" s="715">
        <v>5</v>
      </c>
      <c r="S942" s="756"/>
      <c r="T942" s="694"/>
      <c r="U942" s="694"/>
      <c r="V942" s="751">
        <v>5</v>
      </c>
      <c r="W942" s="751"/>
      <c r="X942" s="695"/>
      <c r="Y942" s="756">
        <v>4</v>
      </c>
      <c r="Z942" s="695">
        <v>1</v>
      </c>
      <c r="AA942" s="1588"/>
      <c r="AB942" s="1589">
        <v>2</v>
      </c>
      <c r="AC942" s="1589">
        <v>2</v>
      </c>
      <c r="AD942" s="1589"/>
      <c r="AE942" s="1589">
        <v>2</v>
      </c>
      <c r="AF942" s="1687">
        <v>2</v>
      </c>
      <c r="AG942" s="1618">
        <v>45.8</v>
      </c>
      <c r="AH942" s="1599">
        <v>27</v>
      </c>
      <c r="AI942" s="1681">
        <v>104</v>
      </c>
      <c r="AJ942" s="161">
        <f>SUM(AQ942:AU942)</f>
        <v>5</v>
      </c>
      <c r="AK942" s="1601" t="s">
        <v>98</v>
      </c>
      <c r="AL942" s="1602" t="s">
        <v>98</v>
      </c>
      <c r="AM942" s="1603" t="s">
        <v>98</v>
      </c>
      <c r="AN942" s="1604" t="s">
        <v>97</v>
      </c>
      <c r="AO942" s="1602" t="s">
        <v>97</v>
      </c>
      <c r="AP942" s="1603" t="s">
        <v>97</v>
      </c>
      <c r="AQ942" s="1604"/>
      <c r="AR942" s="1602"/>
      <c r="AS942" s="1602">
        <v>5</v>
      </c>
      <c r="AT942" s="1602"/>
      <c r="AU942" s="1605"/>
      <c r="AV942" s="222">
        <f t="shared" si="176"/>
        <v>0</v>
      </c>
      <c r="AW942" s="753"/>
      <c r="AX942" s="754"/>
      <c r="AY942" s="754"/>
      <c r="AZ942" s="754"/>
      <c r="BA942" s="754"/>
      <c r="BB942" s="754"/>
      <c r="BC942" s="754"/>
      <c r="BD942" s="754"/>
      <c r="BE942" s="755"/>
    </row>
    <row r="943" spans="1:57" ht="32.25" thickBot="1">
      <c r="A943" s="2444"/>
      <c r="B943" s="2453"/>
      <c r="C943" s="2409"/>
      <c r="D943" s="284" t="s">
        <v>78</v>
      </c>
      <c r="E943" s="2438"/>
      <c r="F943" s="2441"/>
      <c r="G943" s="1501">
        <f t="shared" si="175"/>
        <v>0</v>
      </c>
      <c r="H943" s="1499">
        <f t="shared" si="177"/>
        <v>0</v>
      </c>
      <c r="I943" s="1607"/>
      <c r="J943" s="1607"/>
      <c r="K943" s="1607"/>
      <c r="L943" s="1619"/>
      <c r="M943" s="1494">
        <f t="shared" si="184"/>
        <v>0</v>
      </c>
      <c r="N943" s="738"/>
      <c r="O943" s="738"/>
      <c r="P943" s="738"/>
      <c r="Q943" s="738"/>
      <c r="R943" s="1070"/>
      <c r="S943" s="737"/>
      <c r="T943" s="763"/>
      <c r="U943" s="763"/>
      <c r="V943" s="738"/>
      <c r="W943" s="738"/>
      <c r="X943" s="739"/>
      <c r="Y943" s="737"/>
      <c r="Z943" s="739"/>
      <c r="AA943" s="1611"/>
      <c r="AB943" s="1607"/>
      <c r="AC943" s="1607"/>
      <c r="AD943" s="1607"/>
      <c r="AE943" s="1607"/>
      <c r="AF943" s="1619"/>
      <c r="AG943" s="1621"/>
      <c r="AH943" s="1608"/>
      <c r="AI943" s="2007"/>
      <c r="AJ943" s="162">
        <f t="shared" ref="AJ943" si="193">SUM(AQ943:AU943)</f>
        <v>0</v>
      </c>
      <c r="AK943" s="1612" t="s">
        <v>97</v>
      </c>
      <c r="AL943" s="1613" t="s">
        <v>97</v>
      </c>
      <c r="AM943" s="1614" t="s">
        <v>97</v>
      </c>
      <c r="AN943" s="1615" t="s">
        <v>97</v>
      </c>
      <c r="AO943" s="1613" t="s">
        <v>98</v>
      </c>
      <c r="AP943" s="1614" t="s">
        <v>98</v>
      </c>
      <c r="AQ943" s="1611"/>
      <c r="AR943" s="1607"/>
      <c r="AS943" s="1607"/>
      <c r="AT943" s="1607"/>
      <c r="AU943" s="1608"/>
      <c r="AV943" s="222">
        <f t="shared" si="176"/>
        <v>0</v>
      </c>
      <c r="AW943" s="748"/>
      <c r="AX943" s="749"/>
      <c r="AY943" s="749"/>
      <c r="AZ943" s="749"/>
      <c r="BA943" s="749"/>
      <c r="BB943" s="749"/>
      <c r="BC943" s="749"/>
      <c r="BD943" s="749"/>
      <c r="BE943" s="750"/>
    </row>
    <row r="944" spans="1:57" ht="33.950000000000003" customHeight="1">
      <c r="A944" s="2444"/>
      <c r="B944" s="2451" t="s">
        <v>181</v>
      </c>
      <c r="C944" s="2407" t="s">
        <v>159</v>
      </c>
      <c r="D944" s="275" t="s">
        <v>74</v>
      </c>
      <c r="E944" s="2436">
        <v>9</v>
      </c>
      <c r="F944" s="2439">
        <f>E944-SUM(M944:M948)</f>
        <v>0</v>
      </c>
      <c r="G944" s="1492">
        <f t="shared" si="175"/>
        <v>0</v>
      </c>
      <c r="H944" s="1493">
        <f t="shared" si="177"/>
        <v>0</v>
      </c>
      <c r="I944" s="1586"/>
      <c r="J944" s="1586"/>
      <c r="K944" s="1586"/>
      <c r="L944" s="1595"/>
      <c r="M944" s="1494">
        <f t="shared" si="184"/>
        <v>0</v>
      </c>
      <c r="N944" s="689"/>
      <c r="O944" s="689"/>
      <c r="P944" s="689"/>
      <c r="Q944" s="689"/>
      <c r="R944" s="690"/>
      <c r="S944" s="691"/>
      <c r="T944" s="762"/>
      <c r="U944" s="762"/>
      <c r="V944" s="689"/>
      <c r="W944" s="689"/>
      <c r="X944" s="693"/>
      <c r="Y944" s="691"/>
      <c r="Z944" s="693"/>
      <c r="AA944" s="1591"/>
      <c r="AB944" s="1586"/>
      <c r="AC944" s="1586"/>
      <c r="AD944" s="1586"/>
      <c r="AE944" s="1586"/>
      <c r="AF944" s="1595"/>
      <c r="AG944" s="1616"/>
      <c r="AH944" s="1587"/>
      <c r="AI944" s="2006"/>
      <c r="AJ944" s="160">
        <f t="shared" ref="AJ944:AJ945" si="194">SUM(AN944:AP944)</f>
        <v>0</v>
      </c>
      <c r="AK944" s="1592" t="s">
        <v>97</v>
      </c>
      <c r="AL944" s="1593" t="s">
        <v>97</v>
      </c>
      <c r="AM944" s="1594" t="s">
        <v>97</v>
      </c>
      <c r="AN944" s="1591"/>
      <c r="AO944" s="1586"/>
      <c r="AP944" s="1595"/>
      <c r="AQ944" s="1596" t="s">
        <v>97</v>
      </c>
      <c r="AR944" s="1593" t="s">
        <v>97</v>
      </c>
      <c r="AS944" s="1593" t="s">
        <v>97</v>
      </c>
      <c r="AT944" s="1593" t="s">
        <v>97</v>
      </c>
      <c r="AU944" s="1597" t="s">
        <v>97</v>
      </c>
      <c r="AV944" s="222">
        <f t="shared" si="176"/>
        <v>0</v>
      </c>
      <c r="AW944" s="706"/>
      <c r="AX944" s="707"/>
      <c r="AY944" s="707"/>
      <c r="AZ944" s="707"/>
      <c r="BA944" s="707"/>
      <c r="BB944" s="707"/>
      <c r="BC944" s="707"/>
      <c r="BD944" s="707"/>
      <c r="BE944" s="708"/>
    </row>
    <row r="945" spans="1:57" ht="47.25">
      <c r="A945" s="2444"/>
      <c r="B945" s="2452"/>
      <c r="C945" s="2408"/>
      <c r="D945" s="277" t="s">
        <v>75</v>
      </c>
      <c r="E945" s="2437"/>
      <c r="F945" s="2440"/>
      <c r="G945" s="1495">
        <f t="shared" si="175"/>
        <v>0</v>
      </c>
      <c r="H945" s="1496">
        <f t="shared" si="177"/>
        <v>0</v>
      </c>
      <c r="I945" s="1598"/>
      <c r="J945" s="1598"/>
      <c r="K945" s="1598"/>
      <c r="L945" s="1617"/>
      <c r="M945" s="1494">
        <f t="shared" si="184"/>
        <v>0</v>
      </c>
      <c r="N945" s="714"/>
      <c r="O945" s="714"/>
      <c r="P945" s="714"/>
      <c r="Q945" s="714"/>
      <c r="R945" s="715"/>
      <c r="S945" s="756"/>
      <c r="T945" s="694"/>
      <c r="U945" s="694"/>
      <c r="V945" s="751"/>
      <c r="W945" s="751"/>
      <c r="X945" s="695"/>
      <c r="Y945" s="756"/>
      <c r="Z945" s="695"/>
      <c r="AA945" s="1588"/>
      <c r="AB945" s="1589"/>
      <c r="AC945" s="1589"/>
      <c r="AD945" s="1589"/>
      <c r="AE945" s="1589"/>
      <c r="AF945" s="1687"/>
      <c r="AG945" s="1618"/>
      <c r="AH945" s="1599"/>
      <c r="AI945" s="1681"/>
      <c r="AJ945" s="161">
        <f t="shared" si="194"/>
        <v>0</v>
      </c>
      <c r="AK945" s="1601" t="s">
        <v>98</v>
      </c>
      <c r="AL945" s="1602" t="s">
        <v>98</v>
      </c>
      <c r="AM945" s="1603" t="s">
        <v>98</v>
      </c>
      <c r="AN945" s="1604"/>
      <c r="AO945" s="1602"/>
      <c r="AP945" s="1603"/>
      <c r="AQ945" s="1604" t="s">
        <v>97</v>
      </c>
      <c r="AR945" s="1602" t="s">
        <v>97</v>
      </c>
      <c r="AS945" s="1602" t="s">
        <v>97</v>
      </c>
      <c r="AT945" s="1602" t="s">
        <v>97</v>
      </c>
      <c r="AU945" s="1605" t="s">
        <v>97</v>
      </c>
      <c r="AV945" s="222">
        <f t="shared" si="176"/>
        <v>0</v>
      </c>
      <c r="AW945" s="753"/>
      <c r="AX945" s="754"/>
      <c r="AY945" s="754"/>
      <c r="AZ945" s="754"/>
      <c r="BA945" s="754"/>
      <c r="BB945" s="754"/>
      <c r="BC945" s="754"/>
      <c r="BD945" s="754"/>
      <c r="BE945" s="755"/>
    </row>
    <row r="946" spans="1:57" ht="31.5">
      <c r="A946" s="2444"/>
      <c r="B946" s="2452"/>
      <c r="C946" s="2408"/>
      <c r="D946" s="277" t="s">
        <v>76</v>
      </c>
      <c r="E946" s="2437"/>
      <c r="F946" s="2440"/>
      <c r="G946" s="1495">
        <f t="shared" si="175"/>
        <v>0</v>
      </c>
      <c r="H946" s="1496">
        <f t="shared" si="177"/>
        <v>0</v>
      </c>
      <c r="I946" s="1598"/>
      <c r="J946" s="1598"/>
      <c r="K946" s="1598"/>
      <c r="L946" s="1617"/>
      <c r="M946" s="1494">
        <f t="shared" si="184"/>
        <v>0</v>
      </c>
      <c r="N946" s="714"/>
      <c r="O946" s="714"/>
      <c r="P946" s="714"/>
      <c r="Q946" s="714"/>
      <c r="R946" s="715"/>
      <c r="S946" s="756"/>
      <c r="T946" s="694"/>
      <c r="U946" s="694"/>
      <c r="V946" s="751"/>
      <c r="W946" s="751"/>
      <c r="X946" s="695"/>
      <c r="Y946" s="756"/>
      <c r="Z946" s="695"/>
      <c r="AA946" s="1588"/>
      <c r="AB946" s="1589"/>
      <c r="AC946" s="1589"/>
      <c r="AD946" s="1589"/>
      <c r="AE946" s="1589"/>
      <c r="AF946" s="1687"/>
      <c r="AG946" s="1618"/>
      <c r="AH946" s="1599"/>
      <c r="AI946" s="1681"/>
      <c r="AJ946" s="161">
        <f t="shared" ref="AJ946" si="195">SUM(AK946:AM946)</f>
        <v>0</v>
      </c>
      <c r="AK946" s="1601"/>
      <c r="AL946" s="1602"/>
      <c r="AM946" s="1603"/>
      <c r="AN946" s="1604" t="s">
        <v>97</v>
      </c>
      <c r="AO946" s="1602" t="s">
        <v>97</v>
      </c>
      <c r="AP946" s="1603" t="s">
        <v>97</v>
      </c>
      <c r="AQ946" s="1604" t="s">
        <v>97</v>
      </c>
      <c r="AR946" s="1602" t="s">
        <v>97</v>
      </c>
      <c r="AS946" s="1602" t="s">
        <v>97</v>
      </c>
      <c r="AT946" s="1602" t="s">
        <v>97</v>
      </c>
      <c r="AU946" s="1605" t="s">
        <v>97</v>
      </c>
      <c r="AV946" s="222">
        <f t="shared" si="176"/>
        <v>0</v>
      </c>
      <c r="AW946" s="753"/>
      <c r="AX946" s="754"/>
      <c r="AY946" s="754"/>
      <c r="AZ946" s="754"/>
      <c r="BA946" s="754"/>
      <c r="BB946" s="754"/>
      <c r="BC946" s="754"/>
      <c r="BD946" s="754"/>
      <c r="BE946" s="755"/>
    </row>
    <row r="947" spans="1:57">
      <c r="A947" s="2444"/>
      <c r="B947" s="2452"/>
      <c r="C947" s="2408"/>
      <c r="D947" s="277" t="s">
        <v>77</v>
      </c>
      <c r="E947" s="2437"/>
      <c r="F947" s="2440"/>
      <c r="G947" s="1495">
        <f t="shared" si="175"/>
        <v>9</v>
      </c>
      <c r="H947" s="1496">
        <f t="shared" si="177"/>
        <v>0</v>
      </c>
      <c r="I947" s="1598"/>
      <c r="J947" s="1598"/>
      <c r="K947" s="1598"/>
      <c r="L947" s="1617"/>
      <c r="M947" s="1494">
        <f>IF(AND(SUM(N947:R947)=SUM(Y947:Z947),SUM(S947:X947)=SUM(Y947:Z947)),SUM(N947:R947),"ПЕРЕВІРТЕ ПРАВИЛЬНІСТЬ ДАНИХ")</f>
        <v>9</v>
      </c>
      <c r="N947" s="714"/>
      <c r="O947" s="714"/>
      <c r="P947" s="714"/>
      <c r="Q947" s="714"/>
      <c r="R947" s="715">
        <v>9</v>
      </c>
      <c r="S947" s="756">
        <v>2</v>
      </c>
      <c r="T947" s="694"/>
      <c r="U947" s="694"/>
      <c r="V947" s="751">
        <v>7</v>
      </c>
      <c r="W947" s="751"/>
      <c r="X947" s="695"/>
      <c r="Y947" s="756">
        <v>9</v>
      </c>
      <c r="Z947" s="695"/>
      <c r="AA947" s="1588"/>
      <c r="AB947" s="1589">
        <v>7</v>
      </c>
      <c r="AC947" s="1589">
        <v>7</v>
      </c>
      <c r="AD947" s="1589"/>
      <c r="AE947" s="1589">
        <v>7</v>
      </c>
      <c r="AF947" s="1687"/>
      <c r="AG947" s="1618">
        <v>44</v>
      </c>
      <c r="AH947" s="1599">
        <v>23</v>
      </c>
      <c r="AI947" s="1681">
        <v>120</v>
      </c>
      <c r="AJ947" s="161">
        <f>SUM(AQ947:AU947)</f>
        <v>9</v>
      </c>
      <c r="AK947" s="1601" t="s">
        <v>98</v>
      </c>
      <c r="AL947" s="1602" t="s">
        <v>98</v>
      </c>
      <c r="AM947" s="1603" t="s">
        <v>98</v>
      </c>
      <c r="AN947" s="1604" t="s">
        <v>97</v>
      </c>
      <c r="AO947" s="1602" t="s">
        <v>97</v>
      </c>
      <c r="AP947" s="1603" t="s">
        <v>97</v>
      </c>
      <c r="AQ947" s="1604">
        <v>1</v>
      </c>
      <c r="AR947" s="1602"/>
      <c r="AS947" s="1602"/>
      <c r="AT947" s="1602">
        <v>7</v>
      </c>
      <c r="AU947" s="1605">
        <v>1</v>
      </c>
      <c r="AV947" s="222">
        <f t="shared" si="176"/>
        <v>0</v>
      </c>
      <c r="AW947" s="753"/>
      <c r="AX947" s="754"/>
      <c r="AY947" s="754"/>
      <c r="AZ947" s="754"/>
      <c r="BA947" s="754"/>
      <c r="BB947" s="754"/>
      <c r="BC947" s="754"/>
      <c r="BD947" s="754"/>
      <c r="BE947" s="755"/>
    </row>
    <row r="948" spans="1:57" ht="32.25" thickBot="1">
      <c r="A948" s="2444"/>
      <c r="B948" s="2453"/>
      <c r="C948" s="2409"/>
      <c r="D948" s="284" t="s">
        <v>78</v>
      </c>
      <c r="E948" s="2438"/>
      <c r="F948" s="2441"/>
      <c r="G948" s="1498">
        <f t="shared" si="175"/>
        <v>0</v>
      </c>
      <c r="H948" s="1499">
        <f t="shared" si="177"/>
        <v>0</v>
      </c>
      <c r="I948" s="1607"/>
      <c r="J948" s="1607"/>
      <c r="K948" s="1607"/>
      <c r="L948" s="1619"/>
      <c r="M948" s="1494">
        <f t="shared" si="184"/>
        <v>0</v>
      </c>
      <c r="N948" s="738"/>
      <c r="O948" s="738"/>
      <c r="P948" s="738"/>
      <c r="Q948" s="738"/>
      <c r="R948" s="1070"/>
      <c r="S948" s="737"/>
      <c r="T948" s="763"/>
      <c r="U948" s="763"/>
      <c r="V948" s="738"/>
      <c r="W948" s="738"/>
      <c r="X948" s="739"/>
      <c r="Y948" s="737"/>
      <c r="Z948" s="739"/>
      <c r="AA948" s="1611"/>
      <c r="AB948" s="1607"/>
      <c r="AC948" s="1607"/>
      <c r="AD948" s="1607"/>
      <c r="AE948" s="1607"/>
      <c r="AF948" s="1619"/>
      <c r="AG948" s="1621"/>
      <c r="AH948" s="1608"/>
      <c r="AI948" s="2007"/>
      <c r="AJ948" s="162">
        <f t="shared" ref="AJ948" si="196">SUM(AQ948:AU948)</f>
        <v>0</v>
      </c>
      <c r="AK948" s="1612" t="s">
        <v>97</v>
      </c>
      <c r="AL948" s="1613" t="s">
        <v>97</v>
      </c>
      <c r="AM948" s="1614" t="s">
        <v>97</v>
      </c>
      <c r="AN948" s="1615" t="s">
        <v>97</v>
      </c>
      <c r="AO948" s="1613" t="s">
        <v>98</v>
      </c>
      <c r="AP948" s="1614" t="s">
        <v>98</v>
      </c>
      <c r="AQ948" s="1611"/>
      <c r="AR948" s="1607"/>
      <c r="AS948" s="1607"/>
      <c r="AT948" s="1607"/>
      <c r="AU948" s="1608"/>
      <c r="AV948" s="222">
        <f t="shared" si="176"/>
        <v>0</v>
      </c>
      <c r="AW948" s="748"/>
      <c r="AX948" s="749"/>
      <c r="AY948" s="749"/>
      <c r="AZ948" s="749"/>
      <c r="BA948" s="749"/>
      <c r="BB948" s="749"/>
      <c r="BC948" s="749"/>
      <c r="BD948" s="749"/>
      <c r="BE948" s="750"/>
    </row>
    <row r="949" spans="1:57" ht="33.950000000000003" customHeight="1">
      <c r="A949" s="2444"/>
      <c r="B949" s="2451" t="s">
        <v>182</v>
      </c>
      <c r="C949" s="2407" t="s">
        <v>160</v>
      </c>
      <c r="D949" s="275" t="s">
        <v>74</v>
      </c>
      <c r="E949" s="2436">
        <v>20</v>
      </c>
      <c r="F949" s="2439">
        <f>E949-SUM(M949:M953)</f>
        <v>12</v>
      </c>
      <c r="G949" s="1500">
        <f t="shared" si="175"/>
        <v>0</v>
      </c>
      <c r="H949" s="1493">
        <f t="shared" si="177"/>
        <v>0</v>
      </c>
      <c r="I949" s="1586"/>
      <c r="J949" s="1586"/>
      <c r="K949" s="1586"/>
      <c r="L949" s="1595"/>
      <c r="M949" s="1494">
        <f t="shared" si="184"/>
        <v>0</v>
      </c>
      <c r="N949" s="689"/>
      <c r="O949" s="689"/>
      <c r="P949" s="689"/>
      <c r="Q949" s="689"/>
      <c r="R949" s="690"/>
      <c r="S949" s="691"/>
      <c r="T949" s="762"/>
      <c r="U949" s="762"/>
      <c r="V949" s="689"/>
      <c r="W949" s="689"/>
      <c r="X949" s="693"/>
      <c r="Y949" s="691"/>
      <c r="Z949" s="693"/>
      <c r="AA949" s="1591"/>
      <c r="AB949" s="1586"/>
      <c r="AC949" s="1586"/>
      <c r="AD949" s="1586"/>
      <c r="AE949" s="1586"/>
      <c r="AF949" s="1595"/>
      <c r="AG949" s="1616"/>
      <c r="AH949" s="1587"/>
      <c r="AI949" s="2006"/>
      <c r="AJ949" s="160">
        <f t="shared" ref="AJ949:AJ950" si="197">SUM(AN949:AP949)</f>
        <v>0</v>
      </c>
      <c r="AK949" s="1592" t="s">
        <v>97</v>
      </c>
      <c r="AL949" s="1593" t="s">
        <v>97</v>
      </c>
      <c r="AM949" s="1594" t="s">
        <v>97</v>
      </c>
      <c r="AN949" s="1591"/>
      <c r="AO949" s="1586"/>
      <c r="AP949" s="1595"/>
      <c r="AQ949" s="1596" t="s">
        <v>97</v>
      </c>
      <c r="AR949" s="1593" t="s">
        <v>97</v>
      </c>
      <c r="AS949" s="1593" t="s">
        <v>97</v>
      </c>
      <c r="AT949" s="1593" t="s">
        <v>97</v>
      </c>
      <c r="AU949" s="1597" t="s">
        <v>97</v>
      </c>
      <c r="AV949" s="222">
        <f t="shared" si="176"/>
        <v>0</v>
      </c>
      <c r="AW949" s="706"/>
      <c r="AX949" s="707"/>
      <c r="AY949" s="707"/>
      <c r="AZ949" s="707"/>
      <c r="BA949" s="707"/>
      <c r="BB949" s="707"/>
      <c r="BC949" s="707"/>
      <c r="BD949" s="707"/>
      <c r="BE949" s="708"/>
    </row>
    <row r="950" spans="1:57" ht="47.25">
      <c r="A950" s="2444"/>
      <c r="B950" s="2452"/>
      <c r="C950" s="2408"/>
      <c r="D950" s="277" t="s">
        <v>75</v>
      </c>
      <c r="E950" s="2437"/>
      <c r="F950" s="2440"/>
      <c r="G950" s="1495">
        <f t="shared" si="175"/>
        <v>0</v>
      </c>
      <c r="H950" s="1496">
        <f t="shared" si="177"/>
        <v>0</v>
      </c>
      <c r="I950" s="1598"/>
      <c r="J950" s="1598"/>
      <c r="K950" s="1598"/>
      <c r="L950" s="1617"/>
      <c r="M950" s="1494">
        <f t="shared" si="184"/>
        <v>0</v>
      </c>
      <c r="N950" s="714"/>
      <c r="O950" s="714"/>
      <c r="P950" s="714"/>
      <c r="Q950" s="714"/>
      <c r="R950" s="715"/>
      <c r="S950" s="756"/>
      <c r="T950" s="694"/>
      <c r="U950" s="694"/>
      <c r="V950" s="751"/>
      <c r="W950" s="751"/>
      <c r="X950" s="695"/>
      <c r="Y950" s="756"/>
      <c r="Z950" s="695"/>
      <c r="AA950" s="1588"/>
      <c r="AB950" s="1589"/>
      <c r="AC950" s="1589"/>
      <c r="AD950" s="1589"/>
      <c r="AE950" s="1589"/>
      <c r="AF950" s="1687"/>
      <c r="AG950" s="1618"/>
      <c r="AH950" s="1599"/>
      <c r="AI950" s="1681"/>
      <c r="AJ950" s="161">
        <f t="shared" si="197"/>
        <v>0</v>
      </c>
      <c r="AK950" s="1601" t="s">
        <v>98</v>
      </c>
      <c r="AL950" s="1602" t="s">
        <v>98</v>
      </c>
      <c r="AM950" s="1603" t="s">
        <v>98</v>
      </c>
      <c r="AN950" s="1604"/>
      <c r="AO950" s="1602"/>
      <c r="AP950" s="1603"/>
      <c r="AQ950" s="1604" t="s">
        <v>97</v>
      </c>
      <c r="AR950" s="1602" t="s">
        <v>97</v>
      </c>
      <c r="AS950" s="1602" t="s">
        <v>97</v>
      </c>
      <c r="AT950" s="1602" t="s">
        <v>97</v>
      </c>
      <c r="AU950" s="1605" t="s">
        <v>97</v>
      </c>
      <c r="AV950" s="222">
        <f t="shared" si="176"/>
        <v>0</v>
      </c>
      <c r="AW950" s="753"/>
      <c r="AX950" s="754"/>
      <c r="AY950" s="754"/>
      <c r="AZ950" s="754"/>
      <c r="BA950" s="754"/>
      <c r="BB950" s="754"/>
      <c r="BC950" s="754"/>
      <c r="BD950" s="754"/>
      <c r="BE950" s="755"/>
    </row>
    <row r="951" spans="1:57" ht="31.5">
      <c r="A951" s="2444"/>
      <c r="B951" s="2452"/>
      <c r="C951" s="2408"/>
      <c r="D951" s="277" t="s">
        <v>76</v>
      </c>
      <c r="E951" s="2437"/>
      <c r="F951" s="2440"/>
      <c r="G951" s="1495">
        <f t="shared" si="175"/>
        <v>0</v>
      </c>
      <c r="H951" s="1496">
        <f t="shared" si="177"/>
        <v>0</v>
      </c>
      <c r="I951" s="1598"/>
      <c r="J951" s="1598"/>
      <c r="K951" s="1598"/>
      <c r="L951" s="1617"/>
      <c r="M951" s="1494">
        <f t="shared" si="184"/>
        <v>0</v>
      </c>
      <c r="N951" s="714"/>
      <c r="O951" s="714"/>
      <c r="P951" s="714"/>
      <c r="Q951" s="714"/>
      <c r="R951" s="715"/>
      <c r="S951" s="756"/>
      <c r="T951" s="694"/>
      <c r="U951" s="694"/>
      <c r="V951" s="751"/>
      <c r="W951" s="751"/>
      <c r="X951" s="695"/>
      <c r="Y951" s="756"/>
      <c r="Z951" s="695"/>
      <c r="AA951" s="1588"/>
      <c r="AB951" s="1589"/>
      <c r="AC951" s="1589"/>
      <c r="AD951" s="1589"/>
      <c r="AE951" s="1589"/>
      <c r="AF951" s="1687"/>
      <c r="AG951" s="1618"/>
      <c r="AH951" s="1599"/>
      <c r="AI951" s="1681"/>
      <c r="AJ951" s="161">
        <f t="shared" ref="AJ951" si="198">SUM(AK951:AM951)</f>
        <v>0</v>
      </c>
      <c r="AK951" s="1601"/>
      <c r="AL951" s="1602"/>
      <c r="AM951" s="1603"/>
      <c r="AN951" s="1604" t="s">
        <v>97</v>
      </c>
      <c r="AO951" s="1602" t="s">
        <v>97</v>
      </c>
      <c r="AP951" s="1603" t="s">
        <v>97</v>
      </c>
      <c r="AQ951" s="1604" t="s">
        <v>97</v>
      </c>
      <c r="AR951" s="1602" t="s">
        <v>97</v>
      </c>
      <c r="AS951" s="1602" t="s">
        <v>97</v>
      </c>
      <c r="AT951" s="1602" t="s">
        <v>97</v>
      </c>
      <c r="AU951" s="1605" t="s">
        <v>97</v>
      </c>
      <c r="AV951" s="222">
        <f t="shared" si="176"/>
        <v>0</v>
      </c>
      <c r="AW951" s="753"/>
      <c r="AX951" s="754"/>
      <c r="AY951" s="754"/>
      <c r="AZ951" s="754"/>
      <c r="BA951" s="754"/>
      <c r="BB951" s="754"/>
      <c r="BC951" s="754"/>
      <c r="BD951" s="754"/>
      <c r="BE951" s="755"/>
    </row>
    <row r="952" spans="1:57">
      <c r="A952" s="2444"/>
      <c r="B952" s="2452"/>
      <c r="C952" s="2408"/>
      <c r="D952" s="277" t="s">
        <v>77</v>
      </c>
      <c r="E952" s="2437"/>
      <c r="F952" s="2440"/>
      <c r="G952" s="1495">
        <f t="shared" si="175"/>
        <v>8</v>
      </c>
      <c r="H952" s="1496">
        <f t="shared" si="177"/>
        <v>0</v>
      </c>
      <c r="I952" s="1598"/>
      <c r="J952" s="1598"/>
      <c r="K952" s="1598"/>
      <c r="L952" s="1617"/>
      <c r="M952" s="1494">
        <f>IF(AND(SUM(N952:R952)=SUM(Y952:Z952),SUM(S952:X952)=SUM(Y952:Z952)),SUM(N952:R952),"ПЕРЕВІРТЕ ПРАВИЛЬНІСТЬ ДАНИХ")</f>
        <v>8</v>
      </c>
      <c r="N952" s="714"/>
      <c r="O952" s="714"/>
      <c r="P952" s="714"/>
      <c r="Q952" s="714"/>
      <c r="R952" s="715">
        <v>8</v>
      </c>
      <c r="S952" s="756">
        <v>8</v>
      </c>
      <c r="T952" s="694"/>
      <c r="U952" s="694"/>
      <c r="V952" s="751"/>
      <c r="W952" s="751"/>
      <c r="X952" s="695"/>
      <c r="Y952" s="756">
        <v>7</v>
      </c>
      <c r="Z952" s="695">
        <v>1</v>
      </c>
      <c r="AA952" s="1588"/>
      <c r="AB952" s="1589">
        <v>4</v>
      </c>
      <c r="AC952" s="1589">
        <v>4</v>
      </c>
      <c r="AD952" s="1589">
        <v>4</v>
      </c>
      <c r="AE952" s="1589">
        <v>8</v>
      </c>
      <c r="AF952" s="1687">
        <v>3</v>
      </c>
      <c r="AG952" s="1618">
        <v>46</v>
      </c>
      <c r="AH952" s="1599">
        <v>22</v>
      </c>
      <c r="AI952" s="1681">
        <v>109</v>
      </c>
      <c r="AJ952" s="161">
        <f>SUM(AQ952:AU952)</f>
        <v>8</v>
      </c>
      <c r="AK952" s="1601" t="s">
        <v>98</v>
      </c>
      <c r="AL952" s="1602" t="s">
        <v>98</v>
      </c>
      <c r="AM952" s="1603" t="s">
        <v>98</v>
      </c>
      <c r="AN952" s="1604" t="s">
        <v>97</v>
      </c>
      <c r="AO952" s="1602" t="s">
        <v>97</v>
      </c>
      <c r="AP952" s="1603" t="s">
        <v>97</v>
      </c>
      <c r="AQ952" s="1604"/>
      <c r="AR952" s="1602">
        <v>3</v>
      </c>
      <c r="AS952" s="1602">
        <v>3</v>
      </c>
      <c r="AT952" s="1602">
        <v>2</v>
      </c>
      <c r="AU952" s="1605"/>
      <c r="AV952" s="222">
        <f t="shared" si="176"/>
        <v>0</v>
      </c>
      <c r="AW952" s="753"/>
      <c r="AX952" s="754"/>
      <c r="AY952" s="754"/>
      <c r="AZ952" s="754"/>
      <c r="BA952" s="754"/>
      <c r="BB952" s="754"/>
      <c r="BC952" s="754"/>
      <c r="BD952" s="754"/>
      <c r="BE952" s="755"/>
    </row>
    <row r="953" spans="1:57" ht="32.25" thickBot="1">
      <c r="A953" s="2444"/>
      <c r="B953" s="2453"/>
      <c r="C953" s="2409"/>
      <c r="D953" s="284" t="s">
        <v>78</v>
      </c>
      <c r="E953" s="2438"/>
      <c r="F953" s="2441"/>
      <c r="G953" s="1501">
        <f t="shared" si="175"/>
        <v>0</v>
      </c>
      <c r="H953" s="1499">
        <f t="shared" si="177"/>
        <v>0</v>
      </c>
      <c r="I953" s="1607"/>
      <c r="J953" s="1607"/>
      <c r="K953" s="1607"/>
      <c r="L953" s="1619"/>
      <c r="M953" s="1494">
        <f t="shared" si="184"/>
        <v>0</v>
      </c>
      <c r="N953" s="738"/>
      <c r="O953" s="738"/>
      <c r="P953" s="738"/>
      <c r="Q953" s="738"/>
      <c r="R953" s="1070"/>
      <c r="S953" s="737"/>
      <c r="T953" s="763"/>
      <c r="U953" s="763"/>
      <c r="V953" s="738"/>
      <c r="W953" s="738"/>
      <c r="X953" s="739"/>
      <c r="Y953" s="737"/>
      <c r="Z953" s="739"/>
      <c r="AA953" s="1611"/>
      <c r="AB953" s="1607"/>
      <c r="AC953" s="1607"/>
      <c r="AD953" s="1607"/>
      <c r="AE953" s="1607"/>
      <c r="AF953" s="1619"/>
      <c r="AG953" s="1621"/>
      <c r="AH953" s="1608"/>
      <c r="AI953" s="2007"/>
      <c r="AJ953" s="162">
        <f t="shared" ref="AJ953" si="199">SUM(AQ953:AU953)</f>
        <v>0</v>
      </c>
      <c r="AK953" s="1612" t="s">
        <v>97</v>
      </c>
      <c r="AL953" s="1613" t="s">
        <v>97</v>
      </c>
      <c r="AM953" s="1614" t="s">
        <v>97</v>
      </c>
      <c r="AN953" s="1615" t="s">
        <v>97</v>
      </c>
      <c r="AO953" s="1613" t="s">
        <v>98</v>
      </c>
      <c r="AP953" s="1614" t="s">
        <v>98</v>
      </c>
      <c r="AQ953" s="1611"/>
      <c r="AR953" s="1607"/>
      <c r="AS953" s="1607"/>
      <c r="AT953" s="1607"/>
      <c r="AU953" s="1608"/>
      <c r="AV953" s="222">
        <f t="shared" si="176"/>
        <v>0</v>
      </c>
      <c r="AW953" s="748"/>
      <c r="AX953" s="749"/>
      <c r="AY953" s="749"/>
      <c r="AZ953" s="749"/>
      <c r="BA953" s="749"/>
      <c r="BB953" s="749"/>
      <c r="BC953" s="749"/>
      <c r="BD953" s="749"/>
      <c r="BE953" s="750"/>
    </row>
    <row r="954" spans="1:57" ht="33.950000000000003" customHeight="1">
      <c r="A954" s="2444"/>
      <c r="B954" s="2451" t="s">
        <v>183</v>
      </c>
      <c r="C954" s="2407" t="s">
        <v>161</v>
      </c>
      <c r="D954" s="275" t="s">
        <v>74</v>
      </c>
      <c r="E954" s="2436">
        <v>18</v>
      </c>
      <c r="F954" s="2439">
        <f>E954-SUM(M954:M958)</f>
        <v>-7</v>
      </c>
      <c r="G954" s="1492">
        <f t="shared" si="175"/>
        <v>2</v>
      </c>
      <c r="H954" s="1493">
        <f t="shared" si="177"/>
        <v>0</v>
      </c>
      <c r="I954" s="1586"/>
      <c r="J954" s="1586"/>
      <c r="K954" s="1586"/>
      <c r="L954" s="1595"/>
      <c r="M954" s="1494">
        <f>IF(AND(SUM(N954:R954)=SUM(Y954:Z954),SUM(S954:X954)=SUM(Y954:Z954)),SUM(N954:R954),"ПЕРЕВІРТЕ ПРАВИЛЬНІСТЬ ДАНИХ")</f>
        <v>2</v>
      </c>
      <c r="N954" s="689"/>
      <c r="O954" s="689"/>
      <c r="P954" s="689"/>
      <c r="Q954" s="689"/>
      <c r="R954" s="690">
        <v>2</v>
      </c>
      <c r="S954" s="691"/>
      <c r="T954" s="762"/>
      <c r="U954" s="762"/>
      <c r="V954" s="689">
        <v>2</v>
      </c>
      <c r="W954" s="689"/>
      <c r="X954" s="693"/>
      <c r="Y954" s="691">
        <v>1</v>
      </c>
      <c r="Z954" s="693">
        <v>1</v>
      </c>
      <c r="AA954" s="1591"/>
      <c r="AB954" s="1586">
        <v>2</v>
      </c>
      <c r="AC954" s="1586">
        <v>2</v>
      </c>
      <c r="AD954" s="1586"/>
      <c r="AE954" s="1586">
        <v>2</v>
      </c>
      <c r="AF954" s="1595"/>
      <c r="AG954" s="1616">
        <v>34</v>
      </c>
      <c r="AH954" s="1587">
        <v>12</v>
      </c>
      <c r="AI954" s="2006">
        <v>20</v>
      </c>
      <c r="AJ954" s="160">
        <f>SUM(AN954:AP954)</f>
        <v>2</v>
      </c>
      <c r="AK954" s="1592" t="s">
        <v>97</v>
      </c>
      <c r="AL954" s="1593" t="s">
        <v>97</v>
      </c>
      <c r="AM954" s="1594" t="s">
        <v>97</v>
      </c>
      <c r="AN954" s="1591"/>
      <c r="AO954" s="1586">
        <v>1</v>
      </c>
      <c r="AP954" s="1595">
        <v>1</v>
      </c>
      <c r="AQ954" s="1596" t="s">
        <v>97</v>
      </c>
      <c r="AR954" s="1593" t="s">
        <v>97</v>
      </c>
      <c r="AS954" s="1593" t="s">
        <v>97</v>
      </c>
      <c r="AT954" s="1593" t="s">
        <v>97</v>
      </c>
      <c r="AU954" s="1597" t="s">
        <v>97</v>
      </c>
      <c r="AV954" s="222">
        <f t="shared" si="176"/>
        <v>0</v>
      </c>
      <c r="AW954" s="706"/>
      <c r="AX954" s="707"/>
      <c r="AY954" s="707"/>
      <c r="AZ954" s="707"/>
      <c r="BA954" s="707"/>
      <c r="BB954" s="707"/>
      <c r="BC954" s="707"/>
      <c r="BD954" s="707"/>
      <c r="BE954" s="708"/>
    </row>
    <row r="955" spans="1:57" ht="47.25">
      <c r="A955" s="2444"/>
      <c r="B955" s="2452"/>
      <c r="C955" s="2408"/>
      <c r="D955" s="277" t="s">
        <v>75</v>
      </c>
      <c r="E955" s="2437"/>
      <c r="F955" s="2440"/>
      <c r="G955" s="1495">
        <f t="shared" si="175"/>
        <v>0</v>
      </c>
      <c r="H955" s="1496">
        <f t="shared" si="177"/>
        <v>0</v>
      </c>
      <c r="I955" s="1598"/>
      <c r="J955" s="1598"/>
      <c r="K955" s="1598"/>
      <c r="L955" s="1617"/>
      <c r="M955" s="1494">
        <f t="shared" ref="M955:M988" si="200">IF(AND(SUM(N955:R955)=SUM(Y955:Z955),SUM(S955:X955)=SUM(Y955:Z955)),SUM(N955:R955),"ПЕРЕВІРТЕ ПРАВИЛЬНІСТЬ ДАНИХ")</f>
        <v>0</v>
      </c>
      <c r="N955" s="714"/>
      <c r="O955" s="714"/>
      <c r="P955" s="714"/>
      <c r="Q955" s="714"/>
      <c r="R955" s="715"/>
      <c r="S955" s="756"/>
      <c r="T955" s="694"/>
      <c r="U955" s="694"/>
      <c r="V955" s="751"/>
      <c r="W955" s="751"/>
      <c r="X955" s="695"/>
      <c r="Y955" s="756"/>
      <c r="Z955" s="695"/>
      <c r="AA955" s="1588"/>
      <c r="AB955" s="1589"/>
      <c r="AC955" s="1589"/>
      <c r="AD955" s="1589"/>
      <c r="AE955" s="1589"/>
      <c r="AF955" s="1687"/>
      <c r="AG955" s="1618"/>
      <c r="AH955" s="1599"/>
      <c r="AI955" s="1681"/>
      <c r="AJ955" s="161">
        <f t="shared" ref="AJ955" si="201">SUM(AN955:AP955)</f>
        <v>0</v>
      </c>
      <c r="AK955" s="1601" t="s">
        <v>98</v>
      </c>
      <c r="AL955" s="1602" t="s">
        <v>98</v>
      </c>
      <c r="AM955" s="1603" t="s">
        <v>98</v>
      </c>
      <c r="AN955" s="1604"/>
      <c r="AO955" s="1602"/>
      <c r="AP955" s="1603"/>
      <c r="AQ955" s="1604" t="s">
        <v>97</v>
      </c>
      <c r="AR955" s="1602" t="s">
        <v>97</v>
      </c>
      <c r="AS955" s="1602" t="s">
        <v>97</v>
      </c>
      <c r="AT955" s="1602" t="s">
        <v>97</v>
      </c>
      <c r="AU955" s="1605" t="s">
        <v>97</v>
      </c>
      <c r="AV955" s="222">
        <f t="shared" si="176"/>
        <v>0</v>
      </c>
      <c r="AW955" s="753"/>
      <c r="AX955" s="754"/>
      <c r="AY955" s="754"/>
      <c r="AZ955" s="754"/>
      <c r="BA955" s="754"/>
      <c r="BB955" s="754"/>
      <c r="BC955" s="754"/>
      <c r="BD955" s="754"/>
      <c r="BE955" s="755"/>
    </row>
    <row r="956" spans="1:57" ht="31.5">
      <c r="A956" s="2444"/>
      <c r="B956" s="2452"/>
      <c r="C956" s="2408"/>
      <c r="D956" s="277" t="s">
        <v>76</v>
      </c>
      <c r="E956" s="2437"/>
      <c r="F956" s="2440"/>
      <c r="G956" s="1495">
        <f t="shared" si="175"/>
        <v>0</v>
      </c>
      <c r="H956" s="1496">
        <f t="shared" si="177"/>
        <v>0</v>
      </c>
      <c r="I956" s="1598"/>
      <c r="J956" s="1598"/>
      <c r="K956" s="1598"/>
      <c r="L956" s="1617"/>
      <c r="M956" s="1494">
        <f t="shared" si="200"/>
        <v>0</v>
      </c>
      <c r="N956" s="714"/>
      <c r="O956" s="714"/>
      <c r="P956" s="714"/>
      <c r="Q956" s="714"/>
      <c r="R956" s="715"/>
      <c r="S956" s="756"/>
      <c r="T956" s="694"/>
      <c r="U956" s="694"/>
      <c r="V956" s="751"/>
      <c r="W956" s="751"/>
      <c r="X956" s="695"/>
      <c r="Y956" s="756"/>
      <c r="Z956" s="695"/>
      <c r="AA956" s="1588"/>
      <c r="AB956" s="1589"/>
      <c r="AC956" s="1589"/>
      <c r="AD956" s="1589"/>
      <c r="AE956" s="1589"/>
      <c r="AF956" s="1687"/>
      <c r="AG956" s="1618"/>
      <c r="AH956" s="1599"/>
      <c r="AI956" s="1681"/>
      <c r="AJ956" s="161">
        <f t="shared" ref="AJ956" si="202">SUM(AK956:AM956)</f>
        <v>0</v>
      </c>
      <c r="AK956" s="1601"/>
      <c r="AL956" s="1602"/>
      <c r="AM956" s="1603"/>
      <c r="AN956" s="1604" t="s">
        <v>97</v>
      </c>
      <c r="AO956" s="1602" t="s">
        <v>97</v>
      </c>
      <c r="AP956" s="1603" t="s">
        <v>97</v>
      </c>
      <c r="AQ956" s="1604" t="s">
        <v>97</v>
      </c>
      <c r="AR956" s="1602" t="s">
        <v>97</v>
      </c>
      <c r="AS956" s="1602" t="s">
        <v>97</v>
      </c>
      <c r="AT956" s="1602" t="s">
        <v>97</v>
      </c>
      <c r="AU956" s="1605" t="s">
        <v>97</v>
      </c>
      <c r="AV956" s="222">
        <f t="shared" si="176"/>
        <v>0</v>
      </c>
      <c r="AW956" s="753"/>
      <c r="AX956" s="754"/>
      <c r="AY956" s="754"/>
      <c r="AZ956" s="754"/>
      <c r="BA956" s="754"/>
      <c r="BB956" s="754"/>
      <c r="BC956" s="754"/>
      <c r="BD956" s="754"/>
      <c r="BE956" s="755"/>
    </row>
    <row r="957" spans="1:57">
      <c r="A957" s="2444"/>
      <c r="B957" s="2452"/>
      <c r="C957" s="2408"/>
      <c r="D957" s="277" t="s">
        <v>77</v>
      </c>
      <c r="E957" s="2437"/>
      <c r="F957" s="2440"/>
      <c r="G957" s="1495">
        <f t="shared" si="175"/>
        <v>23</v>
      </c>
      <c r="H957" s="1496">
        <f t="shared" si="177"/>
        <v>0</v>
      </c>
      <c r="I957" s="1598"/>
      <c r="J957" s="1598"/>
      <c r="K957" s="1598"/>
      <c r="L957" s="1617"/>
      <c r="M957" s="1494">
        <f>IF(AND(SUM(N957:R957)=SUM(Y957:Z957),SUM(S957:X957)=SUM(Y957:Z957)),SUM(N957:R957),"ПЕРЕВІРТЕ ПРАВИЛЬНІСТЬ ДАНИХ")</f>
        <v>23</v>
      </c>
      <c r="N957" s="714"/>
      <c r="O957" s="714"/>
      <c r="P957" s="714"/>
      <c r="Q957" s="714"/>
      <c r="R957" s="715">
        <v>23</v>
      </c>
      <c r="S957" s="756">
        <v>8</v>
      </c>
      <c r="T957" s="694"/>
      <c r="U957" s="694"/>
      <c r="V957" s="751">
        <v>15</v>
      </c>
      <c r="W957" s="751"/>
      <c r="X957" s="695"/>
      <c r="Y957" s="756">
        <v>22</v>
      </c>
      <c r="Z957" s="695">
        <v>1</v>
      </c>
      <c r="AA957" s="1588"/>
      <c r="AB957" s="1589">
        <v>2</v>
      </c>
      <c r="AC957" s="1589">
        <v>2</v>
      </c>
      <c r="AD957" s="1589">
        <v>1</v>
      </c>
      <c r="AE957" s="1589">
        <v>5</v>
      </c>
      <c r="AF957" s="1687"/>
      <c r="AG957" s="1618">
        <v>42</v>
      </c>
      <c r="AH957" s="1599">
        <v>22</v>
      </c>
      <c r="AI957" s="1681">
        <v>120</v>
      </c>
      <c r="AJ957" s="161">
        <v>15</v>
      </c>
      <c r="AK957" s="1601" t="s">
        <v>98</v>
      </c>
      <c r="AL957" s="1602" t="s">
        <v>98</v>
      </c>
      <c r="AM957" s="1603" t="s">
        <v>98</v>
      </c>
      <c r="AN957" s="1604" t="s">
        <v>97</v>
      </c>
      <c r="AO957" s="1602" t="s">
        <v>97</v>
      </c>
      <c r="AP957" s="1603" t="s">
        <v>97</v>
      </c>
      <c r="AQ957" s="1604"/>
      <c r="AR957" s="1602"/>
      <c r="AS957" s="1602">
        <v>6</v>
      </c>
      <c r="AT957" s="1602">
        <v>9</v>
      </c>
      <c r="AU957" s="1605"/>
      <c r="AV957" s="222">
        <f t="shared" si="176"/>
        <v>0</v>
      </c>
      <c r="AW957" s="753"/>
      <c r="AX957" s="754"/>
      <c r="AY957" s="754"/>
      <c r="AZ957" s="754"/>
      <c r="BA957" s="754"/>
      <c r="BB957" s="754"/>
      <c r="BC957" s="754"/>
      <c r="BD957" s="754"/>
      <c r="BE957" s="755"/>
    </row>
    <row r="958" spans="1:57" ht="32.25" thickBot="1">
      <c r="A958" s="2444"/>
      <c r="B958" s="2453"/>
      <c r="C958" s="2409"/>
      <c r="D958" s="284" t="s">
        <v>78</v>
      </c>
      <c r="E958" s="2438"/>
      <c r="F958" s="2441"/>
      <c r="G958" s="1498">
        <f t="shared" si="175"/>
        <v>0</v>
      </c>
      <c r="H958" s="1499">
        <f t="shared" si="177"/>
        <v>0</v>
      </c>
      <c r="I958" s="1607"/>
      <c r="J958" s="1607"/>
      <c r="K958" s="1607"/>
      <c r="L958" s="1619"/>
      <c r="M958" s="1494">
        <f t="shared" si="200"/>
        <v>0</v>
      </c>
      <c r="N958" s="738"/>
      <c r="O958" s="738"/>
      <c r="P958" s="738"/>
      <c r="Q958" s="738"/>
      <c r="R958" s="1070"/>
      <c r="S958" s="737"/>
      <c r="T958" s="763"/>
      <c r="U958" s="763"/>
      <c r="V958" s="738"/>
      <c r="W958" s="738"/>
      <c r="X958" s="739"/>
      <c r="Y958" s="737"/>
      <c r="Z958" s="739"/>
      <c r="AA958" s="1611"/>
      <c r="AB958" s="1607"/>
      <c r="AC958" s="1607"/>
      <c r="AD958" s="1607"/>
      <c r="AE958" s="1607"/>
      <c r="AF958" s="1619"/>
      <c r="AG958" s="1621"/>
      <c r="AH958" s="1608"/>
      <c r="AI958" s="2007"/>
      <c r="AJ958" s="162">
        <f t="shared" ref="AJ958" si="203">SUM(AQ958:AU958)</f>
        <v>0</v>
      </c>
      <c r="AK958" s="1612" t="s">
        <v>97</v>
      </c>
      <c r="AL958" s="1613" t="s">
        <v>97</v>
      </c>
      <c r="AM958" s="1614" t="s">
        <v>97</v>
      </c>
      <c r="AN958" s="1615" t="s">
        <v>97</v>
      </c>
      <c r="AO958" s="1613" t="s">
        <v>98</v>
      </c>
      <c r="AP958" s="1614" t="s">
        <v>98</v>
      </c>
      <c r="AQ958" s="1611"/>
      <c r="AR958" s="1607"/>
      <c r="AS958" s="1607"/>
      <c r="AT958" s="1607"/>
      <c r="AU958" s="1608"/>
      <c r="AV958" s="222">
        <f t="shared" si="176"/>
        <v>0</v>
      </c>
      <c r="AW958" s="748"/>
      <c r="AX958" s="749"/>
      <c r="AY958" s="749"/>
      <c r="AZ958" s="749"/>
      <c r="BA958" s="749"/>
      <c r="BB958" s="749"/>
      <c r="BC958" s="749"/>
      <c r="BD958" s="749"/>
      <c r="BE958" s="750"/>
    </row>
    <row r="959" spans="1:57" ht="33.950000000000003" customHeight="1">
      <c r="A959" s="2444"/>
      <c r="B959" s="2451" t="s">
        <v>184</v>
      </c>
      <c r="C959" s="2407" t="s">
        <v>162</v>
      </c>
      <c r="D959" s="275" t="s">
        <v>74</v>
      </c>
      <c r="E959" s="2436">
        <v>30</v>
      </c>
      <c r="F959" s="2439">
        <f>E959-SUM(M959:M963)</f>
        <v>14</v>
      </c>
      <c r="G959" s="1500">
        <f t="shared" si="175"/>
        <v>0</v>
      </c>
      <c r="H959" s="1493">
        <f t="shared" si="177"/>
        <v>0</v>
      </c>
      <c r="I959" s="1586"/>
      <c r="J959" s="1586"/>
      <c r="K959" s="1586"/>
      <c r="L959" s="1595"/>
      <c r="M959" s="1494">
        <f t="shared" si="200"/>
        <v>0</v>
      </c>
      <c r="N959" s="689"/>
      <c r="O959" s="689"/>
      <c r="P959" s="689"/>
      <c r="Q959" s="689"/>
      <c r="R959" s="690"/>
      <c r="S959" s="691"/>
      <c r="T959" s="762"/>
      <c r="U959" s="762"/>
      <c r="V959" s="689"/>
      <c r="W959" s="689"/>
      <c r="X959" s="693"/>
      <c r="Y959" s="691"/>
      <c r="Z959" s="693"/>
      <c r="AA959" s="1591"/>
      <c r="AB959" s="1586"/>
      <c r="AC959" s="1586"/>
      <c r="AD959" s="1586"/>
      <c r="AE959" s="1586"/>
      <c r="AF959" s="1595"/>
      <c r="AG959" s="1616"/>
      <c r="AH959" s="1587"/>
      <c r="AI959" s="2006"/>
      <c r="AJ959" s="160">
        <f t="shared" ref="AJ959:AJ960" si="204">SUM(AN959:AP959)</f>
        <v>0</v>
      </c>
      <c r="AK959" s="1592" t="s">
        <v>97</v>
      </c>
      <c r="AL959" s="1593" t="s">
        <v>97</v>
      </c>
      <c r="AM959" s="1594" t="s">
        <v>97</v>
      </c>
      <c r="AN959" s="1591"/>
      <c r="AO959" s="1586"/>
      <c r="AP959" s="1595"/>
      <c r="AQ959" s="1596" t="s">
        <v>97</v>
      </c>
      <c r="AR959" s="1593" t="s">
        <v>97</v>
      </c>
      <c r="AS959" s="1593" t="s">
        <v>97</v>
      </c>
      <c r="AT959" s="1593" t="s">
        <v>97</v>
      </c>
      <c r="AU959" s="1597" t="s">
        <v>97</v>
      </c>
      <c r="AV959" s="222">
        <f t="shared" si="176"/>
        <v>0</v>
      </c>
      <c r="AW959" s="706"/>
      <c r="AX959" s="707"/>
      <c r="AY959" s="707"/>
      <c r="AZ959" s="707"/>
      <c r="BA959" s="707"/>
      <c r="BB959" s="707"/>
      <c r="BC959" s="707"/>
      <c r="BD959" s="707"/>
      <c r="BE959" s="708"/>
    </row>
    <row r="960" spans="1:57" ht="47.25">
      <c r="A960" s="2444"/>
      <c r="B960" s="2452"/>
      <c r="C960" s="2408"/>
      <c r="D960" s="277" t="s">
        <v>75</v>
      </c>
      <c r="E960" s="2437"/>
      <c r="F960" s="2440"/>
      <c r="G960" s="1495">
        <f t="shared" si="175"/>
        <v>0</v>
      </c>
      <c r="H960" s="1496">
        <f t="shared" si="177"/>
        <v>0</v>
      </c>
      <c r="I960" s="1598"/>
      <c r="J960" s="1598"/>
      <c r="K960" s="1598"/>
      <c r="L960" s="1617"/>
      <c r="M960" s="1494">
        <f t="shared" si="200"/>
        <v>0</v>
      </c>
      <c r="N960" s="714"/>
      <c r="O960" s="714"/>
      <c r="P960" s="714"/>
      <c r="Q960" s="714"/>
      <c r="R960" s="715"/>
      <c r="S960" s="756"/>
      <c r="T960" s="694"/>
      <c r="U960" s="694"/>
      <c r="V960" s="751"/>
      <c r="W960" s="751"/>
      <c r="X960" s="695"/>
      <c r="Y960" s="756"/>
      <c r="Z960" s="695"/>
      <c r="AA960" s="1588"/>
      <c r="AB960" s="1589"/>
      <c r="AC960" s="1589"/>
      <c r="AD960" s="1589"/>
      <c r="AE960" s="1589"/>
      <c r="AF960" s="1687"/>
      <c r="AG960" s="1618"/>
      <c r="AH960" s="1599"/>
      <c r="AI960" s="1681"/>
      <c r="AJ960" s="161">
        <f t="shared" si="204"/>
        <v>0</v>
      </c>
      <c r="AK960" s="1601" t="s">
        <v>98</v>
      </c>
      <c r="AL960" s="1602" t="s">
        <v>98</v>
      </c>
      <c r="AM960" s="1603" t="s">
        <v>98</v>
      </c>
      <c r="AN960" s="1604"/>
      <c r="AO960" s="1602"/>
      <c r="AP960" s="1603"/>
      <c r="AQ960" s="1604" t="s">
        <v>97</v>
      </c>
      <c r="AR960" s="1602" t="s">
        <v>97</v>
      </c>
      <c r="AS960" s="1602" t="s">
        <v>97</v>
      </c>
      <c r="AT960" s="1602" t="s">
        <v>97</v>
      </c>
      <c r="AU960" s="1605" t="s">
        <v>97</v>
      </c>
      <c r="AV960" s="222">
        <f t="shared" si="176"/>
        <v>0</v>
      </c>
      <c r="AW960" s="753"/>
      <c r="AX960" s="754"/>
      <c r="AY960" s="754"/>
      <c r="AZ960" s="754"/>
      <c r="BA960" s="754"/>
      <c r="BB960" s="754"/>
      <c r="BC960" s="754"/>
      <c r="BD960" s="754"/>
      <c r="BE960" s="755"/>
    </row>
    <row r="961" spans="1:57" ht="31.5">
      <c r="A961" s="2444"/>
      <c r="B961" s="2452"/>
      <c r="C961" s="2408"/>
      <c r="D961" s="277" t="s">
        <v>76</v>
      </c>
      <c r="E961" s="2437"/>
      <c r="F961" s="2440"/>
      <c r="G961" s="1495">
        <f t="shared" si="175"/>
        <v>0</v>
      </c>
      <c r="H961" s="1496">
        <f t="shared" si="177"/>
        <v>0</v>
      </c>
      <c r="I961" s="1598"/>
      <c r="J961" s="1598"/>
      <c r="K961" s="1598"/>
      <c r="L961" s="1617"/>
      <c r="M961" s="1494">
        <f t="shared" si="200"/>
        <v>0</v>
      </c>
      <c r="N961" s="714"/>
      <c r="O961" s="714"/>
      <c r="P961" s="714"/>
      <c r="Q961" s="714"/>
      <c r="R961" s="715"/>
      <c r="S961" s="756"/>
      <c r="T961" s="694"/>
      <c r="U961" s="694"/>
      <c r="V961" s="751"/>
      <c r="W961" s="751"/>
      <c r="X961" s="695"/>
      <c r="Y961" s="756"/>
      <c r="Z961" s="695"/>
      <c r="AA961" s="1588"/>
      <c r="AB961" s="1589"/>
      <c r="AC961" s="1589"/>
      <c r="AD961" s="1589"/>
      <c r="AE961" s="1589"/>
      <c r="AF961" s="1687"/>
      <c r="AG961" s="1618"/>
      <c r="AH961" s="1599"/>
      <c r="AI961" s="1681"/>
      <c r="AJ961" s="161">
        <f t="shared" ref="AJ961" si="205">SUM(AK961:AM961)</f>
        <v>0</v>
      </c>
      <c r="AK961" s="1601"/>
      <c r="AL961" s="1602"/>
      <c r="AM961" s="1603"/>
      <c r="AN961" s="1604" t="s">
        <v>97</v>
      </c>
      <c r="AO961" s="1602" t="s">
        <v>97</v>
      </c>
      <c r="AP961" s="1603" t="s">
        <v>97</v>
      </c>
      <c r="AQ961" s="1604" t="s">
        <v>97</v>
      </c>
      <c r="AR961" s="1602" t="s">
        <v>97</v>
      </c>
      <c r="AS961" s="1602" t="s">
        <v>97</v>
      </c>
      <c r="AT961" s="1602" t="s">
        <v>97</v>
      </c>
      <c r="AU961" s="1605" t="s">
        <v>97</v>
      </c>
      <c r="AV961" s="222">
        <f t="shared" si="176"/>
        <v>0</v>
      </c>
      <c r="AW961" s="753"/>
      <c r="AX961" s="754"/>
      <c r="AY961" s="754"/>
      <c r="AZ961" s="754"/>
      <c r="BA961" s="754"/>
      <c r="BB961" s="754"/>
      <c r="BC961" s="754"/>
      <c r="BD961" s="754"/>
      <c r="BE961" s="755"/>
    </row>
    <row r="962" spans="1:57">
      <c r="A962" s="2444"/>
      <c r="B962" s="2452"/>
      <c r="C962" s="2408"/>
      <c r="D962" s="277" t="s">
        <v>77</v>
      </c>
      <c r="E962" s="2437"/>
      <c r="F962" s="2440"/>
      <c r="G962" s="1495">
        <f t="shared" si="175"/>
        <v>17</v>
      </c>
      <c r="H962" s="1496">
        <f t="shared" si="177"/>
        <v>0</v>
      </c>
      <c r="I962" s="1598"/>
      <c r="J962" s="1598"/>
      <c r="K962" s="1598"/>
      <c r="L962" s="1617"/>
      <c r="M962" s="1494">
        <f>IF(AND(SUM(N962:R962)=SUM(Y962:Z962),SUM(S962:X962)=SUM(Y962:Z962)),SUM(N962:R962),"ПЕРЕВІРТЕ ПРАВИЛЬНІСТЬ ДАНИХ")</f>
        <v>16</v>
      </c>
      <c r="N962" s="714"/>
      <c r="O962" s="714"/>
      <c r="P962" s="714"/>
      <c r="Q962" s="714">
        <v>16</v>
      </c>
      <c r="R962" s="715"/>
      <c r="S962" s="756"/>
      <c r="T962" s="694"/>
      <c r="U962" s="694"/>
      <c r="V962" s="751">
        <v>16</v>
      </c>
      <c r="W962" s="751"/>
      <c r="X962" s="695"/>
      <c r="Y962" s="756">
        <v>15</v>
      </c>
      <c r="Z962" s="695">
        <v>1</v>
      </c>
      <c r="AA962" s="1588"/>
      <c r="AB962" s="1589">
        <v>10</v>
      </c>
      <c r="AC962" s="1589">
        <v>8</v>
      </c>
      <c r="AD962" s="1589">
        <v>2</v>
      </c>
      <c r="AE962" s="1589">
        <v>9</v>
      </c>
      <c r="AF962" s="1687">
        <v>1</v>
      </c>
      <c r="AG962" s="1618">
        <v>40</v>
      </c>
      <c r="AH962" s="1599">
        <v>17</v>
      </c>
      <c r="AI962" s="1681">
        <v>98</v>
      </c>
      <c r="AJ962" s="161">
        <v>16</v>
      </c>
      <c r="AK962" s="1601" t="s">
        <v>98</v>
      </c>
      <c r="AL962" s="1602" t="s">
        <v>98</v>
      </c>
      <c r="AM962" s="1603" t="s">
        <v>98</v>
      </c>
      <c r="AN962" s="1604" t="s">
        <v>97</v>
      </c>
      <c r="AO962" s="1602" t="s">
        <v>97</v>
      </c>
      <c r="AP962" s="1603" t="s">
        <v>97</v>
      </c>
      <c r="AQ962" s="1604"/>
      <c r="AR962" s="1602">
        <v>1</v>
      </c>
      <c r="AS962" s="1602">
        <v>15</v>
      </c>
      <c r="AT962" s="1602"/>
      <c r="AU962" s="1605"/>
      <c r="AV962" s="222">
        <f t="shared" si="176"/>
        <v>1</v>
      </c>
      <c r="AW962" s="753"/>
      <c r="AX962" s="754"/>
      <c r="AY962" s="754"/>
      <c r="AZ962" s="754"/>
      <c r="BA962" s="754"/>
      <c r="BB962" s="754"/>
      <c r="BC962" s="754"/>
      <c r="BD962" s="754">
        <v>1</v>
      </c>
      <c r="BE962" s="755"/>
    </row>
    <row r="963" spans="1:57" ht="32.25" thickBot="1">
      <c r="A963" s="2444"/>
      <c r="B963" s="2453"/>
      <c r="C963" s="2409"/>
      <c r="D963" s="284" t="s">
        <v>78</v>
      </c>
      <c r="E963" s="2438"/>
      <c r="F963" s="2441"/>
      <c r="G963" s="1501">
        <f t="shared" si="175"/>
        <v>0</v>
      </c>
      <c r="H963" s="1499">
        <f t="shared" si="177"/>
        <v>0</v>
      </c>
      <c r="I963" s="1607"/>
      <c r="J963" s="1607"/>
      <c r="K963" s="1607"/>
      <c r="L963" s="1619"/>
      <c r="M963" s="1494">
        <f t="shared" si="200"/>
        <v>0</v>
      </c>
      <c r="N963" s="738"/>
      <c r="O963" s="738"/>
      <c r="P963" s="738"/>
      <c r="Q963" s="738"/>
      <c r="R963" s="1070"/>
      <c r="S963" s="737"/>
      <c r="T963" s="763"/>
      <c r="U963" s="763"/>
      <c r="V963" s="738"/>
      <c r="W963" s="738"/>
      <c r="X963" s="739"/>
      <c r="Y963" s="737"/>
      <c r="Z963" s="739"/>
      <c r="AA963" s="1611"/>
      <c r="AB963" s="1607"/>
      <c r="AC963" s="1607"/>
      <c r="AD963" s="1607"/>
      <c r="AE963" s="1607"/>
      <c r="AF963" s="1619"/>
      <c r="AG963" s="1621"/>
      <c r="AH963" s="1608"/>
      <c r="AI963" s="2007"/>
      <c r="AJ963" s="162">
        <f t="shared" ref="AJ963" si="206">SUM(AQ963:AU963)</f>
        <v>0</v>
      </c>
      <c r="AK963" s="1612" t="s">
        <v>97</v>
      </c>
      <c r="AL963" s="1613" t="s">
        <v>97</v>
      </c>
      <c r="AM963" s="1614" t="s">
        <v>97</v>
      </c>
      <c r="AN963" s="1615" t="s">
        <v>97</v>
      </c>
      <c r="AO963" s="1613" t="s">
        <v>98</v>
      </c>
      <c r="AP963" s="1614" t="s">
        <v>98</v>
      </c>
      <c r="AQ963" s="1611"/>
      <c r="AR963" s="1607"/>
      <c r="AS963" s="1607"/>
      <c r="AT963" s="1607"/>
      <c r="AU963" s="1608"/>
      <c r="AV963" s="222">
        <f t="shared" si="176"/>
        <v>0</v>
      </c>
      <c r="AW963" s="748"/>
      <c r="AX963" s="749"/>
      <c r="AY963" s="749"/>
      <c r="AZ963" s="749"/>
      <c r="BA963" s="749"/>
      <c r="BB963" s="749"/>
      <c r="BC963" s="749"/>
      <c r="BD963" s="749"/>
      <c r="BE963" s="750"/>
    </row>
    <row r="964" spans="1:57" ht="33.950000000000003" customHeight="1">
      <c r="A964" s="2444"/>
      <c r="B964" s="2451" t="s">
        <v>185</v>
      </c>
      <c r="C964" s="2407" t="s">
        <v>163</v>
      </c>
      <c r="D964" s="275" t="s">
        <v>74</v>
      </c>
      <c r="E964" s="2436">
        <v>6</v>
      </c>
      <c r="F964" s="2439">
        <f>E964-SUM(M964:M968)</f>
        <v>0</v>
      </c>
      <c r="G964" s="1492">
        <f t="shared" si="175"/>
        <v>0</v>
      </c>
      <c r="H964" s="1493">
        <f t="shared" si="177"/>
        <v>0</v>
      </c>
      <c r="I964" s="1586"/>
      <c r="J964" s="1586"/>
      <c r="K964" s="1586"/>
      <c r="L964" s="1595"/>
      <c r="M964" s="1494">
        <f t="shared" si="200"/>
        <v>0</v>
      </c>
      <c r="N964" s="689"/>
      <c r="O964" s="689"/>
      <c r="P964" s="689"/>
      <c r="Q964" s="689"/>
      <c r="R964" s="690"/>
      <c r="S964" s="691"/>
      <c r="T964" s="762"/>
      <c r="U964" s="762"/>
      <c r="V964" s="689"/>
      <c r="W964" s="689"/>
      <c r="X964" s="693"/>
      <c r="Y964" s="691"/>
      <c r="Z964" s="693"/>
      <c r="AA964" s="1591"/>
      <c r="AB964" s="1586"/>
      <c r="AC964" s="1586"/>
      <c r="AD964" s="1586"/>
      <c r="AE964" s="1586"/>
      <c r="AF964" s="1595"/>
      <c r="AG964" s="1616"/>
      <c r="AH964" s="1587"/>
      <c r="AI964" s="2006"/>
      <c r="AJ964" s="160">
        <f t="shared" ref="AJ964:AJ965" si="207">SUM(AN964:AP964)</f>
        <v>0</v>
      </c>
      <c r="AK964" s="1592" t="s">
        <v>97</v>
      </c>
      <c r="AL964" s="1593" t="s">
        <v>97</v>
      </c>
      <c r="AM964" s="1594" t="s">
        <v>97</v>
      </c>
      <c r="AN964" s="1591"/>
      <c r="AO964" s="1586"/>
      <c r="AP964" s="1595"/>
      <c r="AQ964" s="1596" t="s">
        <v>97</v>
      </c>
      <c r="AR964" s="1593" t="s">
        <v>97</v>
      </c>
      <c r="AS964" s="1593" t="s">
        <v>97</v>
      </c>
      <c r="AT964" s="1593" t="s">
        <v>97</v>
      </c>
      <c r="AU964" s="1597" t="s">
        <v>97</v>
      </c>
      <c r="AV964" s="222">
        <f t="shared" si="176"/>
        <v>0</v>
      </c>
      <c r="AW964" s="706"/>
      <c r="AX964" s="707"/>
      <c r="AY964" s="707"/>
      <c r="AZ964" s="707"/>
      <c r="BA964" s="707"/>
      <c r="BB964" s="707"/>
      <c r="BC964" s="707"/>
      <c r="BD964" s="707"/>
      <c r="BE964" s="708"/>
    </row>
    <row r="965" spans="1:57" ht="47.25">
      <c r="A965" s="2444"/>
      <c r="B965" s="2452"/>
      <c r="C965" s="2408"/>
      <c r="D965" s="277" t="s">
        <v>75</v>
      </c>
      <c r="E965" s="2437"/>
      <c r="F965" s="2440"/>
      <c r="G965" s="1495">
        <f t="shared" si="175"/>
        <v>0</v>
      </c>
      <c r="H965" s="1496">
        <f t="shared" si="177"/>
        <v>0</v>
      </c>
      <c r="I965" s="1598"/>
      <c r="J965" s="1598"/>
      <c r="K965" s="1598"/>
      <c r="L965" s="1617"/>
      <c r="M965" s="1494">
        <f t="shared" si="200"/>
        <v>0</v>
      </c>
      <c r="N965" s="714"/>
      <c r="O965" s="714"/>
      <c r="P965" s="714"/>
      <c r="Q965" s="714"/>
      <c r="R965" s="715"/>
      <c r="S965" s="756"/>
      <c r="T965" s="694"/>
      <c r="U965" s="694"/>
      <c r="V965" s="751"/>
      <c r="W965" s="751"/>
      <c r="X965" s="695"/>
      <c r="Y965" s="756"/>
      <c r="Z965" s="695"/>
      <c r="AA965" s="1588"/>
      <c r="AB965" s="1589"/>
      <c r="AC965" s="1589"/>
      <c r="AD965" s="1589"/>
      <c r="AE965" s="1589"/>
      <c r="AF965" s="1687"/>
      <c r="AG965" s="1618"/>
      <c r="AH965" s="1599"/>
      <c r="AI965" s="1681"/>
      <c r="AJ965" s="161">
        <f t="shared" si="207"/>
        <v>0</v>
      </c>
      <c r="AK965" s="1601" t="s">
        <v>98</v>
      </c>
      <c r="AL965" s="1602" t="s">
        <v>98</v>
      </c>
      <c r="AM965" s="1603" t="s">
        <v>98</v>
      </c>
      <c r="AN965" s="1604"/>
      <c r="AO965" s="1602"/>
      <c r="AP965" s="1603"/>
      <c r="AQ965" s="1604" t="s">
        <v>97</v>
      </c>
      <c r="AR965" s="1602" t="s">
        <v>97</v>
      </c>
      <c r="AS965" s="1602" t="s">
        <v>97</v>
      </c>
      <c r="AT965" s="1602" t="s">
        <v>97</v>
      </c>
      <c r="AU965" s="1605" t="s">
        <v>97</v>
      </c>
      <c r="AV965" s="222">
        <f t="shared" si="176"/>
        <v>0</v>
      </c>
      <c r="AW965" s="753"/>
      <c r="AX965" s="754"/>
      <c r="AY965" s="754"/>
      <c r="AZ965" s="754"/>
      <c r="BA965" s="754"/>
      <c r="BB965" s="754"/>
      <c r="BC965" s="754"/>
      <c r="BD965" s="754"/>
      <c r="BE965" s="755"/>
    </row>
    <row r="966" spans="1:57" ht="31.5">
      <c r="A966" s="2444"/>
      <c r="B966" s="2452"/>
      <c r="C966" s="2408"/>
      <c r="D966" s="277" t="s">
        <v>76</v>
      </c>
      <c r="E966" s="2437"/>
      <c r="F966" s="2440"/>
      <c r="G966" s="1495">
        <f t="shared" si="175"/>
        <v>0</v>
      </c>
      <c r="H966" s="1496">
        <f t="shared" si="177"/>
        <v>0</v>
      </c>
      <c r="I966" s="1598"/>
      <c r="J966" s="1598"/>
      <c r="K966" s="1598"/>
      <c r="L966" s="1617"/>
      <c r="M966" s="1494">
        <f t="shared" si="200"/>
        <v>0</v>
      </c>
      <c r="N966" s="714"/>
      <c r="O966" s="714"/>
      <c r="P966" s="714"/>
      <c r="Q966" s="714"/>
      <c r="R966" s="715"/>
      <c r="S966" s="756"/>
      <c r="T966" s="694"/>
      <c r="U966" s="694"/>
      <c r="V966" s="751"/>
      <c r="W966" s="751"/>
      <c r="X966" s="695"/>
      <c r="Y966" s="756"/>
      <c r="Z966" s="695"/>
      <c r="AA966" s="1588"/>
      <c r="AB966" s="1589"/>
      <c r="AC966" s="1589"/>
      <c r="AD966" s="1589"/>
      <c r="AE966" s="1589"/>
      <c r="AF966" s="1687"/>
      <c r="AG966" s="1618"/>
      <c r="AH966" s="1599"/>
      <c r="AI966" s="1681"/>
      <c r="AJ966" s="161">
        <f t="shared" ref="AJ966" si="208">SUM(AK966:AM966)</f>
        <v>0</v>
      </c>
      <c r="AK966" s="1601"/>
      <c r="AL966" s="1602"/>
      <c r="AM966" s="1603"/>
      <c r="AN966" s="1604" t="s">
        <v>97</v>
      </c>
      <c r="AO966" s="1602" t="s">
        <v>97</v>
      </c>
      <c r="AP966" s="1603" t="s">
        <v>97</v>
      </c>
      <c r="AQ966" s="1604" t="s">
        <v>97</v>
      </c>
      <c r="AR966" s="1602" t="s">
        <v>97</v>
      </c>
      <c r="AS966" s="1602" t="s">
        <v>97</v>
      </c>
      <c r="AT966" s="1602" t="s">
        <v>97</v>
      </c>
      <c r="AU966" s="1605" t="s">
        <v>97</v>
      </c>
      <c r="AV966" s="222">
        <f t="shared" si="176"/>
        <v>0</v>
      </c>
      <c r="AW966" s="753"/>
      <c r="AX966" s="754"/>
      <c r="AY966" s="754"/>
      <c r="AZ966" s="754"/>
      <c r="BA966" s="754"/>
      <c r="BB966" s="754"/>
      <c r="BC966" s="754"/>
      <c r="BD966" s="754"/>
      <c r="BE966" s="755"/>
    </row>
    <row r="967" spans="1:57">
      <c r="A967" s="2444"/>
      <c r="B967" s="2452"/>
      <c r="C967" s="2408"/>
      <c r="D967" s="277" t="s">
        <v>77</v>
      </c>
      <c r="E967" s="2437"/>
      <c r="F967" s="2440"/>
      <c r="G967" s="1495">
        <f t="shared" si="175"/>
        <v>6</v>
      </c>
      <c r="H967" s="1496">
        <f t="shared" si="177"/>
        <v>0</v>
      </c>
      <c r="I967" s="1598"/>
      <c r="J967" s="1598"/>
      <c r="K967" s="1598"/>
      <c r="L967" s="1617"/>
      <c r="M967" s="1494">
        <f>IF(AND(SUM(N967:R967)=SUM(Y967:Z967),SUM(S967:X967)=SUM(Y967:Z967)),SUM(N967:R967),"ПЕРЕВІРТЕ ПРАВИЛЬНІСТЬ ДАНИХ")</f>
        <v>6</v>
      </c>
      <c r="N967" s="714"/>
      <c r="O967" s="714"/>
      <c r="P967" s="714"/>
      <c r="Q967" s="714"/>
      <c r="R967" s="715">
        <v>6</v>
      </c>
      <c r="S967" s="756"/>
      <c r="T967" s="694">
        <v>6</v>
      </c>
      <c r="U967" s="694"/>
      <c r="V967" s="751"/>
      <c r="W967" s="751"/>
      <c r="X967" s="695"/>
      <c r="Y967" s="756">
        <v>6</v>
      </c>
      <c r="Z967" s="695"/>
      <c r="AA967" s="1588"/>
      <c r="AB967" s="1589">
        <v>3</v>
      </c>
      <c r="AC967" s="1589"/>
      <c r="AD967" s="1589"/>
      <c r="AE967" s="1589">
        <v>6</v>
      </c>
      <c r="AF967" s="1687"/>
      <c r="AG967" s="1618">
        <v>45</v>
      </c>
      <c r="AH967" s="1599">
        <v>22</v>
      </c>
      <c r="AI967" s="1681">
        <v>112</v>
      </c>
      <c r="AJ967" s="161">
        <f>SUM(AQ967:AU967)</f>
        <v>6</v>
      </c>
      <c r="AK967" s="1601" t="s">
        <v>98</v>
      </c>
      <c r="AL967" s="1602" t="s">
        <v>98</v>
      </c>
      <c r="AM967" s="1603" t="s">
        <v>98</v>
      </c>
      <c r="AN967" s="1604" t="s">
        <v>97</v>
      </c>
      <c r="AO967" s="1602" t="s">
        <v>97</v>
      </c>
      <c r="AP967" s="1603" t="s">
        <v>97</v>
      </c>
      <c r="AQ967" s="1604"/>
      <c r="AR967" s="1602"/>
      <c r="AS967" s="1602">
        <v>3</v>
      </c>
      <c r="AT967" s="1602">
        <v>3</v>
      </c>
      <c r="AU967" s="1605"/>
      <c r="AV967" s="222">
        <f t="shared" si="176"/>
        <v>0</v>
      </c>
      <c r="AW967" s="753"/>
      <c r="AX967" s="754"/>
      <c r="AY967" s="754"/>
      <c r="AZ967" s="754"/>
      <c r="BA967" s="754"/>
      <c r="BB967" s="754"/>
      <c r="BC967" s="754"/>
      <c r="BD967" s="754"/>
      <c r="BE967" s="755"/>
    </row>
    <row r="968" spans="1:57" ht="32.25" thickBot="1">
      <c r="A968" s="2444"/>
      <c r="B968" s="2453"/>
      <c r="C968" s="2409"/>
      <c r="D968" s="284" t="s">
        <v>78</v>
      </c>
      <c r="E968" s="2438"/>
      <c r="F968" s="2441"/>
      <c r="G968" s="1498">
        <f t="shared" si="175"/>
        <v>0</v>
      </c>
      <c r="H968" s="1499">
        <f t="shared" si="177"/>
        <v>0</v>
      </c>
      <c r="I968" s="1607"/>
      <c r="J968" s="1607"/>
      <c r="K968" s="1607"/>
      <c r="L968" s="1619"/>
      <c r="M968" s="1494">
        <f t="shared" si="200"/>
        <v>0</v>
      </c>
      <c r="N968" s="738"/>
      <c r="O968" s="738"/>
      <c r="P968" s="738"/>
      <c r="Q968" s="738"/>
      <c r="R968" s="1070"/>
      <c r="S968" s="737"/>
      <c r="T968" s="763"/>
      <c r="U968" s="763"/>
      <c r="V968" s="738"/>
      <c r="W968" s="738"/>
      <c r="X968" s="739"/>
      <c r="Y968" s="737"/>
      <c r="Z968" s="739"/>
      <c r="AA968" s="1611"/>
      <c r="AB968" s="1607"/>
      <c r="AC968" s="1607"/>
      <c r="AD968" s="1607"/>
      <c r="AE968" s="1607"/>
      <c r="AF968" s="1619"/>
      <c r="AG968" s="1621"/>
      <c r="AH968" s="1608"/>
      <c r="AI968" s="2007"/>
      <c r="AJ968" s="162">
        <f t="shared" ref="AJ968" si="209">SUM(AQ968:AU968)</f>
        <v>0</v>
      </c>
      <c r="AK968" s="1612" t="s">
        <v>97</v>
      </c>
      <c r="AL968" s="1613" t="s">
        <v>97</v>
      </c>
      <c r="AM968" s="1614" t="s">
        <v>97</v>
      </c>
      <c r="AN968" s="1615" t="s">
        <v>97</v>
      </c>
      <c r="AO968" s="1613" t="s">
        <v>98</v>
      </c>
      <c r="AP968" s="1614" t="s">
        <v>98</v>
      </c>
      <c r="AQ968" s="1611"/>
      <c r="AR968" s="1607"/>
      <c r="AS968" s="1607"/>
      <c r="AT968" s="1607"/>
      <c r="AU968" s="1608"/>
      <c r="AV968" s="222">
        <f t="shared" si="176"/>
        <v>0</v>
      </c>
      <c r="AW968" s="748"/>
      <c r="AX968" s="749"/>
      <c r="AY968" s="749"/>
      <c r="AZ968" s="749"/>
      <c r="BA968" s="749"/>
      <c r="BB968" s="749"/>
      <c r="BC968" s="749"/>
      <c r="BD968" s="749"/>
      <c r="BE968" s="750"/>
    </row>
    <row r="969" spans="1:57" ht="33.950000000000003" customHeight="1">
      <c r="A969" s="2444"/>
      <c r="B969" s="2451" t="s">
        <v>186</v>
      </c>
      <c r="C969" s="2407" t="s">
        <v>164</v>
      </c>
      <c r="D969" s="275" t="s">
        <v>74</v>
      </c>
      <c r="E969" s="2436">
        <v>25</v>
      </c>
      <c r="F969" s="2439">
        <f>E969-SUM(M969:M973)</f>
        <v>5</v>
      </c>
      <c r="G969" s="1500">
        <f t="shared" si="175"/>
        <v>0</v>
      </c>
      <c r="H969" s="1493">
        <f t="shared" si="177"/>
        <v>0</v>
      </c>
      <c r="I969" s="1586"/>
      <c r="J969" s="1586"/>
      <c r="K969" s="1586"/>
      <c r="L969" s="1595"/>
      <c r="M969" s="1494">
        <f t="shared" si="200"/>
        <v>0</v>
      </c>
      <c r="N969" s="689"/>
      <c r="O969" s="689"/>
      <c r="P969" s="689"/>
      <c r="Q969" s="689"/>
      <c r="R969" s="690"/>
      <c r="S969" s="691"/>
      <c r="T969" s="762"/>
      <c r="U969" s="762"/>
      <c r="V969" s="689"/>
      <c r="W969" s="689"/>
      <c r="X969" s="693"/>
      <c r="Y969" s="691"/>
      <c r="Z969" s="693"/>
      <c r="AA969" s="1591"/>
      <c r="AB969" s="1586"/>
      <c r="AC969" s="1586"/>
      <c r="AD969" s="1586"/>
      <c r="AE969" s="1586"/>
      <c r="AF969" s="1595"/>
      <c r="AG969" s="1616"/>
      <c r="AH969" s="1587"/>
      <c r="AI969" s="2006"/>
      <c r="AJ969" s="160">
        <f t="shared" ref="AJ969:AJ970" si="210">SUM(AN969:AP969)</f>
        <v>0</v>
      </c>
      <c r="AK969" s="1592" t="s">
        <v>97</v>
      </c>
      <c r="AL969" s="1593" t="s">
        <v>97</v>
      </c>
      <c r="AM969" s="1594" t="s">
        <v>97</v>
      </c>
      <c r="AN969" s="1591"/>
      <c r="AO969" s="1586"/>
      <c r="AP969" s="1595"/>
      <c r="AQ969" s="1596" t="s">
        <v>97</v>
      </c>
      <c r="AR969" s="1593" t="s">
        <v>97</v>
      </c>
      <c r="AS969" s="1593" t="s">
        <v>97</v>
      </c>
      <c r="AT969" s="1593" t="s">
        <v>97</v>
      </c>
      <c r="AU969" s="1597" t="s">
        <v>97</v>
      </c>
      <c r="AV969" s="222">
        <f t="shared" si="176"/>
        <v>0</v>
      </c>
      <c r="AW969" s="706"/>
      <c r="AX969" s="707"/>
      <c r="AY969" s="707"/>
      <c r="AZ969" s="707"/>
      <c r="BA969" s="707"/>
      <c r="BB969" s="707"/>
      <c r="BC969" s="707"/>
      <c r="BD969" s="707"/>
      <c r="BE969" s="708"/>
    </row>
    <row r="970" spans="1:57" ht="47.25">
      <c r="A970" s="2444"/>
      <c r="B970" s="2452"/>
      <c r="C970" s="2408"/>
      <c r="D970" s="277" t="s">
        <v>75</v>
      </c>
      <c r="E970" s="2437"/>
      <c r="F970" s="2440"/>
      <c r="G970" s="1495">
        <f t="shared" ref="G970:G1023" si="211">SUM(M970,AV970)</f>
        <v>0</v>
      </c>
      <c r="H970" s="1496">
        <f t="shared" si="177"/>
        <v>0</v>
      </c>
      <c r="I970" s="1598"/>
      <c r="J970" s="1598"/>
      <c r="K970" s="1598"/>
      <c r="L970" s="1617"/>
      <c r="M970" s="1494">
        <f t="shared" si="200"/>
        <v>0</v>
      </c>
      <c r="N970" s="714"/>
      <c r="O970" s="714"/>
      <c r="P970" s="714"/>
      <c r="Q970" s="714"/>
      <c r="R970" s="715"/>
      <c r="S970" s="756"/>
      <c r="T970" s="694"/>
      <c r="U970" s="694"/>
      <c r="V970" s="751"/>
      <c r="W970" s="751"/>
      <c r="X970" s="695"/>
      <c r="Y970" s="756"/>
      <c r="Z970" s="695"/>
      <c r="AA970" s="1588"/>
      <c r="AB970" s="1589"/>
      <c r="AC970" s="1589"/>
      <c r="AD970" s="1589"/>
      <c r="AE970" s="1589"/>
      <c r="AF970" s="1687"/>
      <c r="AG970" s="1618"/>
      <c r="AH970" s="1599"/>
      <c r="AI970" s="1681"/>
      <c r="AJ970" s="161">
        <f t="shared" si="210"/>
        <v>0</v>
      </c>
      <c r="AK970" s="1601" t="s">
        <v>98</v>
      </c>
      <c r="AL970" s="1602" t="s">
        <v>98</v>
      </c>
      <c r="AM970" s="1603" t="s">
        <v>98</v>
      </c>
      <c r="AN970" s="1604"/>
      <c r="AO970" s="1602"/>
      <c r="AP970" s="1603"/>
      <c r="AQ970" s="1604" t="s">
        <v>97</v>
      </c>
      <c r="AR970" s="1602" t="s">
        <v>97</v>
      </c>
      <c r="AS970" s="1602" t="s">
        <v>97</v>
      </c>
      <c r="AT970" s="1602" t="s">
        <v>97</v>
      </c>
      <c r="AU970" s="1605" t="s">
        <v>97</v>
      </c>
      <c r="AV970" s="222">
        <f t="shared" ref="AV970:AV1023" si="212">SUM(AW970:BE970)</f>
        <v>0</v>
      </c>
      <c r="AW970" s="753"/>
      <c r="AX970" s="754"/>
      <c r="AY970" s="754"/>
      <c r="AZ970" s="754"/>
      <c r="BA970" s="754"/>
      <c r="BB970" s="754"/>
      <c r="BC970" s="754"/>
      <c r="BD970" s="754"/>
      <c r="BE970" s="755"/>
    </row>
    <row r="971" spans="1:57" ht="31.5">
      <c r="A971" s="2444"/>
      <c r="B971" s="2452"/>
      <c r="C971" s="2408"/>
      <c r="D971" s="277" t="s">
        <v>76</v>
      </c>
      <c r="E971" s="2437"/>
      <c r="F971" s="2440"/>
      <c r="G971" s="1495">
        <f t="shared" si="211"/>
        <v>0</v>
      </c>
      <c r="H971" s="1496">
        <f t="shared" si="177"/>
        <v>0</v>
      </c>
      <c r="I971" s="1598"/>
      <c r="J971" s="1598"/>
      <c r="K971" s="1598"/>
      <c r="L971" s="1617"/>
      <c r="M971" s="1494">
        <f t="shared" si="200"/>
        <v>0</v>
      </c>
      <c r="N971" s="714"/>
      <c r="O971" s="714"/>
      <c r="P971" s="714"/>
      <c r="Q971" s="714"/>
      <c r="R971" s="715"/>
      <c r="S971" s="756"/>
      <c r="T971" s="694"/>
      <c r="U971" s="694"/>
      <c r="V971" s="751"/>
      <c r="W971" s="751"/>
      <c r="X971" s="695"/>
      <c r="Y971" s="756"/>
      <c r="Z971" s="695"/>
      <c r="AA971" s="1588"/>
      <c r="AB971" s="1589"/>
      <c r="AC971" s="1589"/>
      <c r="AD971" s="1589"/>
      <c r="AE971" s="1589"/>
      <c r="AF971" s="1687"/>
      <c r="AG971" s="1618"/>
      <c r="AH971" s="1599"/>
      <c r="AI971" s="1681"/>
      <c r="AJ971" s="161">
        <f t="shared" ref="AJ971" si="213">SUM(AK971:AM971)</f>
        <v>0</v>
      </c>
      <c r="AK971" s="1601"/>
      <c r="AL971" s="1602"/>
      <c r="AM971" s="1603"/>
      <c r="AN971" s="1604" t="s">
        <v>97</v>
      </c>
      <c r="AO971" s="1602" t="s">
        <v>97</v>
      </c>
      <c r="AP971" s="1603" t="s">
        <v>97</v>
      </c>
      <c r="AQ971" s="1604" t="s">
        <v>97</v>
      </c>
      <c r="AR971" s="1602" t="s">
        <v>97</v>
      </c>
      <c r="AS971" s="1602" t="s">
        <v>97</v>
      </c>
      <c r="AT971" s="1602" t="s">
        <v>97</v>
      </c>
      <c r="AU971" s="1605" t="s">
        <v>97</v>
      </c>
      <c r="AV971" s="222">
        <f t="shared" si="212"/>
        <v>0</v>
      </c>
      <c r="AW971" s="753"/>
      <c r="AX971" s="754"/>
      <c r="AY971" s="754"/>
      <c r="AZ971" s="754"/>
      <c r="BA971" s="754"/>
      <c r="BB971" s="754"/>
      <c r="BC971" s="754"/>
      <c r="BD971" s="754"/>
      <c r="BE971" s="755"/>
    </row>
    <row r="972" spans="1:57">
      <c r="A972" s="2444"/>
      <c r="B972" s="2452"/>
      <c r="C972" s="2408"/>
      <c r="D972" s="277" t="s">
        <v>77</v>
      </c>
      <c r="E972" s="2437"/>
      <c r="F972" s="2440"/>
      <c r="G972" s="1495">
        <f t="shared" si="211"/>
        <v>20</v>
      </c>
      <c r="H972" s="1496">
        <f t="shared" si="177"/>
        <v>0</v>
      </c>
      <c r="I972" s="1598"/>
      <c r="J972" s="1598"/>
      <c r="K972" s="1598"/>
      <c r="L972" s="1617"/>
      <c r="M972" s="1494">
        <f>IF(AND(SUM(N972:R972)=SUM(Y972:Z972),SUM(S972:X972)=SUM(Y972:Z972)),SUM(N972:R972),"ПЕРЕВІРТЕ ПРАВИЛЬНІСТЬ ДАНИХ")</f>
        <v>20</v>
      </c>
      <c r="N972" s="714"/>
      <c r="O972" s="714"/>
      <c r="P972" s="714"/>
      <c r="Q972" s="714"/>
      <c r="R972" s="715">
        <v>20</v>
      </c>
      <c r="S972" s="756">
        <v>1</v>
      </c>
      <c r="T972" s="694"/>
      <c r="U972" s="694"/>
      <c r="V972" s="751">
        <v>19</v>
      </c>
      <c r="W972" s="751"/>
      <c r="X972" s="695"/>
      <c r="Y972" s="756">
        <v>20</v>
      </c>
      <c r="Z972" s="695"/>
      <c r="AA972" s="1588"/>
      <c r="AB972" s="1589">
        <v>3</v>
      </c>
      <c r="AC972" s="1589"/>
      <c r="AD972" s="1589"/>
      <c r="AE972" s="1589">
        <v>12</v>
      </c>
      <c r="AF972" s="1687">
        <v>2</v>
      </c>
      <c r="AG972" s="1618">
        <v>38</v>
      </c>
      <c r="AH972" s="1599">
        <v>18</v>
      </c>
      <c r="AI972" s="1681">
        <v>90</v>
      </c>
      <c r="AJ972" s="161">
        <f>SUM(AQ972:AU972)</f>
        <v>19</v>
      </c>
      <c r="AK972" s="1601" t="s">
        <v>98</v>
      </c>
      <c r="AL972" s="1602" t="s">
        <v>98</v>
      </c>
      <c r="AM972" s="1603" t="s">
        <v>98</v>
      </c>
      <c r="AN972" s="1604" t="s">
        <v>97</v>
      </c>
      <c r="AO972" s="1602" t="s">
        <v>97</v>
      </c>
      <c r="AP972" s="1603" t="s">
        <v>97</v>
      </c>
      <c r="AQ972" s="1604">
        <v>0</v>
      </c>
      <c r="AR972" s="1602">
        <v>6</v>
      </c>
      <c r="AS972" s="1602">
        <v>13</v>
      </c>
      <c r="AT972" s="1602"/>
      <c r="AU972" s="1605"/>
      <c r="AV972" s="222">
        <f t="shared" si="212"/>
        <v>0</v>
      </c>
      <c r="AW972" s="753"/>
      <c r="AX972" s="754"/>
      <c r="AY972" s="754"/>
      <c r="AZ972" s="754"/>
      <c r="BA972" s="754"/>
      <c r="BB972" s="754"/>
      <c r="BC972" s="754"/>
      <c r="BD972" s="754"/>
      <c r="BE972" s="755"/>
    </row>
    <row r="973" spans="1:57" ht="32.25" thickBot="1">
      <c r="A973" s="2444"/>
      <c r="B973" s="2453"/>
      <c r="C973" s="2409"/>
      <c r="D973" s="284" t="s">
        <v>78</v>
      </c>
      <c r="E973" s="2438"/>
      <c r="F973" s="2441"/>
      <c r="G973" s="1501">
        <f t="shared" si="211"/>
        <v>0</v>
      </c>
      <c r="H973" s="1499">
        <f t="shared" si="177"/>
        <v>0</v>
      </c>
      <c r="I973" s="1607"/>
      <c r="J973" s="1607"/>
      <c r="K973" s="1607"/>
      <c r="L973" s="1619"/>
      <c r="M973" s="1494">
        <f t="shared" si="200"/>
        <v>0</v>
      </c>
      <c r="N973" s="738"/>
      <c r="O973" s="738"/>
      <c r="P973" s="738"/>
      <c r="Q973" s="738"/>
      <c r="R973" s="1070"/>
      <c r="S973" s="737"/>
      <c r="T973" s="763"/>
      <c r="U973" s="763"/>
      <c r="V973" s="738"/>
      <c r="W973" s="738"/>
      <c r="X973" s="739"/>
      <c r="Y973" s="737"/>
      <c r="Z973" s="739"/>
      <c r="AA973" s="1611"/>
      <c r="AB973" s="1607"/>
      <c r="AC973" s="1607"/>
      <c r="AD973" s="1607"/>
      <c r="AE973" s="1607"/>
      <c r="AF973" s="1619"/>
      <c r="AG973" s="1621"/>
      <c r="AH973" s="1608"/>
      <c r="AI973" s="2007"/>
      <c r="AJ973" s="162">
        <f t="shared" ref="AJ973" si="214">SUM(AQ973:AU973)</f>
        <v>0</v>
      </c>
      <c r="AK973" s="1612" t="s">
        <v>97</v>
      </c>
      <c r="AL973" s="1613" t="s">
        <v>97</v>
      </c>
      <c r="AM973" s="1614" t="s">
        <v>97</v>
      </c>
      <c r="AN973" s="1615" t="s">
        <v>97</v>
      </c>
      <c r="AO973" s="1613" t="s">
        <v>98</v>
      </c>
      <c r="AP973" s="1614" t="s">
        <v>98</v>
      </c>
      <c r="AQ973" s="1611"/>
      <c r="AR973" s="1607"/>
      <c r="AS973" s="1607"/>
      <c r="AT973" s="1607"/>
      <c r="AU973" s="1608"/>
      <c r="AV973" s="222">
        <f t="shared" si="212"/>
        <v>0</v>
      </c>
      <c r="AW973" s="748"/>
      <c r="AX973" s="749"/>
      <c r="AY973" s="749"/>
      <c r="AZ973" s="749"/>
      <c r="BA973" s="749"/>
      <c r="BB973" s="749"/>
      <c r="BC973" s="749"/>
      <c r="BD973" s="749"/>
      <c r="BE973" s="750"/>
    </row>
    <row r="974" spans="1:57" ht="33.950000000000003" customHeight="1">
      <c r="A974" s="2444"/>
      <c r="B974" s="2433" t="s">
        <v>203</v>
      </c>
      <c r="C974" s="2407" t="s">
        <v>204</v>
      </c>
      <c r="D974" s="275" t="s">
        <v>74</v>
      </c>
      <c r="E974" s="2436">
        <v>15</v>
      </c>
      <c r="F974" s="2439">
        <f>E974-SUM(M974:M978)</f>
        <v>2</v>
      </c>
      <c r="G974" s="1492">
        <f t="shared" si="211"/>
        <v>1</v>
      </c>
      <c r="H974" s="1493">
        <f t="shared" si="177"/>
        <v>0</v>
      </c>
      <c r="I974" s="1586"/>
      <c r="J974" s="1586"/>
      <c r="K974" s="1586"/>
      <c r="L974" s="1595"/>
      <c r="M974" s="1494">
        <f>IF(AND(SUM(N974:R974)=SUM(Y974:Z974),SUM(S974:X974)=SUM(Y974:Z974)),SUM(N974:R974),"ПЕРЕВІРТЕ ПРАВИЛЬНІСТЬ ДАНИХ")</f>
        <v>1</v>
      </c>
      <c r="N974" s="689"/>
      <c r="O974" s="689"/>
      <c r="P974" s="689"/>
      <c r="Q974" s="689"/>
      <c r="R974" s="690">
        <v>1</v>
      </c>
      <c r="S974" s="691"/>
      <c r="T974" s="762"/>
      <c r="U974" s="762"/>
      <c r="V974" s="689">
        <v>1</v>
      </c>
      <c r="W974" s="689"/>
      <c r="X974" s="693"/>
      <c r="Y974" s="691">
        <v>1</v>
      </c>
      <c r="Z974" s="693"/>
      <c r="AA974" s="1591"/>
      <c r="AB974" s="1586">
        <v>1</v>
      </c>
      <c r="AC974" s="1586">
        <v>1</v>
      </c>
      <c r="AD974" s="1586">
        <v>1</v>
      </c>
      <c r="AE974" s="1586">
        <v>1</v>
      </c>
      <c r="AF974" s="1595"/>
      <c r="AG974" s="1616">
        <v>50</v>
      </c>
      <c r="AH974" s="1587">
        <v>21</v>
      </c>
      <c r="AI974" s="2006">
        <v>16</v>
      </c>
      <c r="AJ974" s="160">
        <f>SUM(AN974:AP974)</f>
        <v>1</v>
      </c>
      <c r="AK974" s="1592" t="s">
        <v>97</v>
      </c>
      <c r="AL974" s="1593" t="s">
        <v>97</v>
      </c>
      <c r="AM974" s="1594" t="s">
        <v>97</v>
      </c>
      <c r="AN974" s="1591"/>
      <c r="AO974" s="1586">
        <v>1</v>
      </c>
      <c r="AP974" s="1595"/>
      <c r="AQ974" s="1596" t="s">
        <v>97</v>
      </c>
      <c r="AR974" s="1593" t="s">
        <v>97</v>
      </c>
      <c r="AS974" s="1593" t="s">
        <v>97</v>
      </c>
      <c r="AT974" s="1593" t="s">
        <v>97</v>
      </c>
      <c r="AU974" s="1597" t="s">
        <v>97</v>
      </c>
      <c r="AV974" s="222">
        <f t="shared" si="212"/>
        <v>0</v>
      </c>
      <c r="AW974" s="706"/>
      <c r="AX974" s="707"/>
      <c r="AY974" s="707"/>
      <c r="AZ974" s="707"/>
      <c r="BA974" s="707"/>
      <c r="BB974" s="707"/>
      <c r="BC974" s="707"/>
      <c r="BD974" s="707"/>
      <c r="BE974" s="708"/>
    </row>
    <row r="975" spans="1:57" ht="47.25">
      <c r="A975" s="2444"/>
      <c r="B975" s="2434"/>
      <c r="C975" s="2408"/>
      <c r="D975" s="277" t="s">
        <v>75</v>
      </c>
      <c r="E975" s="2437"/>
      <c r="F975" s="2440"/>
      <c r="G975" s="1495">
        <f t="shared" si="211"/>
        <v>0</v>
      </c>
      <c r="H975" s="1496">
        <f t="shared" si="177"/>
        <v>0</v>
      </c>
      <c r="I975" s="1598"/>
      <c r="J975" s="1598"/>
      <c r="K975" s="1598"/>
      <c r="L975" s="1617"/>
      <c r="M975" s="1494">
        <f t="shared" si="200"/>
        <v>0</v>
      </c>
      <c r="N975" s="714"/>
      <c r="O975" s="714"/>
      <c r="P975" s="714"/>
      <c r="Q975" s="714"/>
      <c r="R975" s="715"/>
      <c r="S975" s="756"/>
      <c r="T975" s="694"/>
      <c r="U975" s="694"/>
      <c r="V975" s="751"/>
      <c r="W975" s="751"/>
      <c r="X975" s="695"/>
      <c r="Y975" s="756"/>
      <c r="Z975" s="695"/>
      <c r="AA975" s="1588"/>
      <c r="AB975" s="1589"/>
      <c r="AC975" s="1589"/>
      <c r="AD975" s="1589"/>
      <c r="AE975" s="1589"/>
      <c r="AF975" s="1687"/>
      <c r="AG975" s="1618"/>
      <c r="AH975" s="1599"/>
      <c r="AI975" s="1681"/>
      <c r="AJ975" s="161">
        <f t="shared" ref="AJ975" si="215">SUM(AN975:AP975)</f>
        <v>0</v>
      </c>
      <c r="AK975" s="1601" t="s">
        <v>98</v>
      </c>
      <c r="AL975" s="1602" t="s">
        <v>98</v>
      </c>
      <c r="AM975" s="1603" t="s">
        <v>98</v>
      </c>
      <c r="AN975" s="1604"/>
      <c r="AO975" s="1602"/>
      <c r="AP975" s="1603"/>
      <c r="AQ975" s="1604" t="s">
        <v>97</v>
      </c>
      <c r="AR975" s="1602" t="s">
        <v>97</v>
      </c>
      <c r="AS975" s="1602" t="s">
        <v>97</v>
      </c>
      <c r="AT975" s="1602" t="s">
        <v>97</v>
      </c>
      <c r="AU975" s="1605" t="s">
        <v>97</v>
      </c>
      <c r="AV975" s="222">
        <f t="shared" si="212"/>
        <v>0</v>
      </c>
      <c r="AW975" s="753"/>
      <c r="AX975" s="754"/>
      <c r="AY975" s="754"/>
      <c r="AZ975" s="754"/>
      <c r="BA975" s="754"/>
      <c r="BB975" s="754"/>
      <c r="BC975" s="754"/>
      <c r="BD975" s="754"/>
      <c r="BE975" s="755"/>
    </row>
    <row r="976" spans="1:57" ht="31.5">
      <c r="A976" s="2444"/>
      <c r="B976" s="2434"/>
      <c r="C976" s="2408"/>
      <c r="D976" s="277" t="s">
        <v>76</v>
      </c>
      <c r="E976" s="2437"/>
      <c r="F976" s="2440"/>
      <c r="G976" s="1495">
        <f t="shared" si="211"/>
        <v>0</v>
      </c>
      <c r="H976" s="1496">
        <f t="shared" si="177"/>
        <v>0</v>
      </c>
      <c r="I976" s="1598"/>
      <c r="J976" s="1598"/>
      <c r="K976" s="1598"/>
      <c r="L976" s="1617"/>
      <c r="M976" s="1494">
        <f t="shared" si="200"/>
        <v>0</v>
      </c>
      <c r="N976" s="714"/>
      <c r="O976" s="714"/>
      <c r="P976" s="714"/>
      <c r="Q976" s="714"/>
      <c r="R976" s="715"/>
      <c r="S976" s="756"/>
      <c r="T976" s="694"/>
      <c r="U976" s="694"/>
      <c r="V976" s="751"/>
      <c r="W976" s="751"/>
      <c r="X976" s="695"/>
      <c r="Y976" s="756"/>
      <c r="Z976" s="695"/>
      <c r="AA976" s="1588"/>
      <c r="AB976" s="1589"/>
      <c r="AC976" s="1589"/>
      <c r="AD976" s="1589"/>
      <c r="AE976" s="1589"/>
      <c r="AF976" s="1687"/>
      <c r="AG976" s="1618"/>
      <c r="AH976" s="1599"/>
      <c r="AI976" s="1681"/>
      <c r="AJ976" s="161">
        <f t="shared" ref="AJ976" si="216">SUM(AK976:AM976)</f>
        <v>0</v>
      </c>
      <c r="AK976" s="1601"/>
      <c r="AL976" s="1602"/>
      <c r="AM976" s="1603"/>
      <c r="AN976" s="1604" t="s">
        <v>97</v>
      </c>
      <c r="AO976" s="1602" t="s">
        <v>97</v>
      </c>
      <c r="AP976" s="1603" t="s">
        <v>97</v>
      </c>
      <c r="AQ976" s="1604" t="s">
        <v>97</v>
      </c>
      <c r="AR976" s="1602" t="s">
        <v>97</v>
      </c>
      <c r="AS976" s="1602" t="s">
        <v>97</v>
      </c>
      <c r="AT976" s="1602" t="s">
        <v>97</v>
      </c>
      <c r="AU976" s="1605" t="s">
        <v>97</v>
      </c>
      <c r="AV976" s="222">
        <f t="shared" si="212"/>
        <v>0</v>
      </c>
      <c r="AW976" s="753"/>
      <c r="AX976" s="754"/>
      <c r="AY976" s="754"/>
      <c r="AZ976" s="754"/>
      <c r="BA976" s="754"/>
      <c r="BB976" s="754"/>
      <c r="BC976" s="754"/>
      <c r="BD976" s="754"/>
      <c r="BE976" s="755"/>
    </row>
    <row r="977" spans="1:57">
      <c r="A977" s="2444"/>
      <c r="B977" s="2434"/>
      <c r="C977" s="2408"/>
      <c r="D977" s="277" t="s">
        <v>77</v>
      </c>
      <c r="E977" s="2437"/>
      <c r="F977" s="2440"/>
      <c r="G977" s="1495">
        <f t="shared" si="211"/>
        <v>13</v>
      </c>
      <c r="H977" s="1496">
        <f t="shared" si="177"/>
        <v>0</v>
      </c>
      <c r="I977" s="1598"/>
      <c r="J977" s="1598"/>
      <c r="K977" s="1598"/>
      <c r="L977" s="1617"/>
      <c r="M977" s="1494">
        <f>IF(AND(SUM(N977:R977)=SUM(Y977:Z977),SUM(S977:X977)=SUM(Y977:Z977)),SUM(N977:R977),"ПЕРЕВІРТЕ ПРАВИЛЬНІСТЬ ДАНИХ")</f>
        <v>12</v>
      </c>
      <c r="N977" s="714"/>
      <c r="O977" s="714"/>
      <c r="P977" s="714"/>
      <c r="Q977" s="714"/>
      <c r="R977" s="715">
        <v>12</v>
      </c>
      <c r="S977" s="756">
        <v>3</v>
      </c>
      <c r="T977" s="694"/>
      <c r="U977" s="694"/>
      <c r="V977" s="751">
        <v>9</v>
      </c>
      <c r="W977" s="751"/>
      <c r="X977" s="695"/>
      <c r="Y977" s="756">
        <v>10</v>
      </c>
      <c r="Z977" s="695">
        <v>2</v>
      </c>
      <c r="AA977" s="1588"/>
      <c r="AB977" s="1589">
        <v>3</v>
      </c>
      <c r="AC977" s="1589">
        <v>3</v>
      </c>
      <c r="AD977" s="1589"/>
      <c r="AE977" s="1589">
        <v>6</v>
      </c>
      <c r="AF977" s="1687"/>
      <c r="AG977" s="1618">
        <v>40</v>
      </c>
      <c r="AH977" s="1599">
        <v>20</v>
      </c>
      <c r="AI977" s="1681">
        <v>87.08</v>
      </c>
      <c r="AJ977" s="161">
        <f>SUM(AQ977:AU977)</f>
        <v>12</v>
      </c>
      <c r="AK977" s="1601" t="s">
        <v>98</v>
      </c>
      <c r="AL977" s="1602" t="s">
        <v>98</v>
      </c>
      <c r="AM977" s="1603" t="s">
        <v>98</v>
      </c>
      <c r="AN977" s="1604" t="s">
        <v>97</v>
      </c>
      <c r="AO977" s="1602" t="s">
        <v>97</v>
      </c>
      <c r="AP977" s="1603" t="s">
        <v>97</v>
      </c>
      <c r="AQ977" s="1604">
        <v>2</v>
      </c>
      <c r="AR977" s="1602">
        <v>1</v>
      </c>
      <c r="AS977" s="1602">
        <v>9</v>
      </c>
      <c r="AT977" s="1602"/>
      <c r="AU977" s="1605"/>
      <c r="AV977" s="222">
        <f t="shared" si="212"/>
        <v>1</v>
      </c>
      <c r="AW977" s="753"/>
      <c r="AX977" s="754"/>
      <c r="AY977" s="754"/>
      <c r="AZ977" s="754"/>
      <c r="BA977" s="754">
        <v>1</v>
      </c>
      <c r="BB977" s="754"/>
      <c r="BC977" s="754"/>
      <c r="BD977" s="754"/>
      <c r="BE977" s="755"/>
    </row>
    <row r="978" spans="1:57" ht="32.25" thickBot="1">
      <c r="A978" s="2444"/>
      <c r="B978" s="2435"/>
      <c r="C978" s="2409"/>
      <c r="D978" s="284" t="s">
        <v>78</v>
      </c>
      <c r="E978" s="2438"/>
      <c r="F978" s="2441"/>
      <c r="G978" s="1498">
        <f t="shared" si="211"/>
        <v>0</v>
      </c>
      <c r="H978" s="1499">
        <f t="shared" si="177"/>
        <v>0</v>
      </c>
      <c r="I978" s="1607"/>
      <c r="J978" s="1607"/>
      <c r="K978" s="1607"/>
      <c r="L978" s="1619"/>
      <c r="M978" s="1494">
        <f t="shared" si="200"/>
        <v>0</v>
      </c>
      <c r="N978" s="738"/>
      <c r="O978" s="738"/>
      <c r="P978" s="738"/>
      <c r="Q978" s="738"/>
      <c r="R978" s="1070"/>
      <c r="S978" s="737"/>
      <c r="T978" s="763"/>
      <c r="U978" s="763"/>
      <c r="V978" s="738"/>
      <c r="W978" s="738"/>
      <c r="X978" s="739"/>
      <c r="Y978" s="737"/>
      <c r="Z978" s="739"/>
      <c r="AA978" s="1611"/>
      <c r="AB978" s="1607"/>
      <c r="AC978" s="1607"/>
      <c r="AD978" s="1607"/>
      <c r="AE978" s="1607"/>
      <c r="AF978" s="1619"/>
      <c r="AG978" s="1621"/>
      <c r="AH978" s="1608"/>
      <c r="AI978" s="2007"/>
      <c r="AJ978" s="162">
        <f t="shared" ref="AJ978" si="217">SUM(AQ978:AU978)</f>
        <v>0</v>
      </c>
      <c r="AK978" s="1612" t="s">
        <v>97</v>
      </c>
      <c r="AL978" s="1613" t="s">
        <v>97</v>
      </c>
      <c r="AM978" s="1614" t="s">
        <v>97</v>
      </c>
      <c r="AN978" s="1615" t="s">
        <v>97</v>
      </c>
      <c r="AO978" s="1613" t="s">
        <v>98</v>
      </c>
      <c r="AP978" s="1614" t="s">
        <v>98</v>
      </c>
      <c r="AQ978" s="1611"/>
      <c r="AR978" s="1607"/>
      <c r="AS978" s="1607"/>
      <c r="AT978" s="1607"/>
      <c r="AU978" s="1608"/>
      <c r="AV978" s="222">
        <f t="shared" si="212"/>
        <v>0</v>
      </c>
      <c r="AW978" s="748"/>
      <c r="AX978" s="749"/>
      <c r="AY978" s="749"/>
      <c r="AZ978" s="749"/>
      <c r="BA978" s="749"/>
      <c r="BB978" s="749"/>
      <c r="BC978" s="749"/>
      <c r="BD978" s="749"/>
      <c r="BE978" s="750"/>
    </row>
    <row r="979" spans="1:57" ht="33.950000000000003" customHeight="1">
      <c r="A979" s="2444"/>
      <c r="B979" s="2433" t="s">
        <v>165</v>
      </c>
      <c r="C979" s="2407" t="s">
        <v>166</v>
      </c>
      <c r="D979" s="275" t="s">
        <v>74</v>
      </c>
      <c r="E979" s="2436">
        <v>5</v>
      </c>
      <c r="F979" s="2439">
        <f>E979-SUM(M979:M983)</f>
        <v>2</v>
      </c>
      <c r="G979" s="1500">
        <f t="shared" si="211"/>
        <v>0</v>
      </c>
      <c r="H979" s="1493">
        <f t="shared" ref="H979:H988" si="218">SUM(I979:L979)</f>
        <v>0</v>
      </c>
      <c r="I979" s="1586"/>
      <c r="J979" s="1586"/>
      <c r="K979" s="1586"/>
      <c r="L979" s="1595"/>
      <c r="M979" s="1494">
        <f t="shared" si="200"/>
        <v>0</v>
      </c>
      <c r="N979" s="689"/>
      <c r="O979" s="689"/>
      <c r="P979" s="689"/>
      <c r="Q979" s="689"/>
      <c r="R979" s="690"/>
      <c r="S979" s="691"/>
      <c r="T979" s="762"/>
      <c r="U979" s="762"/>
      <c r="V979" s="689"/>
      <c r="W979" s="689"/>
      <c r="X979" s="693"/>
      <c r="Y979" s="691"/>
      <c r="Z979" s="693"/>
      <c r="AA979" s="1591"/>
      <c r="AB979" s="1586"/>
      <c r="AC979" s="1586"/>
      <c r="AD979" s="1586"/>
      <c r="AE979" s="1586"/>
      <c r="AF979" s="1595"/>
      <c r="AG979" s="1616"/>
      <c r="AH979" s="1587"/>
      <c r="AI979" s="2006"/>
      <c r="AJ979" s="160">
        <f t="shared" ref="AJ979:AJ980" si="219">SUM(AN979:AP979)</f>
        <v>0</v>
      </c>
      <c r="AK979" s="1592" t="s">
        <v>97</v>
      </c>
      <c r="AL979" s="1593" t="s">
        <v>97</v>
      </c>
      <c r="AM979" s="1594" t="s">
        <v>97</v>
      </c>
      <c r="AN979" s="1591"/>
      <c r="AO979" s="1586"/>
      <c r="AP979" s="1595"/>
      <c r="AQ979" s="1596" t="s">
        <v>97</v>
      </c>
      <c r="AR979" s="1593" t="s">
        <v>97</v>
      </c>
      <c r="AS979" s="1593" t="s">
        <v>97</v>
      </c>
      <c r="AT979" s="1593" t="s">
        <v>97</v>
      </c>
      <c r="AU979" s="1597" t="s">
        <v>97</v>
      </c>
      <c r="AV979" s="222">
        <f t="shared" si="212"/>
        <v>0</v>
      </c>
      <c r="AW979" s="706"/>
      <c r="AX979" s="707"/>
      <c r="AY979" s="707"/>
      <c r="AZ979" s="707"/>
      <c r="BA979" s="707"/>
      <c r="BB979" s="707"/>
      <c r="BC979" s="707"/>
      <c r="BD979" s="707"/>
      <c r="BE979" s="708"/>
    </row>
    <row r="980" spans="1:57" ht="47.25">
      <c r="A980" s="2444"/>
      <c r="B980" s="2434"/>
      <c r="C980" s="2408"/>
      <c r="D980" s="277" t="s">
        <v>75</v>
      </c>
      <c r="E980" s="2437"/>
      <c r="F980" s="2440"/>
      <c r="G980" s="1495">
        <f t="shared" si="211"/>
        <v>0</v>
      </c>
      <c r="H980" s="1496">
        <f t="shared" si="218"/>
        <v>0</v>
      </c>
      <c r="I980" s="1598"/>
      <c r="J980" s="1598"/>
      <c r="K980" s="1598"/>
      <c r="L980" s="1617"/>
      <c r="M980" s="1494">
        <f t="shared" si="200"/>
        <v>0</v>
      </c>
      <c r="N980" s="714"/>
      <c r="O980" s="714"/>
      <c r="P980" s="714"/>
      <c r="Q980" s="714"/>
      <c r="R980" s="715"/>
      <c r="S980" s="756"/>
      <c r="T980" s="694"/>
      <c r="U980" s="694"/>
      <c r="V980" s="751"/>
      <c r="W980" s="751"/>
      <c r="X980" s="695"/>
      <c r="Y980" s="756"/>
      <c r="Z980" s="695"/>
      <c r="AA980" s="1588"/>
      <c r="AB980" s="1589"/>
      <c r="AC980" s="1589"/>
      <c r="AD980" s="1589"/>
      <c r="AE980" s="1589"/>
      <c r="AF980" s="1687"/>
      <c r="AG980" s="1618"/>
      <c r="AH980" s="1599"/>
      <c r="AI980" s="1681"/>
      <c r="AJ980" s="161">
        <f t="shared" si="219"/>
        <v>0</v>
      </c>
      <c r="AK980" s="1601" t="s">
        <v>98</v>
      </c>
      <c r="AL980" s="1602" t="s">
        <v>98</v>
      </c>
      <c r="AM980" s="1603" t="s">
        <v>98</v>
      </c>
      <c r="AN980" s="1604"/>
      <c r="AO980" s="1602"/>
      <c r="AP980" s="1603"/>
      <c r="AQ980" s="1604" t="s">
        <v>97</v>
      </c>
      <c r="AR980" s="1602" t="s">
        <v>97</v>
      </c>
      <c r="AS980" s="1602" t="s">
        <v>97</v>
      </c>
      <c r="AT980" s="1602" t="s">
        <v>97</v>
      </c>
      <c r="AU980" s="1605" t="s">
        <v>97</v>
      </c>
      <c r="AV980" s="222">
        <f t="shared" si="212"/>
        <v>0</v>
      </c>
      <c r="AW980" s="753"/>
      <c r="AX980" s="754"/>
      <c r="AY980" s="754"/>
      <c r="AZ980" s="754"/>
      <c r="BA980" s="754"/>
      <c r="BB980" s="754"/>
      <c r="BC980" s="754"/>
      <c r="BD980" s="754"/>
      <c r="BE980" s="755"/>
    </row>
    <row r="981" spans="1:57" ht="31.5">
      <c r="A981" s="2444"/>
      <c r="B981" s="2434"/>
      <c r="C981" s="2408"/>
      <c r="D981" s="277" t="s">
        <v>76</v>
      </c>
      <c r="E981" s="2437"/>
      <c r="F981" s="2440"/>
      <c r="G981" s="1495">
        <f t="shared" si="211"/>
        <v>0</v>
      </c>
      <c r="H981" s="1496">
        <f t="shared" si="218"/>
        <v>0</v>
      </c>
      <c r="I981" s="1598"/>
      <c r="J981" s="1598"/>
      <c r="K981" s="1598"/>
      <c r="L981" s="1617"/>
      <c r="M981" s="1494">
        <f t="shared" si="200"/>
        <v>0</v>
      </c>
      <c r="N981" s="714"/>
      <c r="O981" s="714"/>
      <c r="P981" s="714"/>
      <c r="Q981" s="714"/>
      <c r="R981" s="715"/>
      <c r="S981" s="756"/>
      <c r="T981" s="694"/>
      <c r="U981" s="694"/>
      <c r="V981" s="751"/>
      <c r="W981" s="751"/>
      <c r="X981" s="695"/>
      <c r="Y981" s="756"/>
      <c r="Z981" s="695"/>
      <c r="AA981" s="1588"/>
      <c r="AB981" s="1589"/>
      <c r="AC981" s="1589"/>
      <c r="AD981" s="1589"/>
      <c r="AE981" s="1589"/>
      <c r="AF981" s="1687"/>
      <c r="AG981" s="1618"/>
      <c r="AH981" s="1599"/>
      <c r="AI981" s="1681"/>
      <c r="AJ981" s="161">
        <f t="shared" ref="AJ981" si="220">SUM(AK981:AM981)</f>
        <v>0</v>
      </c>
      <c r="AK981" s="1601"/>
      <c r="AL981" s="1602"/>
      <c r="AM981" s="1603"/>
      <c r="AN981" s="1604" t="s">
        <v>97</v>
      </c>
      <c r="AO981" s="1602" t="s">
        <v>97</v>
      </c>
      <c r="AP981" s="1603" t="s">
        <v>97</v>
      </c>
      <c r="AQ981" s="1604" t="s">
        <v>97</v>
      </c>
      <c r="AR981" s="1602" t="s">
        <v>97</v>
      </c>
      <c r="AS981" s="1602" t="s">
        <v>97</v>
      </c>
      <c r="AT981" s="1602" t="s">
        <v>97</v>
      </c>
      <c r="AU981" s="1605" t="s">
        <v>97</v>
      </c>
      <c r="AV981" s="222">
        <f t="shared" si="212"/>
        <v>0</v>
      </c>
      <c r="AW981" s="753"/>
      <c r="AX981" s="754"/>
      <c r="AY981" s="754"/>
      <c r="AZ981" s="754"/>
      <c r="BA981" s="754"/>
      <c r="BB981" s="754"/>
      <c r="BC981" s="754"/>
      <c r="BD981" s="754"/>
      <c r="BE981" s="755"/>
    </row>
    <row r="982" spans="1:57">
      <c r="A982" s="2444"/>
      <c r="B982" s="2434"/>
      <c r="C982" s="2408"/>
      <c r="D982" s="277" t="s">
        <v>77</v>
      </c>
      <c r="E982" s="2437"/>
      <c r="F982" s="2440"/>
      <c r="G982" s="1495">
        <f t="shared" si="211"/>
        <v>3</v>
      </c>
      <c r="H982" s="1496">
        <v>0</v>
      </c>
      <c r="I982" s="1598">
        <v>0</v>
      </c>
      <c r="J982" s="1598"/>
      <c r="K982" s="1598"/>
      <c r="L982" s="1617"/>
      <c r="M982" s="1494">
        <f>IF(AND(SUM(N982:R982)=SUM(Y982:Z982),SUM(S982:X982)=SUM(Y982:Z982)),SUM(N982:R982),"ПЕРЕВІРТЕ ПРАВИЛЬНІСТЬ ДАНИХ")</f>
        <v>3</v>
      </c>
      <c r="N982" s="714"/>
      <c r="O982" s="714"/>
      <c r="P982" s="714"/>
      <c r="Q982" s="714"/>
      <c r="R982" s="715">
        <v>3</v>
      </c>
      <c r="S982" s="756">
        <v>3</v>
      </c>
      <c r="T982" s="694"/>
      <c r="U982" s="694"/>
      <c r="V982" s="751"/>
      <c r="W982" s="751"/>
      <c r="X982" s="695"/>
      <c r="Y982" s="756">
        <v>3</v>
      </c>
      <c r="Z982" s="695"/>
      <c r="AA982" s="1588"/>
      <c r="AB982" s="1589">
        <v>2</v>
      </c>
      <c r="AC982" s="1589">
        <v>2</v>
      </c>
      <c r="AD982" s="1589">
        <v>1</v>
      </c>
      <c r="AE982" s="1589">
        <v>1</v>
      </c>
      <c r="AF982" s="1687">
        <v>1</v>
      </c>
      <c r="AG982" s="1618">
        <v>32</v>
      </c>
      <c r="AH982" s="1599">
        <v>17</v>
      </c>
      <c r="AI982" s="1681">
        <v>92</v>
      </c>
      <c r="AJ982" s="161">
        <f>SUM(AQ982:AU982)</f>
        <v>3</v>
      </c>
      <c r="AK982" s="1601" t="s">
        <v>98</v>
      </c>
      <c r="AL982" s="1602" t="s">
        <v>98</v>
      </c>
      <c r="AM982" s="1603" t="s">
        <v>98</v>
      </c>
      <c r="AN982" s="1604" t="s">
        <v>97</v>
      </c>
      <c r="AO982" s="1602" t="s">
        <v>97</v>
      </c>
      <c r="AP982" s="1603" t="s">
        <v>97</v>
      </c>
      <c r="AQ982" s="1604"/>
      <c r="AR982" s="1602">
        <v>1</v>
      </c>
      <c r="AS982" s="1602">
        <v>2</v>
      </c>
      <c r="AT982" s="1602"/>
      <c r="AU982" s="1605"/>
      <c r="AV982" s="222">
        <f t="shared" si="212"/>
        <v>0</v>
      </c>
      <c r="AW982" s="753"/>
      <c r="AX982" s="754"/>
      <c r="AY982" s="754"/>
      <c r="AZ982" s="754"/>
      <c r="BA982" s="754"/>
      <c r="BB982" s="754"/>
      <c r="BC982" s="754"/>
      <c r="BD982" s="754"/>
      <c r="BE982" s="755"/>
    </row>
    <row r="983" spans="1:57" ht="32.25" thickBot="1">
      <c r="A983" s="2444"/>
      <c r="B983" s="2435"/>
      <c r="C983" s="2409"/>
      <c r="D983" s="284" t="s">
        <v>78</v>
      </c>
      <c r="E983" s="2438"/>
      <c r="F983" s="2441"/>
      <c r="G983" s="1501">
        <f t="shared" si="211"/>
        <v>0</v>
      </c>
      <c r="H983" s="1499">
        <f t="shared" si="218"/>
        <v>0</v>
      </c>
      <c r="I983" s="1607"/>
      <c r="J983" s="1607"/>
      <c r="K983" s="1607"/>
      <c r="L983" s="1619"/>
      <c r="M983" s="1494">
        <f t="shared" si="200"/>
        <v>0</v>
      </c>
      <c r="N983" s="738"/>
      <c r="O983" s="738"/>
      <c r="P983" s="738"/>
      <c r="Q983" s="738"/>
      <c r="R983" s="1070"/>
      <c r="S983" s="737"/>
      <c r="T983" s="763"/>
      <c r="U983" s="763"/>
      <c r="V983" s="738"/>
      <c r="W983" s="738"/>
      <c r="X983" s="739"/>
      <c r="Y983" s="737"/>
      <c r="Z983" s="739"/>
      <c r="AA983" s="1611"/>
      <c r="AB983" s="1607"/>
      <c r="AC983" s="1607"/>
      <c r="AD983" s="1607"/>
      <c r="AE983" s="1607"/>
      <c r="AF983" s="1619"/>
      <c r="AG983" s="1621"/>
      <c r="AH983" s="1608"/>
      <c r="AI983" s="2007"/>
      <c r="AJ983" s="162">
        <f t="shared" ref="AJ983" si="221">SUM(AQ983:AU983)</f>
        <v>0</v>
      </c>
      <c r="AK983" s="1612" t="s">
        <v>97</v>
      </c>
      <c r="AL983" s="1613" t="s">
        <v>97</v>
      </c>
      <c r="AM983" s="1614" t="s">
        <v>97</v>
      </c>
      <c r="AN983" s="1615" t="s">
        <v>97</v>
      </c>
      <c r="AO983" s="1613" t="s">
        <v>98</v>
      </c>
      <c r="AP983" s="1614" t="s">
        <v>98</v>
      </c>
      <c r="AQ983" s="1611"/>
      <c r="AR983" s="1607"/>
      <c r="AS983" s="1607"/>
      <c r="AT983" s="1607"/>
      <c r="AU983" s="1608"/>
      <c r="AV983" s="222">
        <f t="shared" si="212"/>
        <v>0</v>
      </c>
      <c r="AW983" s="748"/>
      <c r="AX983" s="749"/>
      <c r="AY983" s="749"/>
      <c r="AZ983" s="749"/>
      <c r="BA983" s="749"/>
      <c r="BB983" s="749"/>
      <c r="BC983" s="749"/>
      <c r="BD983" s="749"/>
      <c r="BE983" s="750"/>
    </row>
    <row r="984" spans="1:57" ht="33.950000000000003" customHeight="1">
      <c r="A984" s="2444"/>
      <c r="B984" s="2433" t="s">
        <v>167</v>
      </c>
      <c r="C984" s="2407" t="s">
        <v>168</v>
      </c>
      <c r="D984" s="275" t="s">
        <v>74</v>
      </c>
      <c r="E984" s="2436">
        <v>5</v>
      </c>
      <c r="F984" s="2439">
        <f>E984-SUM(M984:M988)</f>
        <v>-1</v>
      </c>
      <c r="G984" s="1492">
        <f t="shared" si="211"/>
        <v>0</v>
      </c>
      <c r="H984" s="1493">
        <f t="shared" si="218"/>
        <v>0</v>
      </c>
      <c r="I984" s="1586"/>
      <c r="J984" s="1586"/>
      <c r="K984" s="1586"/>
      <c r="L984" s="1595"/>
      <c r="M984" s="1494">
        <f t="shared" si="200"/>
        <v>0</v>
      </c>
      <c r="N984" s="689"/>
      <c r="O984" s="689"/>
      <c r="P984" s="689"/>
      <c r="Q984" s="689"/>
      <c r="R984" s="690"/>
      <c r="S984" s="691"/>
      <c r="T984" s="762"/>
      <c r="U984" s="762"/>
      <c r="V984" s="689"/>
      <c r="W984" s="689"/>
      <c r="X984" s="693"/>
      <c r="Y984" s="691"/>
      <c r="Z984" s="693"/>
      <c r="AA984" s="1591"/>
      <c r="AB984" s="1586"/>
      <c r="AC984" s="1586"/>
      <c r="AD984" s="1586"/>
      <c r="AE984" s="1586"/>
      <c r="AF984" s="1595"/>
      <c r="AG984" s="1616"/>
      <c r="AH984" s="1587"/>
      <c r="AI984" s="2006"/>
      <c r="AJ984" s="160">
        <f t="shared" ref="AJ984:AJ985" si="222">SUM(AN984:AP984)</f>
        <v>0</v>
      </c>
      <c r="AK984" s="1592" t="s">
        <v>97</v>
      </c>
      <c r="AL984" s="1593" t="s">
        <v>97</v>
      </c>
      <c r="AM984" s="1594" t="s">
        <v>97</v>
      </c>
      <c r="AN984" s="1591"/>
      <c r="AO984" s="1586"/>
      <c r="AP984" s="1595"/>
      <c r="AQ984" s="1596" t="s">
        <v>97</v>
      </c>
      <c r="AR984" s="1593" t="s">
        <v>97</v>
      </c>
      <c r="AS984" s="1593" t="s">
        <v>97</v>
      </c>
      <c r="AT984" s="1593" t="s">
        <v>97</v>
      </c>
      <c r="AU984" s="1597" t="s">
        <v>97</v>
      </c>
      <c r="AV984" s="222">
        <f t="shared" si="212"/>
        <v>0</v>
      </c>
      <c r="AW984" s="706"/>
      <c r="AX984" s="707"/>
      <c r="AY984" s="707"/>
      <c r="AZ984" s="707"/>
      <c r="BA984" s="707"/>
      <c r="BB984" s="707"/>
      <c r="BC984" s="707"/>
      <c r="BD984" s="707"/>
      <c r="BE984" s="708"/>
    </row>
    <row r="985" spans="1:57" ht="47.25">
      <c r="A985" s="2444"/>
      <c r="B985" s="2434"/>
      <c r="C985" s="2408"/>
      <c r="D985" s="277" t="s">
        <v>75</v>
      </c>
      <c r="E985" s="2437"/>
      <c r="F985" s="2440"/>
      <c r="G985" s="1495">
        <f t="shared" si="211"/>
        <v>0</v>
      </c>
      <c r="H985" s="1496">
        <f t="shared" si="218"/>
        <v>0</v>
      </c>
      <c r="I985" s="1598"/>
      <c r="J985" s="1598"/>
      <c r="K985" s="1598"/>
      <c r="L985" s="1617"/>
      <c r="M985" s="1494">
        <f t="shared" si="200"/>
        <v>0</v>
      </c>
      <c r="N985" s="714"/>
      <c r="O985" s="714"/>
      <c r="P985" s="714"/>
      <c r="Q985" s="714"/>
      <c r="R985" s="715"/>
      <c r="S985" s="756"/>
      <c r="T985" s="694"/>
      <c r="U985" s="694"/>
      <c r="V985" s="751"/>
      <c r="W985" s="751"/>
      <c r="X985" s="695"/>
      <c r="Y985" s="756"/>
      <c r="Z985" s="695"/>
      <c r="AA985" s="1588"/>
      <c r="AB985" s="1589"/>
      <c r="AC985" s="1589"/>
      <c r="AD985" s="1589"/>
      <c r="AE985" s="1589"/>
      <c r="AF985" s="1687"/>
      <c r="AG985" s="1618"/>
      <c r="AH985" s="1599"/>
      <c r="AI985" s="1681"/>
      <c r="AJ985" s="161">
        <f t="shared" si="222"/>
        <v>0</v>
      </c>
      <c r="AK985" s="1601" t="s">
        <v>98</v>
      </c>
      <c r="AL985" s="1602" t="s">
        <v>98</v>
      </c>
      <c r="AM985" s="1603" t="s">
        <v>98</v>
      </c>
      <c r="AN985" s="1604"/>
      <c r="AO985" s="1602"/>
      <c r="AP985" s="1603"/>
      <c r="AQ985" s="1604" t="s">
        <v>97</v>
      </c>
      <c r="AR985" s="1602" t="s">
        <v>97</v>
      </c>
      <c r="AS985" s="1602" t="s">
        <v>97</v>
      </c>
      <c r="AT985" s="1602" t="s">
        <v>97</v>
      </c>
      <c r="AU985" s="1605" t="s">
        <v>97</v>
      </c>
      <c r="AV985" s="222">
        <f t="shared" si="212"/>
        <v>0</v>
      </c>
      <c r="AW985" s="753"/>
      <c r="AX985" s="754"/>
      <c r="AY985" s="754"/>
      <c r="AZ985" s="754"/>
      <c r="BA985" s="754"/>
      <c r="BB985" s="754"/>
      <c r="BC985" s="754"/>
      <c r="BD985" s="754"/>
      <c r="BE985" s="755"/>
    </row>
    <row r="986" spans="1:57" ht="31.5">
      <c r="A986" s="2444"/>
      <c r="B986" s="2434"/>
      <c r="C986" s="2408"/>
      <c r="D986" s="277" t="s">
        <v>76</v>
      </c>
      <c r="E986" s="2437"/>
      <c r="F986" s="2440"/>
      <c r="G986" s="1495">
        <f t="shared" si="211"/>
        <v>0</v>
      </c>
      <c r="H986" s="1496">
        <f t="shared" si="218"/>
        <v>0</v>
      </c>
      <c r="I986" s="1598"/>
      <c r="J986" s="1598"/>
      <c r="K986" s="1598"/>
      <c r="L986" s="1617"/>
      <c r="M986" s="1494">
        <f t="shared" si="200"/>
        <v>0</v>
      </c>
      <c r="N986" s="714"/>
      <c r="O986" s="714"/>
      <c r="P986" s="714"/>
      <c r="Q986" s="714"/>
      <c r="R986" s="715"/>
      <c r="S986" s="756"/>
      <c r="T986" s="694"/>
      <c r="U986" s="694"/>
      <c r="V986" s="751"/>
      <c r="W986" s="751"/>
      <c r="X986" s="695"/>
      <c r="Y986" s="756"/>
      <c r="Z986" s="695"/>
      <c r="AA986" s="1588"/>
      <c r="AB986" s="1589"/>
      <c r="AC986" s="1589"/>
      <c r="AD986" s="1589"/>
      <c r="AE986" s="1589"/>
      <c r="AF986" s="1687"/>
      <c r="AG986" s="1618"/>
      <c r="AH986" s="1599"/>
      <c r="AI986" s="1681"/>
      <c r="AJ986" s="161">
        <f t="shared" ref="AJ986" si="223">SUM(AK986:AM986)</f>
        <v>0</v>
      </c>
      <c r="AK986" s="1601"/>
      <c r="AL986" s="1602"/>
      <c r="AM986" s="1603"/>
      <c r="AN986" s="1604" t="s">
        <v>97</v>
      </c>
      <c r="AO986" s="1602" t="s">
        <v>97</v>
      </c>
      <c r="AP986" s="1603" t="s">
        <v>97</v>
      </c>
      <c r="AQ986" s="1604" t="s">
        <v>97</v>
      </c>
      <c r="AR986" s="1602" t="s">
        <v>97</v>
      </c>
      <c r="AS986" s="1602" t="s">
        <v>97</v>
      </c>
      <c r="AT986" s="1602" t="s">
        <v>97</v>
      </c>
      <c r="AU986" s="1605" t="s">
        <v>97</v>
      </c>
      <c r="AV986" s="222">
        <f t="shared" si="212"/>
        <v>0</v>
      </c>
      <c r="AW986" s="753"/>
      <c r="AX986" s="754"/>
      <c r="AY986" s="754"/>
      <c r="AZ986" s="754"/>
      <c r="BA986" s="754"/>
      <c r="BB986" s="754"/>
      <c r="BC986" s="754"/>
      <c r="BD986" s="754"/>
      <c r="BE986" s="755"/>
    </row>
    <row r="987" spans="1:57">
      <c r="A987" s="2444"/>
      <c r="B987" s="2434"/>
      <c r="C987" s="2408"/>
      <c r="D987" s="277" t="s">
        <v>77</v>
      </c>
      <c r="E987" s="2437"/>
      <c r="F987" s="2440"/>
      <c r="G987" s="1495">
        <f t="shared" si="211"/>
        <v>6</v>
      </c>
      <c r="H987" s="1496">
        <v>0</v>
      </c>
      <c r="I987" s="1598">
        <v>0</v>
      </c>
      <c r="J987" s="1598"/>
      <c r="K987" s="1598">
        <v>0</v>
      </c>
      <c r="L987" s="1617"/>
      <c r="M987" s="1494">
        <f>IF(AND(SUM(N987:R987)=SUM(Y987:Z987),SUM(S987:X987)=SUM(Y987:Z987)),SUM(N987:R987),"ПЕРЕВІРТЕ ПРАВИЛЬНІСТЬ ДАНИХ")</f>
        <v>6</v>
      </c>
      <c r="N987" s="714"/>
      <c r="O987" s="714"/>
      <c r="P987" s="714"/>
      <c r="Q987" s="714"/>
      <c r="R987" s="715">
        <v>6</v>
      </c>
      <c r="S987" s="756">
        <v>3</v>
      </c>
      <c r="T987" s="694"/>
      <c r="U987" s="694"/>
      <c r="V987" s="751">
        <v>3</v>
      </c>
      <c r="W987" s="751"/>
      <c r="X987" s="695"/>
      <c r="Y987" s="756">
        <v>5</v>
      </c>
      <c r="Z987" s="695">
        <v>1</v>
      </c>
      <c r="AA987" s="1588">
        <v>0</v>
      </c>
      <c r="AB987" s="1589">
        <v>3</v>
      </c>
      <c r="AC987" s="1589">
        <v>3</v>
      </c>
      <c r="AD987" s="1589"/>
      <c r="AE987" s="1589">
        <v>2</v>
      </c>
      <c r="AF987" s="1687"/>
      <c r="AG987" s="1618">
        <v>40</v>
      </c>
      <c r="AH987" s="1599">
        <v>20</v>
      </c>
      <c r="AI987" s="1681">
        <v>100</v>
      </c>
      <c r="AJ987" s="161">
        <f>SUM(AQ987:AU987)</f>
        <v>6</v>
      </c>
      <c r="AK987" s="1601" t="s">
        <v>98</v>
      </c>
      <c r="AL987" s="1602" t="s">
        <v>98</v>
      </c>
      <c r="AM987" s="1603" t="s">
        <v>98</v>
      </c>
      <c r="AN987" s="1604" t="s">
        <v>97</v>
      </c>
      <c r="AO987" s="1602" t="s">
        <v>97</v>
      </c>
      <c r="AP987" s="1603" t="s">
        <v>97</v>
      </c>
      <c r="AQ987" s="1604"/>
      <c r="AR987" s="1602"/>
      <c r="AS987" s="1602">
        <v>6</v>
      </c>
      <c r="AT987" s="1602"/>
      <c r="AU987" s="1605"/>
      <c r="AV987" s="222">
        <f t="shared" si="212"/>
        <v>0</v>
      </c>
      <c r="AW987" s="753"/>
      <c r="AX987" s="754"/>
      <c r="AY987" s="754"/>
      <c r="AZ987" s="754"/>
      <c r="BA987" s="754"/>
      <c r="BB987" s="754"/>
      <c r="BC987" s="754"/>
      <c r="BD987" s="754"/>
      <c r="BE987" s="755"/>
    </row>
    <row r="988" spans="1:57" ht="32.25" thickBot="1">
      <c r="A988" s="2445"/>
      <c r="B988" s="2435"/>
      <c r="C988" s="2409"/>
      <c r="D988" s="284" t="s">
        <v>78</v>
      </c>
      <c r="E988" s="2438"/>
      <c r="F988" s="2441"/>
      <c r="G988" s="1498">
        <f t="shared" si="211"/>
        <v>0</v>
      </c>
      <c r="H988" s="1499">
        <f t="shared" si="218"/>
        <v>0</v>
      </c>
      <c r="I988" s="1607"/>
      <c r="J988" s="1607"/>
      <c r="K988" s="1607"/>
      <c r="L988" s="1619"/>
      <c r="M988" s="1494">
        <f t="shared" si="200"/>
        <v>0</v>
      </c>
      <c r="N988" s="738"/>
      <c r="O988" s="738"/>
      <c r="P988" s="738"/>
      <c r="Q988" s="738"/>
      <c r="R988" s="1070"/>
      <c r="S988" s="737"/>
      <c r="T988" s="763"/>
      <c r="U988" s="763"/>
      <c r="V988" s="738"/>
      <c r="W988" s="738"/>
      <c r="X988" s="739"/>
      <c r="Y988" s="737"/>
      <c r="Z988" s="739"/>
      <c r="AA988" s="1611"/>
      <c r="AB988" s="1607"/>
      <c r="AC988" s="1607"/>
      <c r="AD988" s="1607"/>
      <c r="AE988" s="1607"/>
      <c r="AF988" s="1619"/>
      <c r="AG988" s="1621"/>
      <c r="AH988" s="1608"/>
      <c r="AI988" s="2007"/>
      <c r="AJ988" s="162">
        <f t="shared" ref="AJ988" si="224">SUM(AQ988:AU988)</f>
        <v>0</v>
      </c>
      <c r="AK988" s="1612" t="s">
        <v>97</v>
      </c>
      <c r="AL988" s="1613" t="s">
        <v>97</v>
      </c>
      <c r="AM988" s="1614" t="s">
        <v>97</v>
      </c>
      <c r="AN988" s="1615" t="s">
        <v>97</v>
      </c>
      <c r="AO988" s="1613" t="s">
        <v>98</v>
      </c>
      <c r="AP988" s="1614" t="s">
        <v>98</v>
      </c>
      <c r="AQ988" s="1611"/>
      <c r="AR988" s="1607"/>
      <c r="AS988" s="1607"/>
      <c r="AT988" s="1607"/>
      <c r="AU988" s="1608"/>
      <c r="AV988" s="222">
        <f t="shared" si="212"/>
        <v>0</v>
      </c>
      <c r="AW988" s="748"/>
      <c r="AX988" s="749"/>
      <c r="AY988" s="749"/>
      <c r="AZ988" s="749"/>
      <c r="BA988" s="749"/>
      <c r="BB988" s="749"/>
      <c r="BC988" s="749"/>
      <c r="BD988" s="749"/>
      <c r="BE988" s="750"/>
    </row>
    <row r="989" spans="1:57" ht="31.5">
      <c r="A989" s="2449" t="s">
        <v>189</v>
      </c>
      <c r="B989" s="2451" t="s">
        <v>190</v>
      </c>
      <c r="C989" s="2407" t="s">
        <v>191</v>
      </c>
      <c r="D989" s="7" t="s">
        <v>74</v>
      </c>
      <c r="E989" s="2424">
        <v>187</v>
      </c>
      <c r="F989" s="2427">
        <f>E989-SUM(M989:M993)</f>
        <v>-45</v>
      </c>
      <c r="G989" s="1224">
        <f t="shared" si="211"/>
        <v>62</v>
      </c>
      <c r="H989" s="1072">
        <v>4</v>
      </c>
      <c r="I989" s="1827">
        <v>4</v>
      </c>
      <c r="J989" s="1827"/>
      <c r="K989" s="1827"/>
      <c r="L989" s="1836"/>
      <c r="M989" s="1100">
        <f>IF(AND(SUM(N989:R989)=SUM(Y989:Z989),SUM(S989:X989)=SUM(Y989:Z989)),SUM(N989:R989),"ПЕРЕВІРТЕ ПРАВИЛЬНІСТЬ ДАНИХ")</f>
        <v>62</v>
      </c>
      <c r="N989" s="1076"/>
      <c r="O989" s="1076"/>
      <c r="P989" s="1076"/>
      <c r="Q989" s="1076"/>
      <c r="R989" s="1077">
        <v>62</v>
      </c>
      <c r="S989" s="1078">
        <v>8</v>
      </c>
      <c r="T989" s="1076"/>
      <c r="U989" s="1076"/>
      <c r="V989" s="1079">
        <v>54</v>
      </c>
      <c r="W989" s="1076"/>
      <c r="X989" s="1080"/>
      <c r="Y989" s="1152">
        <v>55</v>
      </c>
      <c r="Z989" s="1082">
        <v>7</v>
      </c>
      <c r="AA989" s="1829"/>
      <c r="AB989" s="1830">
        <v>16</v>
      </c>
      <c r="AC989" s="1830">
        <v>16</v>
      </c>
      <c r="AD989" s="1830">
        <v>9</v>
      </c>
      <c r="AE989" s="1830">
        <v>44</v>
      </c>
      <c r="AF989" s="1870">
        <v>8</v>
      </c>
      <c r="AG989" s="2012">
        <v>41.451612903225808</v>
      </c>
      <c r="AH989" s="1831">
        <v>23.5</v>
      </c>
      <c r="AI989" s="2013">
        <v>10.7</v>
      </c>
      <c r="AJ989" s="152">
        <f>SUM(AN989:AP989)</f>
        <v>62</v>
      </c>
      <c r="AK989" s="1833" t="s">
        <v>97</v>
      </c>
      <c r="AL989" s="1834" t="s">
        <v>97</v>
      </c>
      <c r="AM989" s="1835" t="s">
        <v>97</v>
      </c>
      <c r="AN989" s="1832">
        <v>4</v>
      </c>
      <c r="AO989" s="1827">
        <v>58</v>
      </c>
      <c r="AP989" s="1836">
        <v>0</v>
      </c>
      <c r="AQ989" s="1837" t="s">
        <v>97</v>
      </c>
      <c r="AR989" s="1834" t="s">
        <v>97</v>
      </c>
      <c r="AS989" s="1834" t="s">
        <v>97</v>
      </c>
      <c r="AT989" s="1834" t="s">
        <v>97</v>
      </c>
      <c r="AU989" s="1838" t="s">
        <v>97</v>
      </c>
      <c r="AV989" s="218">
        <f t="shared" si="212"/>
        <v>0</v>
      </c>
      <c r="AW989" s="1093"/>
      <c r="AX989" s="1094"/>
      <c r="AY989" s="1094"/>
      <c r="AZ989" s="1094"/>
      <c r="BA989" s="1094"/>
      <c r="BB989" s="1094"/>
      <c r="BC989" s="1094"/>
      <c r="BD989" s="1094"/>
      <c r="BE989" s="1095"/>
    </row>
    <row r="990" spans="1:57" ht="47.25">
      <c r="A990" s="2449"/>
      <c r="B990" s="2452"/>
      <c r="C990" s="2408"/>
      <c r="D990" s="8" t="s">
        <v>75</v>
      </c>
      <c r="E990" s="2425"/>
      <c r="F990" s="2428"/>
      <c r="G990" s="1224">
        <f t="shared" si="211"/>
        <v>0</v>
      </c>
      <c r="H990" s="1097">
        <f>SUM(I990:L990)</f>
        <v>0</v>
      </c>
      <c r="I990" s="1839"/>
      <c r="J990" s="1839"/>
      <c r="K990" s="1839"/>
      <c r="L990" s="1857"/>
      <c r="M990" s="1100">
        <f t="shared" ref="M990:M993" si="225">IF(AND(SUM(N990:R990)=SUM(Y990:Z990),SUM(S990:X990)=SUM(Y990:Z990)),SUM(N990:R990),"ПЕРЕВІРТЕ ПРАВИЛЬНІСТЬ ДАНИХ")</f>
        <v>0</v>
      </c>
      <c r="N990" s="1101"/>
      <c r="O990" s="1101"/>
      <c r="P990" s="1101"/>
      <c r="Q990" s="1101"/>
      <c r="R990" s="1102"/>
      <c r="S990" s="1103"/>
      <c r="T990" s="1104"/>
      <c r="U990" s="1104"/>
      <c r="V990" s="1101"/>
      <c r="W990" s="1101"/>
      <c r="X990" s="1105"/>
      <c r="Y990" s="1152"/>
      <c r="Z990" s="1082"/>
      <c r="AA990" s="1829"/>
      <c r="AB990" s="1830"/>
      <c r="AC990" s="1830"/>
      <c r="AD990" s="1830"/>
      <c r="AE990" s="1830"/>
      <c r="AF990" s="1870"/>
      <c r="AG990" s="1860"/>
      <c r="AH990" s="1840"/>
      <c r="AI990" s="1888"/>
      <c r="AJ990" s="152">
        <f>SUM(AN990:AP990)</f>
        <v>0</v>
      </c>
      <c r="AK990" s="1842" t="s">
        <v>98</v>
      </c>
      <c r="AL990" s="1843" t="s">
        <v>98</v>
      </c>
      <c r="AM990" s="1844" t="s">
        <v>98</v>
      </c>
      <c r="AN990" s="1845"/>
      <c r="AO990" s="1843"/>
      <c r="AP990" s="1844"/>
      <c r="AQ990" s="1845" t="s">
        <v>97</v>
      </c>
      <c r="AR990" s="1843" t="s">
        <v>97</v>
      </c>
      <c r="AS990" s="1843" t="s">
        <v>97</v>
      </c>
      <c r="AT990" s="1843" t="s">
        <v>97</v>
      </c>
      <c r="AU990" s="1846" t="s">
        <v>97</v>
      </c>
      <c r="AV990" s="218">
        <f t="shared" si="212"/>
        <v>0</v>
      </c>
      <c r="AW990" s="1112"/>
      <c r="AX990" s="1113"/>
      <c r="AY990" s="1113"/>
      <c r="AZ990" s="1113"/>
      <c r="BA990" s="1113"/>
      <c r="BB990" s="1113"/>
      <c r="BC990" s="1113"/>
      <c r="BD990" s="1113"/>
      <c r="BE990" s="1114"/>
    </row>
    <row r="991" spans="1:57" ht="31.5">
      <c r="A991" s="2449"/>
      <c r="B991" s="2452"/>
      <c r="C991" s="2408"/>
      <c r="D991" s="8" t="s">
        <v>76</v>
      </c>
      <c r="E991" s="2425"/>
      <c r="F991" s="2428"/>
      <c r="G991" s="1224">
        <f t="shared" si="211"/>
        <v>0</v>
      </c>
      <c r="H991" s="1097">
        <f t="shared" ref="H991" si="226">SUM(I991:L991)</f>
        <v>0</v>
      </c>
      <c r="I991" s="1839"/>
      <c r="J991" s="1839"/>
      <c r="K991" s="1839"/>
      <c r="L991" s="1857"/>
      <c r="M991" s="1100">
        <f t="shared" si="225"/>
        <v>0</v>
      </c>
      <c r="N991" s="1101"/>
      <c r="O991" s="1101"/>
      <c r="P991" s="1115"/>
      <c r="Q991" s="1847"/>
      <c r="R991" s="1102"/>
      <c r="S991" s="1103"/>
      <c r="T991" s="1101"/>
      <c r="U991" s="1101"/>
      <c r="V991" s="1101"/>
      <c r="W991" s="1101"/>
      <c r="X991" s="1105"/>
      <c r="Y991" s="1152"/>
      <c r="Z991" s="1082"/>
      <c r="AA991" s="1829"/>
      <c r="AB991" s="1830"/>
      <c r="AC991" s="1830"/>
      <c r="AD991" s="1830"/>
      <c r="AE991" s="1830"/>
      <c r="AF991" s="1870"/>
      <c r="AG991" s="1860"/>
      <c r="AH991" s="1840"/>
      <c r="AI991" s="1888"/>
      <c r="AJ991" s="152">
        <f>SUM(AK991:AM991)</f>
        <v>0</v>
      </c>
      <c r="AK991" s="1842"/>
      <c r="AL991" s="1843"/>
      <c r="AM991" s="1844"/>
      <c r="AN991" s="1845" t="s">
        <v>97</v>
      </c>
      <c r="AO991" s="1843" t="s">
        <v>97</v>
      </c>
      <c r="AP991" s="1844" t="s">
        <v>97</v>
      </c>
      <c r="AQ991" s="1845" t="s">
        <v>97</v>
      </c>
      <c r="AR991" s="1843" t="s">
        <v>97</v>
      </c>
      <c r="AS991" s="1843" t="s">
        <v>97</v>
      </c>
      <c r="AT991" s="1843" t="s">
        <v>97</v>
      </c>
      <c r="AU991" s="1846" t="s">
        <v>97</v>
      </c>
      <c r="AV991" s="218">
        <f t="shared" si="212"/>
        <v>0</v>
      </c>
      <c r="AW991" s="1112"/>
      <c r="AX991" s="1113"/>
      <c r="AY991" s="1113"/>
      <c r="AZ991" s="1113"/>
      <c r="BA991" s="1113"/>
      <c r="BB991" s="1113"/>
      <c r="BC991" s="1113"/>
      <c r="BD991" s="1113"/>
      <c r="BE991" s="1114"/>
    </row>
    <row r="992" spans="1:57" ht="16.5" thickBot="1">
      <c r="A992" s="2449"/>
      <c r="B992" s="2452"/>
      <c r="C992" s="2408"/>
      <c r="D992" s="8" t="s">
        <v>77</v>
      </c>
      <c r="E992" s="2425"/>
      <c r="F992" s="2428"/>
      <c r="G992" s="1224">
        <f t="shared" si="211"/>
        <v>177</v>
      </c>
      <c r="H992" s="1097">
        <v>1</v>
      </c>
      <c r="I992" s="1839">
        <v>1</v>
      </c>
      <c r="J992" s="1839"/>
      <c r="K992" s="1839"/>
      <c r="L992" s="1857"/>
      <c r="M992" s="1100">
        <f>IF(AND(SUM(N992:R992)=SUM(Y992:Z992),SUM(S992:X992)=SUM(Y992:Z992)),SUM(N992:R992),"ПЕРЕВІРТЕ ПРАВИЛЬНІСТЬ ДАНИХ")</f>
        <v>170</v>
      </c>
      <c r="N992" s="1101"/>
      <c r="O992" s="1101"/>
      <c r="P992" s="1101"/>
      <c r="Q992" s="1101"/>
      <c r="R992" s="1102">
        <v>170</v>
      </c>
      <c r="S992" s="1103">
        <v>27</v>
      </c>
      <c r="T992" s="1101"/>
      <c r="U992" s="1101"/>
      <c r="V992" s="1101">
        <v>143</v>
      </c>
      <c r="W992" s="1101"/>
      <c r="X992" s="1105"/>
      <c r="Y992" s="1152">
        <v>152</v>
      </c>
      <c r="Z992" s="1082">
        <v>18</v>
      </c>
      <c r="AA992" s="1829"/>
      <c r="AB992" s="1830">
        <v>24</v>
      </c>
      <c r="AC992" s="1830">
        <v>23</v>
      </c>
      <c r="AD992" s="1830">
        <v>20</v>
      </c>
      <c r="AE992" s="1830">
        <v>128</v>
      </c>
      <c r="AF992" s="1870">
        <v>22</v>
      </c>
      <c r="AG992" s="1860">
        <v>41.3</v>
      </c>
      <c r="AH992" s="2014">
        <v>22.570588235294117</v>
      </c>
      <c r="AI992" s="2015">
        <v>104.5</v>
      </c>
      <c r="AJ992" s="153">
        <f>SUM(AQ992:AU992)</f>
        <v>170</v>
      </c>
      <c r="AK992" s="1842" t="s">
        <v>98</v>
      </c>
      <c r="AL992" s="1843" t="s">
        <v>98</v>
      </c>
      <c r="AM992" s="1844" t="s">
        <v>98</v>
      </c>
      <c r="AN992" s="1845" t="s">
        <v>97</v>
      </c>
      <c r="AO992" s="1843" t="s">
        <v>97</v>
      </c>
      <c r="AP992" s="1844" t="s">
        <v>97</v>
      </c>
      <c r="AQ992" s="1845">
        <v>10</v>
      </c>
      <c r="AR992" s="1843">
        <v>23</v>
      </c>
      <c r="AS992" s="1843">
        <v>76</v>
      </c>
      <c r="AT992" s="1843">
        <v>58</v>
      </c>
      <c r="AU992" s="1846">
        <v>3</v>
      </c>
      <c r="AV992" s="218">
        <f t="shared" si="212"/>
        <v>7</v>
      </c>
      <c r="AW992" s="1112"/>
      <c r="AX992" s="1113"/>
      <c r="AY992" s="1113"/>
      <c r="AZ992" s="1113"/>
      <c r="BA992" s="1113">
        <v>5</v>
      </c>
      <c r="BB992" s="1113"/>
      <c r="BC992" s="1113">
        <v>2</v>
      </c>
      <c r="BD992" s="1113"/>
      <c r="BE992" s="1114"/>
    </row>
    <row r="993" spans="1:57" ht="32.25" thickBot="1">
      <c r="A993" s="2450"/>
      <c r="B993" s="2453"/>
      <c r="C993" s="2409"/>
      <c r="D993" s="9" t="s">
        <v>78</v>
      </c>
      <c r="E993" s="2426"/>
      <c r="F993" s="2429"/>
      <c r="G993" s="1227">
        <f t="shared" si="211"/>
        <v>0</v>
      </c>
      <c r="H993" s="1118">
        <f t="shared" ref="H993" si="227">SUM(I993:L993)</f>
        <v>0</v>
      </c>
      <c r="I993" s="1848"/>
      <c r="J993" s="1848"/>
      <c r="K993" s="1848"/>
      <c r="L993" s="1869"/>
      <c r="M993" s="1168">
        <f t="shared" si="225"/>
        <v>0</v>
      </c>
      <c r="N993" s="1122"/>
      <c r="O993" s="1122"/>
      <c r="P993" s="1122"/>
      <c r="Q993" s="1122"/>
      <c r="R993" s="1123"/>
      <c r="S993" s="1124"/>
      <c r="T993" s="1125"/>
      <c r="U993" s="1125"/>
      <c r="V993" s="1125"/>
      <c r="W993" s="1125"/>
      <c r="X993" s="1126"/>
      <c r="Y993" s="1159"/>
      <c r="Z993" s="1128"/>
      <c r="AA993" s="1850"/>
      <c r="AB993" s="1871"/>
      <c r="AC993" s="1871"/>
      <c r="AD993" s="1871"/>
      <c r="AE993" s="1871"/>
      <c r="AF993" s="1872"/>
      <c r="AG993" s="1910"/>
      <c r="AH993" s="1851"/>
      <c r="AI993" s="1988"/>
      <c r="AJ993" s="153">
        <f>SUM(AQ993:AU993)</f>
        <v>0</v>
      </c>
      <c r="AK993" s="1853" t="s">
        <v>97</v>
      </c>
      <c r="AL993" s="1854" t="s">
        <v>97</v>
      </c>
      <c r="AM993" s="1855" t="s">
        <v>97</v>
      </c>
      <c r="AN993" s="1856" t="s">
        <v>97</v>
      </c>
      <c r="AO993" s="1854" t="s">
        <v>98</v>
      </c>
      <c r="AP993" s="1855" t="s">
        <v>98</v>
      </c>
      <c r="AQ993" s="1852"/>
      <c r="AR993" s="1848"/>
      <c r="AS993" s="1848"/>
      <c r="AT993" s="1848"/>
      <c r="AU993" s="1849"/>
      <c r="AV993" s="218">
        <f t="shared" si="212"/>
        <v>0</v>
      </c>
      <c r="AW993" s="1136"/>
      <c r="AX993" s="1137"/>
      <c r="AY993" s="1137"/>
      <c r="AZ993" s="1137"/>
      <c r="BA993" s="1137"/>
      <c r="BB993" s="1137"/>
      <c r="BC993" s="1137"/>
      <c r="BD993" s="1137"/>
      <c r="BE993" s="1138"/>
    </row>
    <row r="994" spans="1:57" ht="33.950000000000003" customHeight="1">
      <c r="A994" s="2430" t="s">
        <v>192</v>
      </c>
      <c r="B994" s="2422" t="s">
        <v>193</v>
      </c>
      <c r="C994" s="2423" t="s">
        <v>194</v>
      </c>
      <c r="D994" s="394" t="s">
        <v>74</v>
      </c>
      <c r="E994" s="2416">
        <v>448</v>
      </c>
      <c r="F994" s="2419">
        <v>-83</v>
      </c>
      <c r="G994" s="1506">
        <f t="shared" si="211"/>
        <v>36</v>
      </c>
      <c r="H994" s="1507">
        <f t="shared" ref="H994:H1011" si="228">SUM(I994:L994)</f>
        <v>0</v>
      </c>
      <c r="I994" s="1586"/>
      <c r="J994" s="1586"/>
      <c r="K994" s="1586"/>
      <c r="L994" s="1595"/>
      <c r="M994" s="1559">
        <f>IF(AND(SUM(N994:R994)=SUM(Y994:Z994),SUM(S994:X994)=SUM(Y994:Z994)),SUM(N994:R994),"ПЕРЕВІРТЕ ПРАВИЛЬНІСТЬ ДАНИХ")</f>
        <v>34</v>
      </c>
      <c r="N994" s="1510">
        <v>34</v>
      </c>
      <c r="O994" s="1510"/>
      <c r="P994" s="1510"/>
      <c r="Q994" s="1510"/>
      <c r="R994" s="1513"/>
      <c r="S994" s="1509"/>
      <c r="T994" s="1510"/>
      <c r="U994" s="1510"/>
      <c r="V994" s="2016">
        <v>23</v>
      </c>
      <c r="W994" s="1510">
        <v>11</v>
      </c>
      <c r="X994" s="1511"/>
      <c r="Y994" s="1509">
        <v>28</v>
      </c>
      <c r="Z994" s="1511">
        <v>6</v>
      </c>
      <c r="AA994" s="1591"/>
      <c r="AB994" s="1586">
        <v>19</v>
      </c>
      <c r="AC994" s="1586">
        <v>18</v>
      </c>
      <c r="AD994" s="1586">
        <v>5</v>
      </c>
      <c r="AE994" s="1586">
        <v>26</v>
      </c>
      <c r="AF994" s="1595">
        <v>3</v>
      </c>
      <c r="AG994" s="1616">
        <v>43.1</v>
      </c>
      <c r="AH994" s="1587">
        <v>25</v>
      </c>
      <c r="AI994" s="2006">
        <v>11.88</v>
      </c>
      <c r="AJ994" s="164">
        <f>SUM(AN994:AP994)</f>
        <v>34</v>
      </c>
      <c r="AK994" s="1592" t="s">
        <v>97</v>
      </c>
      <c r="AL994" s="1593" t="s">
        <v>97</v>
      </c>
      <c r="AM994" s="1594" t="s">
        <v>97</v>
      </c>
      <c r="AN994" s="1591">
        <v>3</v>
      </c>
      <c r="AO994" s="1586">
        <v>29</v>
      </c>
      <c r="AP994" s="1595">
        <v>2</v>
      </c>
      <c r="AQ994" s="1596" t="s">
        <v>97</v>
      </c>
      <c r="AR994" s="1593" t="s">
        <v>97</v>
      </c>
      <c r="AS994" s="1593" t="s">
        <v>97</v>
      </c>
      <c r="AT994" s="1593" t="s">
        <v>97</v>
      </c>
      <c r="AU994" s="1597" t="s">
        <v>97</v>
      </c>
      <c r="AV994" s="223">
        <f t="shared" si="212"/>
        <v>2</v>
      </c>
      <c r="AW994" s="1571"/>
      <c r="AX994" s="1517">
        <v>1</v>
      </c>
      <c r="AY994" s="1517"/>
      <c r="AZ994" s="1517"/>
      <c r="BA994" s="1517"/>
      <c r="BB994" s="1517"/>
      <c r="BC994" s="1517"/>
      <c r="BD994" s="1517"/>
      <c r="BE994" s="1518">
        <v>1</v>
      </c>
    </row>
    <row r="995" spans="1:57" ht="47.25">
      <c r="A995" s="2431"/>
      <c r="B995" s="2411"/>
      <c r="C995" s="2414"/>
      <c r="D995" s="395" t="s">
        <v>75</v>
      </c>
      <c r="E995" s="2417"/>
      <c r="F995" s="2420"/>
      <c r="G995" s="1519">
        <f t="shared" si="211"/>
        <v>0</v>
      </c>
      <c r="H995" s="1520">
        <f t="shared" si="228"/>
        <v>0</v>
      </c>
      <c r="I995" s="1598"/>
      <c r="J995" s="1598"/>
      <c r="K995" s="1598"/>
      <c r="L995" s="1617"/>
      <c r="M995" s="2017">
        <f t="shared" ref="M995:M996" si="229">IF(AND(SUM(N995:R995)=SUM(Y995:Z995),SUM(S995:X995)=SUM(Y995:Z995)),SUM(N995:R995),"ПЕРЕВІРТЕ ПРАВИЛЬНІСТЬ ДАНИХ")</f>
        <v>0</v>
      </c>
      <c r="N995" s="1523"/>
      <c r="O995" s="1523"/>
      <c r="P995" s="1523"/>
      <c r="Q995" s="1523"/>
      <c r="R995" s="1527"/>
      <c r="S995" s="1522"/>
      <c r="T995" s="1526"/>
      <c r="U995" s="1526"/>
      <c r="V995" s="1523"/>
      <c r="W995" s="1523"/>
      <c r="X995" s="1524"/>
      <c r="Y995" s="1528"/>
      <c r="Z995" s="1529"/>
      <c r="AA995" s="1588"/>
      <c r="AB995" s="1589"/>
      <c r="AC995" s="1589"/>
      <c r="AD995" s="1589"/>
      <c r="AE995" s="1589"/>
      <c r="AF995" s="1687"/>
      <c r="AG995" s="1618"/>
      <c r="AH995" s="1599"/>
      <c r="AI995" s="1681"/>
      <c r="AJ995" s="165">
        <f>SUM(AN995:AP995)</f>
        <v>0</v>
      </c>
      <c r="AK995" s="1601" t="s">
        <v>98</v>
      </c>
      <c r="AL995" s="1602" t="s">
        <v>98</v>
      </c>
      <c r="AM995" s="1603" t="s">
        <v>98</v>
      </c>
      <c r="AN995" s="1604"/>
      <c r="AO995" s="1602"/>
      <c r="AP995" s="1603"/>
      <c r="AQ995" s="1604" t="s">
        <v>97</v>
      </c>
      <c r="AR995" s="1602" t="s">
        <v>97</v>
      </c>
      <c r="AS995" s="1602" t="s">
        <v>97</v>
      </c>
      <c r="AT995" s="1602" t="s">
        <v>97</v>
      </c>
      <c r="AU995" s="1605" t="s">
        <v>97</v>
      </c>
      <c r="AV995" s="223">
        <f t="shared" si="212"/>
        <v>0</v>
      </c>
      <c r="AW995" s="1566"/>
      <c r="AX995" s="1532"/>
      <c r="AY995" s="1532"/>
      <c r="AZ995" s="1532"/>
      <c r="BA995" s="1532"/>
      <c r="BB995" s="1532"/>
      <c r="BC995" s="1532"/>
      <c r="BD995" s="1532"/>
      <c r="BE995" s="1533"/>
    </row>
    <row r="996" spans="1:57" ht="31.5">
      <c r="A996" s="2431"/>
      <c r="B996" s="2411"/>
      <c r="C996" s="2414"/>
      <c r="D996" s="395" t="s">
        <v>76</v>
      </c>
      <c r="E996" s="2417"/>
      <c r="F996" s="2420"/>
      <c r="G996" s="1519">
        <f t="shared" si="211"/>
        <v>0</v>
      </c>
      <c r="H996" s="1520">
        <f t="shared" si="228"/>
        <v>0</v>
      </c>
      <c r="I996" s="1598"/>
      <c r="J996" s="1598"/>
      <c r="K996" s="1598"/>
      <c r="L996" s="1617"/>
      <c r="M996" s="2017">
        <f t="shared" si="229"/>
        <v>0</v>
      </c>
      <c r="N996" s="1523"/>
      <c r="O996" s="1523"/>
      <c r="P996" s="1534"/>
      <c r="Q996" s="2018"/>
      <c r="R996" s="1527"/>
      <c r="S996" s="1522"/>
      <c r="T996" s="1523"/>
      <c r="U996" s="1523"/>
      <c r="V996" s="1523"/>
      <c r="W996" s="1523"/>
      <c r="X996" s="1524"/>
      <c r="Y996" s="1528"/>
      <c r="Z996" s="1529"/>
      <c r="AA996" s="1588"/>
      <c r="AB996" s="1589"/>
      <c r="AC996" s="1589"/>
      <c r="AD996" s="1589"/>
      <c r="AE996" s="1589"/>
      <c r="AF996" s="1687"/>
      <c r="AG996" s="1618"/>
      <c r="AH996" s="1599"/>
      <c r="AI996" s="1681"/>
      <c r="AJ996" s="165">
        <f>SUM(AK996:AM996)</f>
        <v>0</v>
      </c>
      <c r="AK996" s="1601"/>
      <c r="AL996" s="1602"/>
      <c r="AM996" s="1603"/>
      <c r="AN996" s="1604" t="s">
        <v>97</v>
      </c>
      <c r="AO996" s="1602" t="s">
        <v>97</v>
      </c>
      <c r="AP996" s="1603" t="s">
        <v>97</v>
      </c>
      <c r="AQ996" s="1604" t="s">
        <v>97</v>
      </c>
      <c r="AR996" s="1602" t="s">
        <v>97</v>
      </c>
      <c r="AS996" s="1602" t="s">
        <v>97</v>
      </c>
      <c r="AT996" s="1602" t="s">
        <v>97</v>
      </c>
      <c r="AU996" s="1605" t="s">
        <v>97</v>
      </c>
      <c r="AV996" s="223">
        <f t="shared" si="212"/>
        <v>0</v>
      </c>
      <c r="AW996" s="1566"/>
      <c r="AX996" s="1532"/>
      <c r="AY996" s="1532"/>
      <c r="AZ996" s="1532"/>
      <c r="BA996" s="1532"/>
      <c r="BB996" s="1532"/>
      <c r="BC996" s="1532"/>
      <c r="BD996" s="1532"/>
      <c r="BE996" s="1533"/>
    </row>
    <row r="997" spans="1:57">
      <c r="A997" s="2431"/>
      <c r="B997" s="2411"/>
      <c r="C997" s="2414"/>
      <c r="D997" s="395" t="s">
        <v>77</v>
      </c>
      <c r="E997" s="2417"/>
      <c r="F997" s="2420"/>
      <c r="G997" s="1536">
        <f t="shared" si="211"/>
        <v>309</v>
      </c>
      <c r="H997" s="1537">
        <f>SUM(I997:L997)</f>
        <v>9</v>
      </c>
      <c r="I997" s="2019">
        <v>6</v>
      </c>
      <c r="J997" s="2019">
        <v>2</v>
      </c>
      <c r="K997" s="2019">
        <v>1</v>
      </c>
      <c r="L997" s="2020"/>
      <c r="M997" s="2021">
        <f>IF(AND(SUM(N997:R997)=SUM(Y997:Z997),SUM(S997:X997)=SUM(Y997:Z997)),SUM(N997:R997),"ПЕРЕВІРТЕ ПРАВИЛЬНІСТЬ ДАНИХ")</f>
        <v>304</v>
      </c>
      <c r="N997" s="714">
        <v>304</v>
      </c>
      <c r="O997" s="714"/>
      <c r="P997" s="714"/>
      <c r="Q997" s="714"/>
      <c r="R997" s="715"/>
      <c r="S997" s="716">
        <v>4</v>
      </c>
      <c r="T997" s="714"/>
      <c r="U997" s="714"/>
      <c r="V997" s="714">
        <v>265</v>
      </c>
      <c r="W997" s="714">
        <v>35</v>
      </c>
      <c r="X997" s="718"/>
      <c r="Y997" s="756">
        <v>258</v>
      </c>
      <c r="Z997" s="695">
        <v>46</v>
      </c>
      <c r="AA997" s="2022"/>
      <c r="AB997" s="2023">
        <v>154</v>
      </c>
      <c r="AC997" s="2023">
        <v>151</v>
      </c>
      <c r="AD997" s="2023">
        <v>19</v>
      </c>
      <c r="AE997" s="2023">
        <v>229</v>
      </c>
      <c r="AF997" s="2024">
        <v>27</v>
      </c>
      <c r="AG997" s="2025">
        <v>43.7</v>
      </c>
      <c r="AH997" s="1585">
        <v>23.7</v>
      </c>
      <c r="AI997" s="2026">
        <v>108.8</v>
      </c>
      <c r="AJ997" s="166">
        <f>SUM(AQ997:AU997)</f>
        <v>304</v>
      </c>
      <c r="AK997" s="2027" t="s">
        <v>98</v>
      </c>
      <c r="AL997" s="2028" t="s">
        <v>98</v>
      </c>
      <c r="AM997" s="2029" t="s">
        <v>98</v>
      </c>
      <c r="AN997" s="2030" t="s">
        <v>97</v>
      </c>
      <c r="AO997" s="2028" t="s">
        <v>97</v>
      </c>
      <c r="AP997" s="2029" t="s">
        <v>97</v>
      </c>
      <c r="AQ997" s="2030">
        <v>10</v>
      </c>
      <c r="AR997" s="2028">
        <v>29</v>
      </c>
      <c r="AS997" s="2028">
        <v>151</v>
      </c>
      <c r="AT997" s="2028">
        <v>108</v>
      </c>
      <c r="AU997" s="2031">
        <v>6</v>
      </c>
      <c r="AV997" s="224">
        <f t="shared" si="212"/>
        <v>5</v>
      </c>
      <c r="AW997" s="725"/>
      <c r="AX997" s="726"/>
      <c r="AY997" s="726">
        <v>1</v>
      </c>
      <c r="AZ997" s="726"/>
      <c r="BA997" s="726">
        <v>1</v>
      </c>
      <c r="BB997" s="726"/>
      <c r="BC997" s="726"/>
      <c r="BD997" s="726"/>
      <c r="BE997" s="727">
        <v>3</v>
      </c>
    </row>
    <row r="998" spans="1:57" ht="32.25" thickBot="1">
      <c r="A998" s="2431"/>
      <c r="B998" s="2412"/>
      <c r="C998" s="2415"/>
      <c r="D998" s="396" t="s">
        <v>78</v>
      </c>
      <c r="E998" s="2417"/>
      <c r="F998" s="2420"/>
      <c r="G998" s="1548">
        <f t="shared" si="211"/>
        <v>0</v>
      </c>
      <c r="H998" s="1549">
        <f t="shared" si="228"/>
        <v>0</v>
      </c>
      <c r="I998" s="1607"/>
      <c r="J998" s="1607"/>
      <c r="K998" s="1607"/>
      <c r="L998" s="1619"/>
      <c r="M998" s="2017">
        <f t="shared" ref="M998:M1011" si="230">IF(AND(SUM(N998:R998)=SUM(Y998:Z998),SUM(S998:X998)=SUM(Y998:Z998)),SUM(N998:R998),"ПЕРЕВІРТЕ ПРАВИЛЬНІСТЬ ДАНИХ")</f>
        <v>0</v>
      </c>
      <c r="N998" s="2032"/>
      <c r="O998" s="2032"/>
      <c r="P998" s="2032"/>
      <c r="Q998" s="2032"/>
      <c r="R998" s="2033"/>
      <c r="S998" s="1550"/>
      <c r="T998" s="1551"/>
      <c r="U998" s="1551"/>
      <c r="V998" s="1551"/>
      <c r="W998" s="1551"/>
      <c r="X998" s="1552"/>
      <c r="Y998" s="1550"/>
      <c r="Z998" s="1552"/>
      <c r="AA998" s="1611"/>
      <c r="AB998" s="1607"/>
      <c r="AC998" s="1607"/>
      <c r="AD998" s="1607"/>
      <c r="AE998" s="1607"/>
      <c r="AF998" s="1619"/>
      <c r="AG998" s="1621"/>
      <c r="AH998" s="1608"/>
      <c r="AI998" s="2007"/>
      <c r="AJ998" s="167">
        <f>SUM(AQ998:AU998)</f>
        <v>0</v>
      </c>
      <c r="AK998" s="1612" t="s">
        <v>97</v>
      </c>
      <c r="AL998" s="1613" t="s">
        <v>97</v>
      </c>
      <c r="AM998" s="1614" t="s">
        <v>97</v>
      </c>
      <c r="AN998" s="1615" t="s">
        <v>97</v>
      </c>
      <c r="AO998" s="1613" t="s">
        <v>98</v>
      </c>
      <c r="AP998" s="1614" t="s">
        <v>98</v>
      </c>
      <c r="AQ998" s="1611"/>
      <c r="AR998" s="1607"/>
      <c r="AS998" s="1607"/>
      <c r="AT998" s="1607"/>
      <c r="AU998" s="1608"/>
      <c r="AV998" s="223">
        <f t="shared" si="212"/>
        <v>0</v>
      </c>
      <c r="AW998" s="1568"/>
      <c r="AX998" s="1557"/>
      <c r="AY998" s="1557"/>
      <c r="AZ998" s="1557"/>
      <c r="BA998" s="1557"/>
      <c r="BB998" s="1557"/>
      <c r="BC998" s="1557"/>
      <c r="BD998" s="1557"/>
      <c r="BE998" s="1558"/>
    </row>
    <row r="999" spans="1:57" ht="33.950000000000003" customHeight="1">
      <c r="A999" s="2431"/>
      <c r="B999" s="2422" t="s">
        <v>195</v>
      </c>
      <c r="C999" s="2423" t="s">
        <v>194</v>
      </c>
      <c r="D999" s="394" t="s">
        <v>74</v>
      </c>
      <c r="E999" s="2417"/>
      <c r="F999" s="2420"/>
      <c r="G999" s="1506">
        <f t="shared" si="211"/>
        <v>3</v>
      </c>
      <c r="H999" s="1507">
        <f t="shared" si="228"/>
        <v>0</v>
      </c>
      <c r="I999" s="1586"/>
      <c r="J999" s="1586"/>
      <c r="K999" s="1586"/>
      <c r="L999" s="1595"/>
      <c r="M999" s="1559">
        <f t="shared" si="230"/>
        <v>3</v>
      </c>
      <c r="N999" s="1510"/>
      <c r="O999" s="1510"/>
      <c r="P999" s="1510"/>
      <c r="Q999" s="1510"/>
      <c r="R999" s="1513">
        <v>3</v>
      </c>
      <c r="S999" s="1528"/>
      <c r="T999" s="1564"/>
      <c r="U999" s="1564"/>
      <c r="V999" s="1565">
        <v>2</v>
      </c>
      <c r="W999" s="1565">
        <v>1</v>
      </c>
      <c r="X999" s="1529"/>
      <c r="Y999" s="1509">
        <v>2</v>
      </c>
      <c r="Z999" s="1511">
        <v>1</v>
      </c>
      <c r="AA999" s="1591"/>
      <c r="AB999" s="1586">
        <v>1</v>
      </c>
      <c r="AC999" s="1586"/>
      <c r="AD999" s="1586"/>
      <c r="AE999" s="1586">
        <v>3</v>
      </c>
      <c r="AF999" s="1595"/>
      <c r="AG999" s="1616">
        <v>36.299999999999997</v>
      </c>
      <c r="AH999" s="1587">
        <v>15.33</v>
      </c>
      <c r="AI999" s="2006">
        <v>12.66</v>
      </c>
      <c r="AJ999" s="164">
        <f>SUM(AN999:AP999)</f>
        <v>3</v>
      </c>
      <c r="AK999" s="1592" t="s">
        <v>97</v>
      </c>
      <c r="AL999" s="1593" t="s">
        <v>97</v>
      </c>
      <c r="AM999" s="1594" t="s">
        <v>97</v>
      </c>
      <c r="AN999" s="1591"/>
      <c r="AO999" s="1586">
        <v>3</v>
      </c>
      <c r="AP999" s="1595"/>
      <c r="AQ999" s="1596" t="s">
        <v>97</v>
      </c>
      <c r="AR999" s="1593" t="s">
        <v>97</v>
      </c>
      <c r="AS999" s="1593" t="s">
        <v>97</v>
      </c>
      <c r="AT999" s="1593" t="s">
        <v>97</v>
      </c>
      <c r="AU999" s="1597" t="s">
        <v>97</v>
      </c>
      <c r="AV999" s="223">
        <f t="shared" si="212"/>
        <v>0</v>
      </c>
      <c r="AW999" s="1560"/>
      <c r="AX999" s="1561"/>
      <c r="AY999" s="1561"/>
      <c r="AZ999" s="1561"/>
      <c r="BA999" s="1561"/>
      <c r="BB999" s="1561"/>
      <c r="BC999" s="1561"/>
      <c r="BD999" s="1561"/>
      <c r="BE999" s="1562"/>
    </row>
    <row r="1000" spans="1:57" ht="47.25">
      <c r="A1000" s="2431"/>
      <c r="B1000" s="2411"/>
      <c r="C1000" s="2414"/>
      <c r="D1000" s="395" t="s">
        <v>75</v>
      </c>
      <c r="E1000" s="2417"/>
      <c r="F1000" s="2420"/>
      <c r="G1000" s="1519">
        <f t="shared" si="211"/>
        <v>0</v>
      </c>
      <c r="H1000" s="1520">
        <f t="shared" si="228"/>
        <v>0</v>
      </c>
      <c r="I1000" s="1598"/>
      <c r="J1000" s="1598"/>
      <c r="K1000" s="1598"/>
      <c r="L1000" s="1617"/>
      <c r="M1000" s="1563">
        <f t="shared" si="230"/>
        <v>0</v>
      </c>
      <c r="N1000" s="1523"/>
      <c r="O1000" s="1523"/>
      <c r="P1000" s="1523"/>
      <c r="Q1000" s="1523"/>
      <c r="R1000" s="1527"/>
      <c r="S1000" s="1528"/>
      <c r="T1000" s="1564"/>
      <c r="U1000" s="1564"/>
      <c r="V1000" s="1565"/>
      <c r="W1000" s="1565"/>
      <c r="X1000" s="1529"/>
      <c r="Y1000" s="1528"/>
      <c r="Z1000" s="1529"/>
      <c r="AA1000" s="1588"/>
      <c r="AB1000" s="1589"/>
      <c r="AC1000" s="1589"/>
      <c r="AD1000" s="1589"/>
      <c r="AE1000" s="1589"/>
      <c r="AF1000" s="1687"/>
      <c r="AG1000" s="1618"/>
      <c r="AH1000" s="1599"/>
      <c r="AI1000" s="1681"/>
      <c r="AJ1000" s="165">
        <f>SUM(AN1000:AP1000)</f>
        <v>0</v>
      </c>
      <c r="AK1000" s="1601" t="s">
        <v>98</v>
      </c>
      <c r="AL1000" s="1602" t="s">
        <v>98</v>
      </c>
      <c r="AM1000" s="1603" t="s">
        <v>98</v>
      </c>
      <c r="AN1000" s="1604"/>
      <c r="AO1000" s="1602"/>
      <c r="AP1000" s="1603"/>
      <c r="AQ1000" s="1604" t="s">
        <v>97</v>
      </c>
      <c r="AR1000" s="1602" t="s">
        <v>97</v>
      </c>
      <c r="AS1000" s="1602" t="s">
        <v>97</v>
      </c>
      <c r="AT1000" s="1602" t="s">
        <v>97</v>
      </c>
      <c r="AU1000" s="1605" t="s">
        <v>97</v>
      </c>
      <c r="AV1000" s="223">
        <f t="shared" si="212"/>
        <v>0</v>
      </c>
      <c r="AW1000" s="1560"/>
      <c r="AX1000" s="1561"/>
      <c r="AY1000" s="1561"/>
      <c r="AZ1000" s="1561"/>
      <c r="BA1000" s="1561"/>
      <c r="BB1000" s="1561"/>
      <c r="BC1000" s="1561"/>
      <c r="BD1000" s="1561"/>
      <c r="BE1000" s="1562"/>
    </row>
    <row r="1001" spans="1:57" ht="31.5">
      <c r="A1001" s="2431"/>
      <c r="B1001" s="2411"/>
      <c r="C1001" s="2414"/>
      <c r="D1001" s="395" t="s">
        <v>76</v>
      </c>
      <c r="E1001" s="2417"/>
      <c r="F1001" s="2420"/>
      <c r="G1001" s="1519">
        <f t="shared" si="211"/>
        <v>0</v>
      </c>
      <c r="H1001" s="1520">
        <f t="shared" si="228"/>
        <v>0</v>
      </c>
      <c r="I1001" s="1598"/>
      <c r="J1001" s="1598"/>
      <c r="K1001" s="1598"/>
      <c r="L1001" s="1617"/>
      <c r="M1001" s="1563">
        <f t="shared" si="230"/>
        <v>0</v>
      </c>
      <c r="N1001" s="1523"/>
      <c r="O1001" s="1523"/>
      <c r="P1001" s="1523"/>
      <c r="Q1001" s="1523"/>
      <c r="R1001" s="1527"/>
      <c r="S1001" s="1528"/>
      <c r="T1001" s="1564"/>
      <c r="U1001" s="1564"/>
      <c r="V1001" s="1565"/>
      <c r="W1001" s="1565"/>
      <c r="X1001" s="1529"/>
      <c r="Y1001" s="1528"/>
      <c r="Z1001" s="1529"/>
      <c r="AA1001" s="1588"/>
      <c r="AB1001" s="1589"/>
      <c r="AC1001" s="1589"/>
      <c r="AD1001" s="1589"/>
      <c r="AE1001" s="1589"/>
      <c r="AF1001" s="1687"/>
      <c r="AG1001" s="1618"/>
      <c r="AH1001" s="1599"/>
      <c r="AI1001" s="1681"/>
      <c r="AJ1001" s="165">
        <f>SUM(AK1001:AM1001)</f>
        <v>0</v>
      </c>
      <c r="AK1001" s="1601"/>
      <c r="AL1001" s="1602"/>
      <c r="AM1001" s="1603"/>
      <c r="AN1001" s="1604" t="s">
        <v>97</v>
      </c>
      <c r="AO1001" s="1602" t="s">
        <v>97</v>
      </c>
      <c r="AP1001" s="1603" t="s">
        <v>97</v>
      </c>
      <c r="AQ1001" s="1604" t="s">
        <v>97</v>
      </c>
      <c r="AR1001" s="1602" t="s">
        <v>97</v>
      </c>
      <c r="AS1001" s="1602" t="s">
        <v>97</v>
      </c>
      <c r="AT1001" s="1602" t="s">
        <v>97</v>
      </c>
      <c r="AU1001" s="1605" t="s">
        <v>97</v>
      </c>
      <c r="AV1001" s="223">
        <f t="shared" si="212"/>
        <v>0</v>
      </c>
      <c r="AW1001" s="1560"/>
      <c r="AX1001" s="1561"/>
      <c r="AY1001" s="1561"/>
      <c r="AZ1001" s="1561"/>
      <c r="BA1001" s="1561"/>
      <c r="BB1001" s="1561"/>
      <c r="BC1001" s="1561"/>
      <c r="BD1001" s="1561"/>
      <c r="BE1001" s="1562"/>
    </row>
    <row r="1002" spans="1:57">
      <c r="A1002" s="2431"/>
      <c r="B1002" s="2411"/>
      <c r="C1002" s="2414"/>
      <c r="D1002" s="395" t="s">
        <v>77</v>
      </c>
      <c r="E1002" s="2417"/>
      <c r="F1002" s="2420"/>
      <c r="G1002" s="1519">
        <f t="shared" si="211"/>
        <v>63</v>
      </c>
      <c r="H1002" s="1520">
        <f t="shared" si="228"/>
        <v>0</v>
      </c>
      <c r="I1002" s="1598"/>
      <c r="J1002" s="1598"/>
      <c r="K1002" s="1598"/>
      <c r="L1002" s="1617"/>
      <c r="M1002" s="1563">
        <f>IF(AND(SUM(N1002:R1002)=SUM(Y1002:Z1002),SUM(S1002:X1002)=SUM(Y1002:Z1002)),SUM(N1002:R1002),"ПЕРЕВІРТЕ ПРАВИЛЬНІСТЬ ДАНИХ")</f>
        <v>63</v>
      </c>
      <c r="N1002" s="1523">
        <v>63</v>
      </c>
      <c r="O1002" s="1523"/>
      <c r="P1002" s="1523"/>
      <c r="Q1002" s="1523"/>
      <c r="R1002" s="1527"/>
      <c r="S1002" s="1528">
        <v>22</v>
      </c>
      <c r="T1002" s="1564"/>
      <c r="U1002" s="1564"/>
      <c r="V1002" s="1565">
        <v>39</v>
      </c>
      <c r="W1002" s="1565">
        <v>2</v>
      </c>
      <c r="X1002" s="1529"/>
      <c r="Y1002" s="1528">
        <v>59</v>
      </c>
      <c r="Z1002" s="1529">
        <v>4</v>
      </c>
      <c r="AA1002" s="1588"/>
      <c r="AB1002" s="1589">
        <v>22</v>
      </c>
      <c r="AC1002" s="1589">
        <v>21</v>
      </c>
      <c r="AD1002" s="1589">
        <v>11</v>
      </c>
      <c r="AE1002" s="1589">
        <v>40</v>
      </c>
      <c r="AF1002" s="1687">
        <v>10</v>
      </c>
      <c r="AG1002" s="1618">
        <v>40.96</v>
      </c>
      <c r="AH1002" s="1599">
        <v>18.809999999999999</v>
      </c>
      <c r="AI1002" s="1681">
        <v>103.09</v>
      </c>
      <c r="AJ1002" s="165">
        <f>SUM(AQ1002:AU1002)</f>
        <v>63</v>
      </c>
      <c r="AK1002" s="1601" t="s">
        <v>98</v>
      </c>
      <c r="AL1002" s="1602" t="s">
        <v>98</v>
      </c>
      <c r="AM1002" s="1603" t="s">
        <v>98</v>
      </c>
      <c r="AN1002" s="1604" t="s">
        <v>97</v>
      </c>
      <c r="AO1002" s="1602" t="s">
        <v>97</v>
      </c>
      <c r="AP1002" s="1603" t="s">
        <v>97</v>
      </c>
      <c r="AQ1002" s="1604">
        <v>2</v>
      </c>
      <c r="AR1002" s="1602">
        <v>5</v>
      </c>
      <c r="AS1002" s="1602">
        <v>40</v>
      </c>
      <c r="AT1002" s="1602">
        <v>16</v>
      </c>
      <c r="AU1002" s="1605"/>
      <c r="AV1002" s="223">
        <f t="shared" si="212"/>
        <v>0</v>
      </c>
      <c r="AW1002" s="1560"/>
      <c r="AX1002" s="1561"/>
      <c r="AY1002" s="1561"/>
      <c r="AZ1002" s="1561"/>
      <c r="BA1002" s="1561"/>
      <c r="BB1002" s="1561"/>
      <c r="BC1002" s="1561"/>
      <c r="BD1002" s="1561"/>
      <c r="BE1002" s="1562"/>
    </row>
    <row r="1003" spans="1:57" ht="32.25" thickBot="1">
      <c r="A1003" s="2431"/>
      <c r="B1003" s="2412"/>
      <c r="C1003" s="2415"/>
      <c r="D1003" s="396" t="s">
        <v>78</v>
      </c>
      <c r="E1003" s="2417"/>
      <c r="F1003" s="2420"/>
      <c r="G1003" s="1548">
        <f t="shared" si="211"/>
        <v>0</v>
      </c>
      <c r="H1003" s="1549">
        <f t="shared" si="228"/>
        <v>0</v>
      </c>
      <c r="I1003" s="1607"/>
      <c r="J1003" s="1607"/>
      <c r="K1003" s="1607"/>
      <c r="L1003" s="1619"/>
      <c r="M1003" s="1567">
        <f t="shared" si="230"/>
        <v>0</v>
      </c>
      <c r="N1003" s="1551"/>
      <c r="O1003" s="1551"/>
      <c r="P1003" s="1551"/>
      <c r="Q1003" s="1551"/>
      <c r="R1003" s="1554"/>
      <c r="S1003" s="1522"/>
      <c r="T1003" s="1525"/>
      <c r="U1003" s="1525"/>
      <c r="V1003" s="1523"/>
      <c r="W1003" s="1523"/>
      <c r="X1003" s="1524"/>
      <c r="Y1003" s="1522"/>
      <c r="Z1003" s="1524"/>
      <c r="AA1003" s="1600"/>
      <c r="AB1003" s="1598"/>
      <c r="AC1003" s="1598"/>
      <c r="AD1003" s="1598"/>
      <c r="AE1003" s="1598"/>
      <c r="AF1003" s="1617"/>
      <c r="AG1003" s="1621"/>
      <c r="AH1003" s="1608"/>
      <c r="AI1003" s="2008"/>
      <c r="AJ1003" s="168">
        <f>SUM(AQ1003:AU1003)</f>
        <v>0</v>
      </c>
      <c r="AK1003" s="1612" t="s">
        <v>97</v>
      </c>
      <c r="AL1003" s="1613" t="s">
        <v>97</v>
      </c>
      <c r="AM1003" s="1614" t="s">
        <v>97</v>
      </c>
      <c r="AN1003" s="1615" t="s">
        <v>97</v>
      </c>
      <c r="AO1003" s="1613" t="s">
        <v>98</v>
      </c>
      <c r="AP1003" s="1614" t="s">
        <v>98</v>
      </c>
      <c r="AQ1003" s="1611"/>
      <c r="AR1003" s="1607"/>
      <c r="AS1003" s="1607"/>
      <c r="AT1003" s="1607"/>
      <c r="AU1003" s="1608"/>
      <c r="AV1003" s="223">
        <f t="shared" si="212"/>
        <v>0</v>
      </c>
      <c r="AW1003" s="1566"/>
      <c r="AX1003" s="1532"/>
      <c r="AY1003" s="1532"/>
      <c r="AZ1003" s="1532"/>
      <c r="BA1003" s="1532"/>
      <c r="BB1003" s="1532"/>
      <c r="BC1003" s="1532"/>
      <c r="BD1003" s="1532"/>
      <c r="BE1003" s="1533"/>
    </row>
    <row r="1004" spans="1:57" ht="33.950000000000003" customHeight="1">
      <c r="A1004" s="2431"/>
      <c r="B1004" s="2422" t="s">
        <v>196</v>
      </c>
      <c r="C1004" s="2423" t="s">
        <v>194</v>
      </c>
      <c r="D1004" s="394" t="s">
        <v>74</v>
      </c>
      <c r="E1004" s="2417"/>
      <c r="F1004" s="2420"/>
      <c r="G1004" s="1506">
        <f t="shared" si="211"/>
        <v>3</v>
      </c>
      <c r="H1004" s="1507">
        <f t="shared" si="228"/>
        <v>0</v>
      </c>
      <c r="I1004" s="1586"/>
      <c r="J1004" s="1586"/>
      <c r="K1004" s="1586"/>
      <c r="L1004" s="1595"/>
      <c r="M1004" s="1559">
        <f t="shared" si="230"/>
        <v>3</v>
      </c>
      <c r="N1004" s="1510">
        <v>3</v>
      </c>
      <c r="O1004" s="1510"/>
      <c r="P1004" s="1510"/>
      <c r="Q1004" s="1510"/>
      <c r="R1004" s="1513"/>
      <c r="S1004" s="1509"/>
      <c r="T1004" s="1512"/>
      <c r="U1004" s="1512"/>
      <c r="V1004" s="1510">
        <v>3</v>
      </c>
      <c r="W1004" s="1510"/>
      <c r="X1004" s="1511"/>
      <c r="Y1004" s="1509">
        <v>3</v>
      </c>
      <c r="Z1004" s="1511"/>
      <c r="AA1004" s="1591"/>
      <c r="AB1004" s="1586">
        <v>2</v>
      </c>
      <c r="AC1004" s="1586">
        <v>2</v>
      </c>
      <c r="AD1004" s="1586"/>
      <c r="AE1004" s="1586">
        <v>2</v>
      </c>
      <c r="AF1004" s="1595">
        <v>1</v>
      </c>
      <c r="AG1004" s="1616">
        <v>40</v>
      </c>
      <c r="AH1004" s="1587">
        <v>12</v>
      </c>
      <c r="AI1004" s="2006">
        <v>10</v>
      </c>
      <c r="AJ1004" s="164">
        <f>SUM(AN1004:AP1004)</f>
        <v>3</v>
      </c>
      <c r="AK1004" s="1592" t="s">
        <v>97</v>
      </c>
      <c r="AL1004" s="1593" t="s">
        <v>97</v>
      </c>
      <c r="AM1004" s="1594" t="s">
        <v>97</v>
      </c>
      <c r="AN1004" s="1591">
        <v>1</v>
      </c>
      <c r="AO1004" s="1586">
        <v>2</v>
      </c>
      <c r="AP1004" s="1595"/>
      <c r="AQ1004" s="1596" t="s">
        <v>97</v>
      </c>
      <c r="AR1004" s="1593" t="s">
        <v>97</v>
      </c>
      <c r="AS1004" s="1593" t="s">
        <v>97</v>
      </c>
      <c r="AT1004" s="1593" t="s">
        <v>97</v>
      </c>
      <c r="AU1004" s="1597" t="s">
        <v>97</v>
      </c>
      <c r="AV1004" s="223">
        <f t="shared" si="212"/>
        <v>0</v>
      </c>
      <c r="AW1004" s="1571"/>
      <c r="AX1004" s="1517"/>
      <c r="AY1004" s="1517"/>
      <c r="AZ1004" s="1517"/>
      <c r="BA1004" s="1517"/>
      <c r="BB1004" s="1517"/>
      <c r="BC1004" s="1517"/>
      <c r="BD1004" s="1517"/>
      <c r="BE1004" s="1518"/>
    </row>
    <row r="1005" spans="1:57" ht="47.25">
      <c r="A1005" s="2431"/>
      <c r="B1005" s="2411"/>
      <c r="C1005" s="2414"/>
      <c r="D1005" s="395" t="s">
        <v>75</v>
      </c>
      <c r="E1005" s="2417"/>
      <c r="F1005" s="2420"/>
      <c r="G1005" s="1519">
        <f t="shared" si="211"/>
        <v>0</v>
      </c>
      <c r="H1005" s="1520">
        <f t="shared" si="228"/>
        <v>0</v>
      </c>
      <c r="I1005" s="1598"/>
      <c r="J1005" s="1598"/>
      <c r="K1005" s="1598"/>
      <c r="L1005" s="1617"/>
      <c r="M1005" s="1563">
        <f t="shared" si="230"/>
        <v>0</v>
      </c>
      <c r="N1005" s="1523"/>
      <c r="O1005" s="1523"/>
      <c r="P1005" s="1523"/>
      <c r="Q1005" s="1523"/>
      <c r="R1005" s="1527"/>
      <c r="S1005" s="1528"/>
      <c r="T1005" s="1564"/>
      <c r="U1005" s="1564"/>
      <c r="V1005" s="1565"/>
      <c r="W1005" s="1565"/>
      <c r="X1005" s="1529"/>
      <c r="Y1005" s="1528"/>
      <c r="Z1005" s="1529"/>
      <c r="AA1005" s="1588"/>
      <c r="AB1005" s="1589"/>
      <c r="AC1005" s="1589"/>
      <c r="AD1005" s="1589"/>
      <c r="AE1005" s="1589"/>
      <c r="AF1005" s="1687"/>
      <c r="AG1005" s="1618"/>
      <c r="AH1005" s="1599"/>
      <c r="AI1005" s="1681"/>
      <c r="AJ1005" s="165">
        <f>SUM(AN1005:AP1005)</f>
        <v>0</v>
      </c>
      <c r="AK1005" s="1601" t="s">
        <v>98</v>
      </c>
      <c r="AL1005" s="1602" t="s">
        <v>98</v>
      </c>
      <c r="AM1005" s="1603" t="s">
        <v>98</v>
      </c>
      <c r="AN1005" s="1604"/>
      <c r="AO1005" s="1602"/>
      <c r="AP1005" s="1603"/>
      <c r="AQ1005" s="1604" t="s">
        <v>97</v>
      </c>
      <c r="AR1005" s="1602" t="s">
        <v>97</v>
      </c>
      <c r="AS1005" s="1602" t="s">
        <v>97</v>
      </c>
      <c r="AT1005" s="1602" t="s">
        <v>97</v>
      </c>
      <c r="AU1005" s="1605" t="s">
        <v>97</v>
      </c>
      <c r="AV1005" s="223">
        <f t="shared" si="212"/>
        <v>0</v>
      </c>
      <c r="AW1005" s="1560"/>
      <c r="AX1005" s="1561"/>
      <c r="AY1005" s="1561"/>
      <c r="AZ1005" s="1561"/>
      <c r="BA1005" s="1561"/>
      <c r="BB1005" s="1561"/>
      <c r="BC1005" s="1561"/>
      <c r="BD1005" s="1561"/>
      <c r="BE1005" s="1562"/>
    </row>
    <row r="1006" spans="1:57" ht="31.5">
      <c r="A1006" s="2431"/>
      <c r="B1006" s="2411"/>
      <c r="C1006" s="2414"/>
      <c r="D1006" s="395" t="s">
        <v>76</v>
      </c>
      <c r="E1006" s="2417"/>
      <c r="F1006" s="2420"/>
      <c r="G1006" s="1519">
        <f t="shared" si="211"/>
        <v>0</v>
      </c>
      <c r="H1006" s="1520">
        <f t="shared" si="228"/>
        <v>0</v>
      </c>
      <c r="I1006" s="1598"/>
      <c r="J1006" s="1598"/>
      <c r="K1006" s="1598"/>
      <c r="L1006" s="1617"/>
      <c r="M1006" s="1563">
        <f t="shared" si="230"/>
        <v>0</v>
      </c>
      <c r="N1006" s="1523"/>
      <c r="O1006" s="1523"/>
      <c r="P1006" s="1523"/>
      <c r="Q1006" s="1523"/>
      <c r="R1006" s="1527"/>
      <c r="S1006" s="1528"/>
      <c r="T1006" s="1564"/>
      <c r="U1006" s="1564"/>
      <c r="V1006" s="1565"/>
      <c r="W1006" s="1565"/>
      <c r="X1006" s="1529"/>
      <c r="Y1006" s="1528"/>
      <c r="Z1006" s="1529"/>
      <c r="AA1006" s="1588"/>
      <c r="AB1006" s="1589"/>
      <c r="AC1006" s="1589"/>
      <c r="AD1006" s="1589"/>
      <c r="AE1006" s="1589"/>
      <c r="AF1006" s="1687"/>
      <c r="AG1006" s="1618"/>
      <c r="AH1006" s="1599"/>
      <c r="AI1006" s="1681"/>
      <c r="AJ1006" s="165">
        <f>SUM(AK1006:AM1006)</f>
        <v>0</v>
      </c>
      <c r="AK1006" s="1601"/>
      <c r="AL1006" s="1602"/>
      <c r="AM1006" s="1603"/>
      <c r="AN1006" s="1604" t="s">
        <v>97</v>
      </c>
      <c r="AO1006" s="1602" t="s">
        <v>97</v>
      </c>
      <c r="AP1006" s="1603" t="s">
        <v>97</v>
      </c>
      <c r="AQ1006" s="1604" t="s">
        <v>97</v>
      </c>
      <c r="AR1006" s="1602" t="s">
        <v>97</v>
      </c>
      <c r="AS1006" s="1602" t="s">
        <v>97</v>
      </c>
      <c r="AT1006" s="1602" t="s">
        <v>97</v>
      </c>
      <c r="AU1006" s="1605" t="s">
        <v>97</v>
      </c>
      <c r="AV1006" s="223">
        <f t="shared" si="212"/>
        <v>0</v>
      </c>
      <c r="AW1006" s="1560"/>
      <c r="AX1006" s="1561"/>
      <c r="AY1006" s="1561"/>
      <c r="AZ1006" s="1561"/>
      <c r="BA1006" s="1561"/>
      <c r="BB1006" s="1561"/>
      <c r="BC1006" s="1561"/>
      <c r="BD1006" s="1561"/>
      <c r="BE1006" s="1562"/>
    </row>
    <row r="1007" spans="1:57">
      <c r="A1007" s="2431"/>
      <c r="B1007" s="2411"/>
      <c r="C1007" s="2414"/>
      <c r="D1007" s="395" t="s">
        <v>77</v>
      </c>
      <c r="E1007" s="2417"/>
      <c r="F1007" s="2420"/>
      <c r="G1007" s="1519">
        <f t="shared" si="211"/>
        <v>126</v>
      </c>
      <c r="H1007" s="1520">
        <f>SUM(I1007:L1007)</f>
        <v>3</v>
      </c>
      <c r="I1007" s="1598">
        <v>3</v>
      </c>
      <c r="J1007" s="1598"/>
      <c r="K1007" s="1598"/>
      <c r="L1007" s="1617"/>
      <c r="M1007" s="1563">
        <f>IF(AND(SUM(N1007:R1007)=SUM(Y1007:Z1007),SUM(S1007:X1007)=SUM(Y1007:Z1007)),SUM(N1007:R1007),"ПЕРЕВІРТЕ ПРАВИЛЬНІСТЬ ДАНИХ")</f>
        <v>124</v>
      </c>
      <c r="N1007" s="1523"/>
      <c r="O1007" s="1523"/>
      <c r="P1007" s="1523"/>
      <c r="Q1007" s="1523"/>
      <c r="R1007" s="1527">
        <v>124</v>
      </c>
      <c r="S1007" s="1528">
        <v>45</v>
      </c>
      <c r="T1007" s="1564"/>
      <c r="U1007" s="1564"/>
      <c r="V1007" s="1565">
        <v>66</v>
      </c>
      <c r="W1007" s="1565">
        <v>13</v>
      </c>
      <c r="X1007" s="1529"/>
      <c r="Y1007" s="1528">
        <v>106</v>
      </c>
      <c r="Z1007" s="1529">
        <v>18</v>
      </c>
      <c r="AA1007" s="1588"/>
      <c r="AB1007" s="1589">
        <v>54</v>
      </c>
      <c r="AC1007" s="1589">
        <v>54</v>
      </c>
      <c r="AD1007" s="1589">
        <v>1</v>
      </c>
      <c r="AE1007" s="1589">
        <v>48</v>
      </c>
      <c r="AF1007" s="1687">
        <v>17</v>
      </c>
      <c r="AG1007" s="1618">
        <v>42.2</v>
      </c>
      <c r="AH1007" s="1599">
        <v>20</v>
      </c>
      <c r="AI1007" s="1681">
        <v>99.1</v>
      </c>
      <c r="AJ1007" s="165">
        <f>SUM(AQ1007:AU1007)</f>
        <v>124</v>
      </c>
      <c r="AK1007" s="1601" t="s">
        <v>98</v>
      </c>
      <c r="AL1007" s="1602" t="s">
        <v>98</v>
      </c>
      <c r="AM1007" s="1603" t="s">
        <v>98</v>
      </c>
      <c r="AN1007" s="1604" t="s">
        <v>97</v>
      </c>
      <c r="AO1007" s="1602" t="s">
        <v>97</v>
      </c>
      <c r="AP1007" s="1603" t="s">
        <v>97</v>
      </c>
      <c r="AQ1007" s="1604">
        <v>15</v>
      </c>
      <c r="AR1007" s="1602">
        <v>20</v>
      </c>
      <c r="AS1007" s="1602">
        <v>52</v>
      </c>
      <c r="AT1007" s="1602">
        <v>36</v>
      </c>
      <c r="AU1007" s="1605">
        <v>1</v>
      </c>
      <c r="AV1007" s="223">
        <f t="shared" si="212"/>
        <v>2</v>
      </c>
      <c r="AW1007" s="1560"/>
      <c r="AX1007" s="1561"/>
      <c r="AY1007" s="1561"/>
      <c r="AZ1007" s="1561"/>
      <c r="BA1007" s="1561"/>
      <c r="BB1007" s="1561"/>
      <c r="BC1007" s="1561">
        <v>1</v>
      </c>
      <c r="BD1007" s="1561">
        <v>1</v>
      </c>
      <c r="BE1007" s="1562"/>
    </row>
    <row r="1008" spans="1:57" ht="32.25" thickBot="1">
      <c r="A1008" s="2431"/>
      <c r="B1008" s="2412"/>
      <c r="C1008" s="2415"/>
      <c r="D1008" s="396" t="s">
        <v>78</v>
      </c>
      <c r="E1008" s="2418"/>
      <c r="F1008" s="2421"/>
      <c r="G1008" s="1548">
        <f t="shared" si="211"/>
        <v>0</v>
      </c>
      <c r="H1008" s="1549">
        <f t="shared" si="228"/>
        <v>0</v>
      </c>
      <c r="I1008" s="1607"/>
      <c r="J1008" s="1607"/>
      <c r="K1008" s="1607"/>
      <c r="L1008" s="1619"/>
      <c r="M1008" s="1567">
        <f t="shared" si="230"/>
        <v>0</v>
      </c>
      <c r="N1008" s="1551"/>
      <c r="O1008" s="1551"/>
      <c r="P1008" s="1551"/>
      <c r="Q1008" s="1551"/>
      <c r="R1008" s="1554"/>
      <c r="S1008" s="1550"/>
      <c r="T1008" s="1553"/>
      <c r="U1008" s="1553"/>
      <c r="V1008" s="1551"/>
      <c r="W1008" s="1551"/>
      <c r="X1008" s="1552"/>
      <c r="Y1008" s="1550"/>
      <c r="Z1008" s="1552"/>
      <c r="AA1008" s="1611"/>
      <c r="AB1008" s="1607"/>
      <c r="AC1008" s="1607"/>
      <c r="AD1008" s="1607"/>
      <c r="AE1008" s="1607"/>
      <c r="AF1008" s="1619"/>
      <c r="AG1008" s="1621"/>
      <c r="AH1008" s="1608"/>
      <c r="AI1008" s="2007"/>
      <c r="AJ1008" s="167">
        <f>SUM(AQ1008:AU1008)</f>
        <v>0</v>
      </c>
      <c r="AK1008" s="1612" t="s">
        <v>97</v>
      </c>
      <c r="AL1008" s="1613" t="s">
        <v>97</v>
      </c>
      <c r="AM1008" s="1614" t="s">
        <v>97</v>
      </c>
      <c r="AN1008" s="1615" t="s">
        <v>97</v>
      </c>
      <c r="AO1008" s="1613" t="s">
        <v>98</v>
      </c>
      <c r="AP1008" s="1614" t="s">
        <v>98</v>
      </c>
      <c r="AQ1008" s="1611"/>
      <c r="AR1008" s="1607"/>
      <c r="AS1008" s="1607"/>
      <c r="AT1008" s="1607"/>
      <c r="AU1008" s="1608"/>
      <c r="AV1008" s="223">
        <f t="shared" si="212"/>
        <v>0</v>
      </c>
      <c r="AW1008" s="1568"/>
      <c r="AX1008" s="1557"/>
      <c r="AY1008" s="1557"/>
      <c r="AZ1008" s="1557"/>
      <c r="BA1008" s="1557"/>
      <c r="BB1008" s="1557"/>
      <c r="BC1008" s="1557"/>
      <c r="BD1008" s="1557"/>
      <c r="BE1008" s="1558"/>
    </row>
    <row r="1009" spans="1:57" ht="31.5">
      <c r="A1009" s="2431"/>
      <c r="B1009" s="2446" t="s">
        <v>197</v>
      </c>
      <c r="C1009" s="2423" t="s">
        <v>198</v>
      </c>
      <c r="D1009" s="394" t="s">
        <v>74</v>
      </c>
      <c r="E1009" s="2416">
        <v>15</v>
      </c>
      <c r="F1009" s="2419">
        <f>E1009-SUM(M1009:M1013)</f>
        <v>3</v>
      </c>
      <c r="G1009" s="1506">
        <f t="shared" si="211"/>
        <v>0</v>
      </c>
      <c r="H1009" s="1507">
        <f t="shared" si="228"/>
        <v>0</v>
      </c>
      <c r="I1009" s="1586"/>
      <c r="J1009" s="1586"/>
      <c r="K1009" s="1586"/>
      <c r="L1009" s="1595"/>
      <c r="M1009" s="1559">
        <f t="shared" si="230"/>
        <v>0</v>
      </c>
      <c r="N1009" s="1510"/>
      <c r="O1009" s="1510"/>
      <c r="P1009" s="1510"/>
      <c r="Q1009" s="1510"/>
      <c r="R1009" s="1513"/>
      <c r="S1009" s="1509"/>
      <c r="T1009" s="1512"/>
      <c r="U1009" s="1512"/>
      <c r="V1009" s="1510"/>
      <c r="W1009" s="1510"/>
      <c r="X1009" s="1511"/>
      <c r="Y1009" s="1509"/>
      <c r="Z1009" s="1511"/>
      <c r="AA1009" s="1591"/>
      <c r="AB1009" s="1586"/>
      <c r="AC1009" s="1586"/>
      <c r="AD1009" s="1586"/>
      <c r="AE1009" s="1586"/>
      <c r="AF1009" s="1595"/>
      <c r="AG1009" s="1616"/>
      <c r="AH1009" s="1587"/>
      <c r="AI1009" s="2006"/>
      <c r="AJ1009" s="164">
        <f>SUM(AN1009:AP1009)</f>
        <v>0</v>
      </c>
      <c r="AK1009" s="1592" t="s">
        <v>97</v>
      </c>
      <c r="AL1009" s="1593" t="s">
        <v>97</v>
      </c>
      <c r="AM1009" s="1594" t="s">
        <v>97</v>
      </c>
      <c r="AN1009" s="1591"/>
      <c r="AO1009" s="1586"/>
      <c r="AP1009" s="1595"/>
      <c r="AQ1009" s="1596" t="s">
        <v>97</v>
      </c>
      <c r="AR1009" s="1593" t="s">
        <v>97</v>
      </c>
      <c r="AS1009" s="1593" t="s">
        <v>97</v>
      </c>
      <c r="AT1009" s="1593" t="s">
        <v>97</v>
      </c>
      <c r="AU1009" s="1597" t="s">
        <v>97</v>
      </c>
      <c r="AV1009" s="223">
        <f t="shared" si="212"/>
        <v>0</v>
      </c>
      <c r="AW1009" s="1571"/>
      <c r="AX1009" s="1517"/>
      <c r="AY1009" s="1517"/>
      <c r="AZ1009" s="1517"/>
      <c r="BA1009" s="1517"/>
      <c r="BB1009" s="1517"/>
      <c r="BC1009" s="1517"/>
      <c r="BD1009" s="1517"/>
      <c r="BE1009" s="1518"/>
    </row>
    <row r="1010" spans="1:57" ht="47.25">
      <c r="A1010" s="2431"/>
      <c r="B1010" s="2447"/>
      <c r="C1010" s="2414"/>
      <c r="D1010" s="395" t="s">
        <v>75</v>
      </c>
      <c r="E1010" s="2417"/>
      <c r="F1010" s="2420"/>
      <c r="G1010" s="1519">
        <f t="shared" si="211"/>
        <v>0</v>
      </c>
      <c r="H1010" s="1520">
        <f t="shared" si="228"/>
        <v>0</v>
      </c>
      <c r="I1010" s="1598"/>
      <c r="J1010" s="1598"/>
      <c r="K1010" s="1598"/>
      <c r="L1010" s="1617"/>
      <c r="M1010" s="1563">
        <f t="shared" si="230"/>
        <v>0</v>
      </c>
      <c r="N1010" s="1523"/>
      <c r="O1010" s="1523"/>
      <c r="P1010" s="1523"/>
      <c r="Q1010" s="1523"/>
      <c r="R1010" s="1527"/>
      <c r="S1010" s="1528"/>
      <c r="T1010" s="1564"/>
      <c r="U1010" s="1564"/>
      <c r="V1010" s="1565"/>
      <c r="W1010" s="1565"/>
      <c r="X1010" s="1529"/>
      <c r="Y1010" s="1528"/>
      <c r="Z1010" s="1529"/>
      <c r="AA1010" s="1588"/>
      <c r="AB1010" s="1589"/>
      <c r="AC1010" s="1589"/>
      <c r="AD1010" s="1589"/>
      <c r="AE1010" s="1589"/>
      <c r="AF1010" s="1687"/>
      <c r="AG1010" s="1618"/>
      <c r="AH1010" s="1599"/>
      <c r="AI1010" s="1681"/>
      <c r="AJ1010" s="165">
        <f>SUM(AN1010:AP1010)</f>
        <v>0</v>
      </c>
      <c r="AK1010" s="1601" t="s">
        <v>98</v>
      </c>
      <c r="AL1010" s="1602" t="s">
        <v>98</v>
      </c>
      <c r="AM1010" s="1603" t="s">
        <v>98</v>
      </c>
      <c r="AN1010" s="1604"/>
      <c r="AO1010" s="1602"/>
      <c r="AP1010" s="1603"/>
      <c r="AQ1010" s="1604" t="s">
        <v>97</v>
      </c>
      <c r="AR1010" s="1602" t="s">
        <v>97</v>
      </c>
      <c r="AS1010" s="1602" t="s">
        <v>97</v>
      </c>
      <c r="AT1010" s="1602" t="s">
        <v>97</v>
      </c>
      <c r="AU1010" s="1605" t="s">
        <v>97</v>
      </c>
      <c r="AV1010" s="223">
        <f t="shared" si="212"/>
        <v>0</v>
      </c>
      <c r="AW1010" s="1560"/>
      <c r="AX1010" s="1561"/>
      <c r="AY1010" s="1561"/>
      <c r="AZ1010" s="1561"/>
      <c r="BA1010" s="1561"/>
      <c r="BB1010" s="1561"/>
      <c r="BC1010" s="1561"/>
      <c r="BD1010" s="1561"/>
      <c r="BE1010" s="1562"/>
    </row>
    <row r="1011" spans="1:57" ht="31.5">
      <c r="A1011" s="2431"/>
      <c r="B1011" s="2447"/>
      <c r="C1011" s="2414"/>
      <c r="D1011" s="395" t="s">
        <v>76</v>
      </c>
      <c r="E1011" s="2417"/>
      <c r="F1011" s="2420"/>
      <c r="G1011" s="1519">
        <f t="shared" si="211"/>
        <v>0</v>
      </c>
      <c r="H1011" s="1520">
        <f t="shared" si="228"/>
        <v>0</v>
      </c>
      <c r="I1011" s="1598"/>
      <c r="J1011" s="1598"/>
      <c r="K1011" s="1598"/>
      <c r="L1011" s="1617"/>
      <c r="M1011" s="1563">
        <f t="shared" si="230"/>
        <v>0</v>
      </c>
      <c r="N1011" s="1523"/>
      <c r="O1011" s="1523"/>
      <c r="P1011" s="1523"/>
      <c r="Q1011" s="1523"/>
      <c r="R1011" s="1527"/>
      <c r="S1011" s="1528"/>
      <c r="T1011" s="1564"/>
      <c r="U1011" s="1564"/>
      <c r="V1011" s="1565"/>
      <c r="W1011" s="1565"/>
      <c r="X1011" s="1529"/>
      <c r="Y1011" s="1528"/>
      <c r="Z1011" s="1529"/>
      <c r="AA1011" s="1588"/>
      <c r="AB1011" s="1589"/>
      <c r="AC1011" s="1589"/>
      <c r="AD1011" s="1589"/>
      <c r="AE1011" s="1589"/>
      <c r="AF1011" s="1687"/>
      <c r="AG1011" s="1618"/>
      <c r="AH1011" s="1599"/>
      <c r="AI1011" s="1681"/>
      <c r="AJ1011" s="165">
        <f>SUM(AK1011:AM1011)</f>
        <v>0</v>
      </c>
      <c r="AK1011" s="1601"/>
      <c r="AL1011" s="1602"/>
      <c r="AM1011" s="1603"/>
      <c r="AN1011" s="1604" t="s">
        <v>97</v>
      </c>
      <c r="AO1011" s="1602" t="s">
        <v>97</v>
      </c>
      <c r="AP1011" s="1603" t="s">
        <v>97</v>
      </c>
      <c r="AQ1011" s="1604" t="s">
        <v>97</v>
      </c>
      <c r="AR1011" s="1602" t="s">
        <v>97</v>
      </c>
      <c r="AS1011" s="1602" t="s">
        <v>97</v>
      </c>
      <c r="AT1011" s="1602" t="s">
        <v>97</v>
      </c>
      <c r="AU1011" s="1605" t="s">
        <v>97</v>
      </c>
      <c r="AV1011" s="223">
        <f t="shared" si="212"/>
        <v>0</v>
      </c>
      <c r="AW1011" s="1560"/>
      <c r="AX1011" s="1561"/>
      <c r="AY1011" s="1561"/>
      <c r="AZ1011" s="1561"/>
      <c r="BA1011" s="1561"/>
      <c r="BB1011" s="1561"/>
      <c r="BC1011" s="1561"/>
      <c r="BD1011" s="1561"/>
      <c r="BE1011" s="1562"/>
    </row>
    <row r="1012" spans="1:57">
      <c r="A1012" s="2431"/>
      <c r="B1012" s="2447"/>
      <c r="C1012" s="2414"/>
      <c r="D1012" s="395" t="s">
        <v>77</v>
      </c>
      <c r="E1012" s="2417"/>
      <c r="F1012" s="2420"/>
      <c r="G1012" s="1519">
        <f t="shared" si="211"/>
        <v>12</v>
      </c>
      <c r="H1012" s="1520">
        <v>0</v>
      </c>
      <c r="I1012" s="1598"/>
      <c r="J1012" s="1598"/>
      <c r="K1012" s="1598"/>
      <c r="L1012" s="1617"/>
      <c r="M1012" s="1563">
        <f t="shared" ref="M1012:M1017" si="231">IF(AND(SUM(N1012:R1012)=SUM(Y1012:Z1012),SUM(S1012:X1012)=SUM(Y1012:Z1012)),SUM(N1012:R1012),"ПЕРЕВІРТЕ ПРАВИЛЬНІСТЬ ДАНИХ")</f>
        <v>12</v>
      </c>
      <c r="N1012" s="1523">
        <v>12</v>
      </c>
      <c r="O1012" s="1523"/>
      <c r="P1012" s="1523"/>
      <c r="Q1012" s="1523"/>
      <c r="R1012" s="1527"/>
      <c r="S1012" s="1522">
        <v>2</v>
      </c>
      <c r="T1012" s="1523"/>
      <c r="U1012" s="1523"/>
      <c r="V1012" s="1523">
        <v>10</v>
      </c>
      <c r="W1012" s="1523"/>
      <c r="X1012" s="1524"/>
      <c r="Y1012" s="1528">
        <v>10</v>
      </c>
      <c r="Z1012" s="1529">
        <v>2</v>
      </c>
      <c r="AA1012" s="1588"/>
      <c r="AB1012" s="1589">
        <v>5</v>
      </c>
      <c r="AC1012" s="1589">
        <v>5</v>
      </c>
      <c r="AD1012" s="1589"/>
      <c r="AE1012" s="1589">
        <v>9</v>
      </c>
      <c r="AF1012" s="1687">
        <v>2</v>
      </c>
      <c r="AG1012" s="1618">
        <v>39</v>
      </c>
      <c r="AH1012" s="1599">
        <v>29</v>
      </c>
      <c r="AI1012" s="1681">
        <v>105</v>
      </c>
      <c r="AJ1012" s="165">
        <f>SUM(AQ1012:AU1012)</f>
        <v>12</v>
      </c>
      <c r="AK1012" s="1601" t="s">
        <v>98</v>
      </c>
      <c r="AL1012" s="1602" t="s">
        <v>98</v>
      </c>
      <c r="AM1012" s="1603" t="s">
        <v>98</v>
      </c>
      <c r="AN1012" s="1604" t="s">
        <v>97</v>
      </c>
      <c r="AO1012" s="1602" t="s">
        <v>97</v>
      </c>
      <c r="AP1012" s="1603" t="s">
        <v>97</v>
      </c>
      <c r="AQ1012" s="1604">
        <v>2</v>
      </c>
      <c r="AR1012" s="1602">
        <v>0</v>
      </c>
      <c r="AS1012" s="1602">
        <v>5</v>
      </c>
      <c r="AT1012" s="1602">
        <v>5</v>
      </c>
      <c r="AU1012" s="1605">
        <v>0</v>
      </c>
      <c r="AV1012" s="223">
        <f t="shared" si="212"/>
        <v>0</v>
      </c>
      <c r="AW1012" s="1566"/>
      <c r="AX1012" s="1532"/>
      <c r="AY1012" s="1532"/>
      <c r="AZ1012" s="1532"/>
      <c r="BA1012" s="1532"/>
      <c r="BB1012" s="1532"/>
      <c r="BC1012" s="1532"/>
      <c r="BD1012" s="1532"/>
      <c r="BE1012" s="1533"/>
    </row>
    <row r="1013" spans="1:57" ht="32.25" thickBot="1">
      <c r="A1013" s="2431"/>
      <c r="B1013" s="2448"/>
      <c r="C1013" s="2415"/>
      <c r="D1013" s="396" t="s">
        <v>78</v>
      </c>
      <c r="E1013" s="2418"/>
      <c r="F1013" s="2421"/>
      <c r="G1013" s="1548">
        <f t="shared" si="211"/>
        <v>0</v>
      </c>
      <c r="H1013" s="1549">
        <f>SUM(I1013:L1013)</f>
        <v>0</v>
      </c>
      <c r="I1013" s="1607"/>
      <c r="J1013" s="1607"/>
      <c r="K1013" s="1607"/>
      <c r="L1013" s="1619"/>
      <c r="M1013" s="1567">
        <f t="shared" si="231"/>
        <v>0</v>
      </c>
      <c r="N1013" s="1551"/>
      <c r="O1013" s="1551"/>
      <c r="P1013" s="1551"/>
      <c r="Q1013" s="1551"/>
      <c r="R1013" s="1554"/>
      <c r="S1013" s="1550"/>
      <c r="T1013" s="1553"/>
      <c r="U1013" s="1553"/>
      <c r="V1013" s="1551"/>
      <c r="W1013" s="1551"/>
      <c r="X1013" s="1552"/>
      <c r="Y1013" s="1550"/>
      <c r="Z1013" s="1552"/>
      <c r="AA1013" s="1611"/>
      <c r="AB1013" s="1607"/>
      <c r="AC1013" s="1607"/>
      <c r="AD1013" s="1607"/>
      <c r="AE1013" s="1607"/>
      <c r="AF1013" s="1619"/>
      <c r="AG1013" s="1621"/>
      <c r="AH1013" s="1608"/>
      <c r="AI1013" s="2007"/>
      <c r="AJ1013" s="167">
        <f>SUM(AQ1013:AU1013)</f>
        <v>0</v>
      </c>
      <c r="AK1013" s="1612" t="s">
        <v>97</v>
      </c>
      <c r="AL1013" s="1613" t="s">
        <v>97</v>
      </c>
      <c r="AM1013" s="1614" t="s">
        <v>97</v>
      </c>
      <c r="AN1013" s="1615" t="s">
        <v>97</v>
      </c>
      <c r="AO1013" s="1613" t="s">
        <v>98</v>
      </c>
      <c r="AP1013" s="1614" t="s">
        <v>98</v>
      </c>
      <c r="AQ1013" s="1611"/>
      <c r="AR1013" s="1607"/>
      <c r="AS1013" s="1607"/>
      <c r="AT1013" s="1607"/>
      <c r="AU1013" s="1608"/>
      <c r="AV1013" s="223">
        <f t="shared" si="212"/>
        <v>0</v>
      </c>
      <c r="AW1013" s="1568"/>
      <c r="AX1013" s="1557"/>
      <c r="AY1013" s="1557"/>
      <c r="AZ1013" s="1557"/>
      <c r="BA1013" s="1557"/>
      <c r="BB1013" s="1557"/>
      <c r="BC1013" s="1557"/>
      <c r="BD1013" s="1557"/>
      <c r="BE1013" s="1558"/>
    </row>
    <row r="1014" spans="1:57" ht="31.5">
      <c r="A1014" s="2431"/>
      <c r="B1014" s="2422" t="s">
        <v>199</v>
      </c>
      <c r="C1014" s="2423" t="s">
        <v>200</v>
      </c>
      <c r="D1014" s="394" t="s">
        <v>74</v>
      </c>
      <c r="E1014" s="2416">
        <v>16</v>
      </c>
      <c r="F1014" s="2419">
        <f>E1014-SUM(M1014:M1018)</f>
        <v>-2</v>
      </c>
      <c r="G1014" s="1506">
        <f t="shared" si="211"/>
        <v>0</v>
      </c>
      <c r="H1014" s="1507">
        <f>SUM(I1014:L1014)</f>
        <v>0</v>
      </c>
      <c r="I1014" s="1586"/>
      <c r="J1014" s="1586"/>
      <c r="K1014" s="1586"/>
      <c r="L1014" s="1595"/>
      <c r="M1014" s="1569">
        <f t="shared" si="231"/>
        <v>0</v>
      </c>
      <c r="N1014" s="1565"/>
      <c r="O1014" s="1565"/>
      <c r="P1014" s="1565"/>
      <c r="Q1014" s="1565"/>
      <c r="R1014" s="1570"/>
      <c r="S1014" s="1509"/>
      <c r="T1014" s="1512"/>
      <c r="U1014" s="1512"/>
      <c r="V1014" s="1510"/>
      <c r="W1014" s="1510"/>
      <c r="X1014" s="1511"/>
      <c r="Y1014" s="1509"/>
      <c r="Z1014" s="1511"/>
      <c r="AA1014" s="1591"/>
      <c r="AB1014" s="1586"/>
      <c r="AC1014" s="1586"/>
      <c r="AD1014" s="1586"/>
      <c r="AE1014" s="1586"/>
      <c r="AF1014" s="1595"/>
      <c r="AG1014" s="1616"/>
      <c r="AH1014" s="1587"/>
      <c r="AI1014" s="2006"/>
      <c r="AJ1014" s="164">
        <f>SUM(AN1014:AP1014)</f>
        <v>0</v>
      </c>
      <c r="AK1014" s="1592" t="s">
        <v>97</v>
      </c>
      <c r="AL1014" s="1593" t="s">
        <v>97</v>
      </c>
      <c r="AM1014" s="1594" t="s">
        <v>97</v>
      </c>
      <c r="AN1014" s="1591"/>
      <c r="AO1014" s="1586"/>
      <c r="AP1014" s="1595"/>
      <c r="AQ1014" s="1596" t="s">
        <v>97</v>
      </c>
      <c r="AR1014" s="1593" t="s">
        <v>97</v>
      </c>
      <c r="AS1014" s="1593" t="s">
        <v>97</v>
      </c>
      <c r="AT1014" s="1593" t="s">
        <v>97</v>
      </c>
      <c r="AU1014" s="1597" t="s">
        <v>97</v>
      </c>
      <c r="AV1014" s="223">
        <f t="shared" si="212"/>
        <v>0</v>
      </c>
      <c r="AW1014" s="1571"/>
      <c r="AX1014" s="1517"/>
      <c r="AY1014" s="1517"/>
      <c r="AZ1014" s="1517"/>
      <c r="BA1014" s="1517"/>
      <c r="BB1014" s="1517"/>
      <c r="BC1014" s="1517"/>
      <c r="BD1014" s="1517"/>
      <c r="BE1014" s="1518"/>
    </row>
    <row r="1015" spans="1:57" ht="47.25">
      <c r="A1015" s="2431"/>
      <c r="B1015" s="2411"/>
      <c r="C1015" s="2414"/>
      <c r="D1015" s="395" t="s">
        <v>75</v>
      </c>
      <c r="E1015" s="2417"/>
      <c r="F1015" s="2420"/>
      <c r="G1015" s="1519">
        <f t="shared" si="211"/>
        <v>0</v>
      </c>
      <c r="H1015" s="1520">
        <f>SUM(I1015:L1015)</f>
        <v>0</v>
      </c>
      <c r="I1015" s="1598"/>
      <c r="J1015" s="1598"/>
      <c r="K1015" s="1598"/>
      <c r="L1015" s="1617"/>
      <c r="M1015" s="1563">
        <f t="shared" si="231"/>
        <v>0</v>
      </c>
      <c r="N1015" s="1523"/>
      <c r="O1015" s="1523"/>
      <c r="P1015" s="1523"/>
      <c r="Q1015" s="1523"/>
      <c r="R1015" s="1527"/>
      <c r="S1015" s="1572"/>
      <c r="T1015" s="1564"/>
      <c r="U1015" s="1564"/>
      <c r="V1015" s="1565"/>
      <c r="W1015" s="1565"/>
      <c r="X1015" s="1529"/>
      <c r="Y1015" s="1528"/>
      <c r="Z1015" s="1529"/>
      <c r="AA1015" s="1588"/>
      <c r="AB1015" s="1589"/>
      <c r="AC1015" s="1589"/>
      <c r="AD1015" s="1589"/>
      <c r="AE1015" s="1589"/>
      <c r="AF1015" s="1687"/>
      <c r="AG1015" s="1618"/>
      <c r="AH1015" s="1599"/>
      <c r="AI1015" s="1681"/>
      <c r="AJ1015" s="165">
        <f>SUM(AN1015:AP1015)</f>
        <v>0</v>
      </c>
      <c r="AK1015" s="1601" t="s">
        <v>98</v>
      </c>
      <c r="AL1015" s="1602" t="s">
        <v>98</v>
      </c>
      <c r="AM1015" s="1603" t="s">
        <v>98</v>
      </c>
      <c r="AN1015" s="1604"/>
      <c r="AO1015" s="1602"/>
      <c r="AP1015" s="1603"/>
      <c r="AQ1015" s="1604" t="s">
        <v>97</v>
      </c>
      <c r="AR1015" s="1602" t="s">
        <v>97</v>
      </c>
      <c r="AS1015" s="1602" t="s">
        <v>97</v>
      </c>
      <c r="AT1015" s="1602" t="s">
        <v>97</v>
      </c>
      <c r="AU1015" s="1605" t="s">
        <v>97</v>
      </c>
      <c r="AV1015" s="223">
        <f t="shared" si="212"/>
        <v>0</v>
      </c>
      <c r="AW1015" s="1560"/>
      <c r="AX1015" s="1561"/>
      <c r="AY1015" s="1561"/>
      <c r="AZ1015" s="1561"/>
      <c r="BA1015" s="1561"/>
      <c r="BB1015" s="1561"/>
      <c r="BC1015" s="1561"/>
      <c r="BD1015" s="1561"/>
      <c r="BE1015" s="1562"/>
    </row>
    <row r="1016" spans="1:57" ht="31.5">
      <c r="A1016" s="2431"/>
      <c r="B1016" s="2411"/>
      <c r="C1016" s="2414"/>
      <c r="D1016" s="395" t="s">
        <v>76</v>
      </c>
      <c r="E1016" s="2417"/>
      <c r="F1016" s="2420"/>
      <c r="G1016" s="1519">
        <f t="shared" si="211"/>
        <v>0</v>
      </c>
      <c r="H1016" s="1520">
        <f>SUM(I1016:L1016)</f>
        <v>0</v>
      </c>
      <c r="I1016" s="1598"/>
      <c r="J1016" s="1598"/>
      <c r="K1016" s="1598"/>
      <c r="L1016" s="1617"/>
      <c r="M1016" s="1563">
        <f t="shared" si="231"/>
        <v>0</v>
      </c>
      <c r="N1016" s="1523"/>
      <c r="O1016" s="1523"/>
      <c r="P1016" s="1523"/>
      <c r="Q1016" s="1523"/>
      <c r="R1016" s="1527"/>
      <c r="S1016" s="1528"/>
      <c r="T1016" s="1564"/>
      <c r="U1016" s="1564"/>
      <c r="V1016" s="1565"/>
      <c r="W1016" s="1565"/>
      <c r="X1016" s="1529"/>
      <c r="Y1016" s="1528"/>
      <c r="Z1016" s="1529"/>
      <c r="AA1016" s="1588"/>
      <c r="AB1016" s="1589"/>
      <c r="AC1016" s="1589"/>
      <c r="AD1016" s="1589"/>
      <c r="AE1016" s="1589"/>
      <c r="AF1016" s="1687"/>
      <c r="AG1016" s="1618"/>
      <c r="AH1016" s="1599"/>
      <c r="AI1016" s="1681"/>
      <c r="AJ1016" s="165">
        <f>SUM(AK1016:AM1016)</f>
        <v>0</v>
      </c>
      <c r="AK1016" s="1601"/>
      <c r="AL1016" s="1602"/>
      <c r="AM1016" s="1603"/>
      <c r="AN1016" s="1604" t="s">
        <v>97</v>
      </c>
      <c r="AO1016" s="1602" t="s">
        <v>97</v>
      </c>
      <c r="AP1016" s="1603" t="s">
        <v>97</v>
      </c>
      <c r="AQ1016" s="1604" t="s">
        <v>97</v>
      </c>
      <c r="AR1016" s="1602" t="s">
        <v>97</v>
      </c>
      <c r="AS1016" s="1602" t="s">
        <v>97</v>
      </c>
      <c r="AT1016" s="1602" t="s">
        <v>97</v>
      </c>
      <c r="AU1016" s="1605" t="s">
        <v>97</v>
      </c>
      <c r="AV1016" s="223">
        <f t="shared" si="212"/>
        <v>0</v>
      </c>
      <c r="AW1016" s="1560"/>
      <c r="AX1016" s="1561"/>
      <c r="AY1016" s="1561"/>
      <c r="AZ1016" s="1561"/>
      <c r="BA1016" s="1561"/>
      <c r="BB1016" s="1561"/>
      <c r="BC1016" s="1561"/>
      <c r="BD1016" s="1561"/>
      <c r="BE1016" s="1562"/>
    </row>
    <row r="1017" spans="1:57">
      <c r="A1017" s="2431"/>
      <c r="B1017" s="2411"/>
      <c r="C1017" s="2414"/>
      <c r="D1017" s="395" t="s">
        <v>77</v>
      </c>
      <c r="E1017" s="2417"/>
      <c r="F1017" s="2420"/>
      <c r="G1017" s="1519">
        <f t="shared" si="211"/>
        <v>19</v>
      </c>
      <c r="H1017" s="1520">
        <v>0</v>
      </c>
      <c r="I1017" s="1598"/>
      <c r="J1017" s="1598"/>
      <c r="K1017" s="1598"/>
      <c r="L1017" s="1617"/>
      <c r="M1017" s="1563">
        <f t="shared" si="231"/>
        <v>18</v>
      </c>
      <c r="N1017" s="1523">
        <v>18</v>
      </c>
      <c r="O1017" s="1523"/>
      <c r="P1017" s="1523"/>
      <c r="Q1017" s="1523"/>
      <c r="R1017" s="1527"/>
      <c r="S1017" s="1522"/>
      <c r="T1017" s="1523"/>
      <c r="U1017" s="1523"/>
      <c r="V1017" s="1523">
        <v>18</v>
      </c>
      <c r="W1017" s="1523"/>
      <c r="X1017" s="1524"/>
      <c r="Y1017" s="1528">
        <v>17</v>
      </c>
      <c r="Z1017" s="1529">
        <v>1</v>
      </c>
      <c r="AA1017" s="1588"/>
      <c r="AB1017" s="1589">
        <v>1</v>
      </c>
      <c r="AC1017" s="1589"/>
      <c r="AD1017" s="1589">
        <v>1</v>
      </c>
      <c r="AE1017" s="1589">
        <v>6</v>
      </c>
      <c r="AF1017" s="1687"/>
      <c r="AG1017" s="1618">
        <v>37.700000000000003</v>
      </c>
      <c r="AH1017" s="1599">
        <v>16.5</v>
      </c>
      <c r="AI1017" s="1681">
        <v>109.1</v>
      </c>
      <c r="AJ1017" s="165">
        <f>SUM(AQ1017:AU1017)</f>
        <v>18</v>
      </c>
      <c r="AK1017" s="1601" t="s">
        <v>98</v>
      </c>
      <c r="AL1017" s="1602" t="s">
        <v>98</v>
      </c>
      <c r="AM1017" s="1603" t="s">
        <v>98</v>
      </c>
      <c r="AN1017" s="1604" t="s">
        <v>97</v>
      </c>
      <c r="AO1017" s="1602" t="s">
        <v>97</v>
      </c>
      <c r="AP1017" s="1603" t="s">
        <v>97</v>
      </c>
      <c r="AQ1017" s="1604">
        <v>1</v>
      </c>
      <c r="AR1017" s="1602">
        <v>2</v>
      </c>
      <c r="AS1017" s="1602">
        <v>7</v>
      </c>
      <c r="AT1017" s="1602">
        <v>8</v>
      </c>
      <c r="AU1017" s="1605"/>
      <c r="AV1017" s="223">
        <f t="shared" si="212"/>
        <v>1</v>
      </c>
      <c r="AW1017" s="1566"/>
      <c r="AX1017" s="1532"/>
      <c r="AY1017" s="1532"/>
      <c r="AZ1017" s="1532"/>
      <c r="BA1017" s="1532"/>
      <c r="BB1017" s="1532"/>
      <c r="BC1017" s="1532"/>
      <c r="BD1017" s="1532">
        <v>1</v>
      </c>
      <c r="BE1017" s="1533"/>
    </row>
    <row r="1018" spans="1:57" ht="32.25" thickBot="1">
      <c r="A1018" s="2431"/>
      <c r="B1018" s="2412"/>
      <c r="C1018" s="2415"/>
      <c r="D1018" s="396" t="s">
        <v>78</v>
      </c>
      <c r="E1018" s="2418"/>
      <c r="F1018" s="2421"/>
      <c r="G1018" s="1548">
        <f t="shared" si="211"/>
        <v>0</v>
      </c>
      <c r="H1018" s="1549">
        <f t="shared" ref="H1018:H1023" si="232">SUM(I1018:L1018)</f>
        <v>0</v>
      </c>
      <c r="I1018" s="1607"/>
      <c r="J1018" s="1607"/>
      <c r="K1018" s="1607"/>
      <c r="L1018" s="1619"/>
      <c r="M1018" s="1567">
        <f t="shared" ref="M1018:M1023" si="233">IF(AND(SUM(N1018:R1018)=SUM(Y1018:Z1018),SUM(S1018:X1018)=SUM(Y1018:Z1018)),SUM(N1018:R1018),"ПЕРЕВІРТЕ ПРАВИЛЬНІСТЬ ДАНИХ")</f>
        <v>0</v>
      </c>
      <c r="N1018" s="1551"/>
      <c r="O1018" s="1551"/>
      <c r="P1018" s="1551"/>
      <c r="Q1018" s="1551"/>
      <c r="R1018" s="1554"/>
      <c r="S1018" s="1550"/>
      <c r="T1018" s="1553"/>
      <c r="U1018" s="1553"/>
      <c r="V1018" s="1551"/>
      <c r="W1018" s="1551"/>
      <c r="X1018" s="1552"/>
      <c r="Y1018" s="1550"/>
      <c r="Z1018" s="1552"/>
      <c r="AA1018" s="1609"/>
      <c r="AB1018" s="1670"/>
      <c r="AC1018" s="1670"/>
      <c r="AD1018" s="1670"/>
      <c r="AE1018" s="1670"/>
      <c r="AF1018" s="1686"/>
      <c r="AG1018" s="1621"/>
      <c r="AH1018" s="1608"/>
      <c r="AI1018" s="2007"/>
      <c r="AJ1018" s="167">
        <f>SUM(AQ1018:AU1018)</f>
        <v>0</v>
      </c>
      <c r="AK1018" s="1612" t="s">
        <v>97</v>
      </c>
      <c r="AL1018" s="1613" t="s">
        <v>97</v>
      </c>
      <c r="AM1018" s="1614" t="s">
        <v>97</v>
      </c>
      <c r="AN1018" s="1615" t="s">
        <v>97</v>
      </c>
      <c r="AO1018" s="1613" t="s">
        <v>98</v>
      </c>
      <c r="AP1018" s="1614" t="s">
        <v>98</v>
      </c>
      <c r="AQ1018" s="1611"/>
      <c r="AR1018" s="1607"/>
      <c r="AS1018" s="1607"/>
      <c r="AT1018" s="1607"/>
      <c r="AU1018" s="1608"/>
      <c r="AV1018" s="223">
        <f t="shared" si="212"/>
        <v>0</v>
      </c>
      <c r="AW1018" s="1568"/>
      <c r="AX1018" s="1557"/>
      <c r="AY1018" s="1557"/>
      <c r="AZ1018" s="1557"/>
      <c r="BA1018" s="1557"/>
      <c r="BB1018" s="1557"/>
      <c r="BC1018" s="1557"/>
      <c r="BD1018" s="1557"/>
      <c r="BE1018" s="1558"/>
    </row>
    <row r="1019" spans="1:57" ht="31.5">
      <c r="A1019" s="2431"/>
      <c r="B1019" s="2410" t="s">
        <v>201</v>
      </c>
      <c r="C1019" s="2413" t="s">
        <v>202</v>
      </c>
      <c r="D1019" s="397" t="s">
        <v>74</v>
      </c>
      <c r="E1019" s="2416">
        <v>30</v>
      </c>
      <c r="F1019" s="2419">
        <f>E1019-SUM(M1019:M1023)</f>
        <v>17</v>
      </c>
      <c r="G1019" s="1506">
        <f t="shared" si="211"/>
        <v>0</v>
      </c>
      <c r="H1019" s="1507">
        <f t="shared" si="232"/>
        <v>0</v>
      </c>
      <c r="I1019" s="1586"/>
      <c r="J1019" s="1586"/>
      <c r="K1019" s="1586"/>
      <c r="L1019" s="1595"/>
      <c r="M1019" s="1559">
        <f t="shared" si="233"/>
        <v>0</v>
      </c>
      <c r="N1019" s="1510"/>
      <c r="O1019" s="1510"/>
      <c r="P1019" s="1510"/>
      <c r="Q1019" s="1510"/>
      <c r="R1019" s="1513"/>
      <c r="S1019" s="1509"/>
      <c r="T1019" s="1512"/>
      <c r="U1019" s="1512"/>
      <c r="V1019" s="1510"/>
      <c r="W1019" s="1510"/>
      <c r="X1019" s="1511"/>
      <c r="Y1019" s="1509"/>
      <c r="Z1019" s="1513"/>
      <c r="AA1019" s="1591"/>
      <c r="AB1019" s="1586"/>
      <c r="AC1019" s="1586"/>
      <c r="AD1019" s="1586"/>
      <c r="AE1019" s="1586"/>
      <c r="AF1019" s="1595"/>
      <c r="AG1019" s="1616"/>
      <c r="AH1019" s="1587"/>
      <c r="AI1019" s="2006"/>
      <c r="AJ1019" s="164">
        <f>SUM(AN1019:AP1019)</f>
        <v>0</v>
      </c>
      <c r="AK1019" s="1592" t="s">
        <v>97</v>
      </c>
      <c r="AL1019" s="1593" t="s">
        <v>97</v>
      </c>
      <c r="AM1019" s="1594" t="s">
        <v>97</v>
      </c>
      <c r="AN1019" s="1591"/>
      <c r="AO1019" s="1586"/>
      <c r="AP1019" s="1595"/>
      <c r="AQ1019" s="1596" t="s">
        <v>97</v>
      </c>
      <c r="AR1019" s="1593" t="s">
        <v>97</v>
      </c>
      <c r="AS1019" s="1593" t="s">
        <v>97</v>
      </c>
      <c r="AT1019" s="1593" t="s">
        <v>97</v>
      </c>
      <c r="AU1019" s="1597" t="s">
        <v>97</v>
      </c>
      <c r="AV1019" s="223">
        <f t="shared" si="212"/>
        <v>0</v>
      </c>
      <c r="AW1019" s="1571"/>
      <c r="AX1019" s="1517"/>
      <c r="AY1019" s="1517"/>
      <c r="AZ1019" s="1517"/>
      <c r="BA1019" s="1517"/>
      <c r="BB1019" s="1517"/>
      <c r="BC1019" s="1517"/>
      <c r="BD1019" s="1517"/>
      <c r="BE1019" s="1518"/>
    </row>
    <row r="1020" spans="1:57" ht="47.25">
      <c r="A1020" s="2431"/>
      <c r="B1020" s="2411"/>
      <c r="C1020" s="2414"/>
      <c r="D1020" s="395" t="s">
        <v>75</v>
      </c>
      <c r="E1020" s="2417"/>
      <c r="F1020" s="2420"/>
      <c r="G1020" s="1519">
        <f t="shared" si="211"/>
        <v>0</v>
      </c>
      <c r="H1020" s="1520">
        <f t="shared" si="232"/>
        <v>0</v>
      </c>
      <c r="I1020" s="1598"/>
      <c r="J1020" s="1598"/>
      <c r="K1020" s="1598"/>
      <c r="L1020" s="1617"/>
      <c r="M1020" s="1563">
        <f t="shared" si="233"/>
        <v>0</v>
      </c>
      <c r="N1020" s="1523"/>
      <c r="O1020" s="1523"/>
      <c r="P1020" s="1523"/>
      <c r="Q1020" s="1523"/>
      <c r="R1020" s="1527"/>
      <c r="S1020" s="1528"/>
      <c r="T1020" s="1564"/>
      <c r="U1020" s="1564"/>
      <c r="V1020" s="1565"/>
      <c r="W1020" s="1565"/>
      <c r="X1020" s="1529"/>
      <c r="Y1020" s="1528"/>
      <c r="Z1020" s="1570"/>
      <c r="AA1020" s="1600"/>
      <c r="AB1020" s="1598"/>
      <c r="AC1020" s="1598"/>
      <c r="AD1020" s="1598"/>
      <c r="AE1020" s="1598"/>
      <c r="AF1020" s="1617"/>
      <c r="AG1020" s="1618"/>
      <c r="AH1020" s="1599"/>
      <c r="AI1020" s="1681"/>
      <c r="AJ1020" s="165">
        <f>SUM(AN1020:AP1020)</f>
        <v>0</v>
      </c>
      <c r="AK1020" s="1601" t="s">
        <v>98</v>
      </c>
      <c r="AL1020" s="1602" t="s">
        <v>98</v>
      </c>
      <c r="AM1020" s="1603" t="s">
        <v>98</v>
      </c>
      <c r="AN1020" s="1604"/>
      <c r="AO1020" s="1602"/>
      <c r="AP1020" s="1603"/>
      <c r="AQ1020" s="1604" t="s">
        <v>97</v>
      </c>
      <c r="AR1020" s="1602" t="s">
        <v>97</v>
      </c>
      <c r="AS1020" s="1602" t="s">
        <v>97</v>
      </c>
      <c r="AT1020" s="1602" t="s">
        <v>97</v>
      </c>
      <c r="AU1020" s="1605" t="s">
        <v>97</v>
      </c>
      <c r="AV1020" s="223">
        <f t="shared" si="212"/>
        <v>0</v>
      </c>
      <c r="AW1020" s="1560"/>
      <c r="AX1020" s="1561"/>
      <c r="AY1020" s="1561"/>
      <c r="AZ1020" s="1561"/>
      <c r="BA1020" s="1561"/>
      <c r="BB1020" s="1561"/>
      <c r="BC1020" s="1561"/>
      <c r="BD1020" s="1561"/>
      <c r="BE1020" s="1562"/>
    </row>
    <row r="1021" spans="1:57" ht="31.5">
      <c r="A1021" s="2431"/>
      <c r="B1021" s="2411"/>
      <c r="C1021" s="2414"/>
      <c r="D1021" s="395" t="s">
        <v>76</v>
      </c>
      <c r="E1021" s="2417"/>
      <c r="F1021" s="2420"/>
      <c r="G1021" s="1519">
        <f t="shared" si="211"/>
        <v>0</v>
      </c>
      <c r="H1021" s="1520">
        <f t="shared" si="232"/>
        <v>0</v>
      </c>
      <c r="I1021" s="1598"/>
      <c r="J1021" s="1598"/>
      <c r="K1021" s="1598"/>
      <c r="L1021" s="1617"/>
      <c r="M1021" s="1563">
        <f t="shared" si="233"/>
        <v>0</v>
      </c>
      <c r="N1021" s="1523"/>
      <c r="O1021" s="1523"/>
      <c r="P1021" s="1523"/>
      <c r="Q1021" s="1523"/>
      <c r="R1021" s="1527"/>
      <c r="S1021" s="1528"/>
      <c r="T1021" s="1564"/>
      <c r="U1021" s="1564"/>
      <c r="V1021" s="1565"/>
      <c r="W1021" s="1565"/>
      <c r="X1021" s="1529"/>
      <c r="Y1021" s="1528"/>
      <c r="Z1021" s="1570"/>
      <c r="AA1021" s="1600"/>
      <c r="AB1021" s="1598"/>
      <c r="AC1021" s="1598"/>
      <c r="AD1021" s="1598"/>
      <c r="AE1021" s="1598"/>
      <c r="AF1021" s="1617"/>
      <c r="AG1021" s="1618"/>
      <c r="AH1021" s="1599"/>
      <c r="AI1021" s="1681"/>
      <c r="AJ1021" s="165">
        <f>SUM(AK1021:AM1021)</f>
        <v>0</v>
      </c>
      <c r="AK1021" s="1601"/>
      <c r="AL1021" s="1602"/>
      <c r="AM1021" s="1603"/>
      <c r="AN1021" s="1604" t="s">
        <v>97</v>
      </c>
      <c r="AO1021" s="1602" t="s">
        <v>97</v>
      </c>
      <c r="AP1021" s="1603" t="s">
        <v>97</v>
      </c>
      <c r="AQ1021" s="1604" t="s">
        <v>97</v>
      </c>
      <c r="AR1021" s="1602" t="s">
        <v>97</v>
      </c>
      <c r="AS1021" s="1602" t="s">
        <v>97</v>
      </c>
      <c r="AT1021" s="1602" t="s">
        <v>97</v>
      </c>
      <c r="AU1021" s="1605" t="s">
        <v>97</v>
      </c>
      <c r="AV1021" s="223">
        <f t="shared" si="212"/>
        <v>0</v>
      </c>
      <c r="AW1021" s="1560"/>
      <c r="AX1021" s="1561"/>
      <c r="AY1021" s="1561"/>
      <c r="AZ1021" s="1561"/>
      <c r="BA1021" s="1561"/>
      <c r="BB1021" s="1561"/>
      <c r="BC1021" s="1561"/>
      <c r="BD1021" s="1561"/>
      <c r="BE1021" s="1562"/>
    </row>
    <row r="1022" spans="1:57">
      <c r="A1022" s="2431"/>
      <c r="B1022" s="2411"/>
      <c r="C1022" s="2414"/>
      <c r="D1022" s="395" t="s">
        <v>77</v>
      </c>
      <c r="E1022" s="2417"/>
      <c r="F1022" s="2420"/>
      <c r="G1022" s="1519">
        <f>SUM(M1022,AV1022)</f>
        <v>13</v>
      </c>
      <c r="H1022" s="1520">
        <f t="shared" si="232"/>
        <v>0</v>
      </c>
      <c r="I1022" s="1598"/>
      <c r="J1022" s="1598"/>
      <c r="K1022" s="1598"/>
      <c r="L1022" s="1617"/>
      <c r="M1022" s="1563">
        <f>IF(AND(SUM(N1022:R1022)=SUM(Y1022:Z1022),SUM(S1022:X1022)=SUM(Y1022:Z1022)),SUM(N1022:R1022),"ПЕРЕВІРТЕ ПРАВИЛЬНІСТЬ ДАНИХ")</f>
        <v>13</v>
      </c>
      <c r="N1022" s="1523"/>
      <c r="O1022" s="1523"/>
      <c r="P1022" s="1523"/>
      <c r="Q1022" s="1523"/>
      <c r="R1022" s="1527">
        <v>13</v>
      </c>
      <c r="S1022" s="1528"/>
      <c r="T1022" s="1564"/>
      <c r="U1022" s="1564"/>
      <c r="V1022" s="1565">
        <v>13</v>
      </c>
      <c r="W1022" s="1565"/>
      <c r="X1022" s="1529"/>
      <c r="Y1022" s="1528">
        <v>11</v>
      </c>
      <c r="Z1022" s="1570">
        <v>2</v>
      </c>
      <c r="AA1022" s="1600"/>
      <c r="AB1022" s="1598">
        <v>5</v>
      </c>
      <c r="AC1022" s="1598">
        <v>4</v>
      </c>
      <c r="AD1022" s="1598">
        <v>4</v>
      </c>
      <c r="AE1022" s="1598">
        <v>7</v>
      </c>
      <c r="AF1022" s="1617">
        <v>2</v>
      </c>
      <c r="AG1022" s="1618">
        <v>40</v>
      </c>
      <c r="AH1022" s="1599">
        <v>19.5</v>
      </c>
      <c r="AI1022" s="1681">
        <v>101.9</v>
      </c>
      <c r="AJ1022" s="165">
        <f>SUM(AQ1022:AU1022)</f>
        <v>13</v>
      </c>
      <c r="AK1022" s="1601" t="s">
        <v>98</v>
      </c>
      <c r="AL1022" s="1602" t="s">
        <v>98</v>
      </c>
      <c r="AM1022" s="1603" t="s">
        <v>98</v>
      </c>
      <c r="AN1022" s="1604" t="s">
        <v>97</v>
      </c>
      <c r="AO1022" s="1602" t="s">
        <v>97</v>
      </c>
      <c r="AP1022" s="1603" t="s">
        <v>97</v>
      </c>
      <c r="AQ1022" s="1604"/>
      <c r="AR1022" s="1602">
        <v>5</v>
      </c>
      <c r="AS1022" s="1602">
        <v>4</v>
      </c>
      <c r="AT1022" s="1602">
        <v>4</v>
      </c>
      <c r="AU1022" s="1605"/>
      <c r="AV1022" s="223">
        <f t="shared" si="212"/>
        <v>0</v>
      </c>
      <c r="AW1022" s="1560"/>
      <c r="AX1022" s="1561"/>
      <c r="AY1022" s="1561"/>
      <c r="AZ1022" s="1561"/>
      <c r="BA1022" s="1561"/>
      <c r="BB1022" s="1561"/>
      <c r="BC1022" s="1561"/>
      <c r="BD1022" s="1561"/>
      <c r="BE1022" s="1562"/>
    </row>
    <row r="1023" spans="1:57" ht="32.25" thickBot="1">
      <c r="A1023" s="2432"/>
      <c r="B1023" s="2412"/>
      <c r="C1023" s="2415"/>
      <c r="D1023" s="396" t="s">
        <v>78</v>
      </c>
      <c r="E1023" s="2418"/>
      <c r="F1023" s="2421"/>
      <c r="G1023" s="1548">
        <f t="shared" si="211"/>
        <v>0</v>
      </c>
      <c r="H1023" s="1549">
        <f t="shared" si="232"/>
        <v>0</v>
      </c>
      <c r="I1023" s="1607"/>
      <c r="J1023" s="1607"/>
      <c r="K1023" s="1607"/>
      <c r="L1023" s="1619"/>
      <c r="M1023" s="1567">
        <f t="shared" si="233"/>
        <v>0</v>
      </c>
      <c r="N1023" s="1551"/>
      <c r="O1023" s="1551"/>
      <c r="P1023" s="1551"/>
      <c r="Q1023" s="1551"/>
      <c r="R1023" s="1554"/>
      <c r="S1023" s="1550"/>
      <c r="T1023" s="1553"/>
      <c r="U1023" s="1553"/>
      <c r="V1023" s="1551"/>
      <c r="W1023" s="1551"/>
      <c r="X1023" s="1552"/>
      <c r="Y1023" s="1550"/>
      <c r="Z1023" s="1554"/>
      <c r="AA1023" s="1611"/>
      <c r="AB1023" s="1607"/>
      <c r="AC1023" s="1607"/>
      <c r="AD1023" s="1607"/>
      <c r="AE1023" s="1607"/>
      <c r="AF1023" s="1619"/>
      <c r="AG1023" s="1621"/>
      <c r="AH1023" s="1608"/>
      <c r="AI1023" s="2007"/>
      <c r="AJ1023" s="167">
        <f>SUM(AQ1023:AU1023)</f>
        <v>0</v>
      </c>
      <c r="AK1023" s="1612" t="s">
        <v>97</v>
      </c>
      <c r="AL1023" s="1613" t="s">
        <v>97</v>
      </c>
      <c r="AM1023" s="1614" t="s">
        <v>97</v>
      </c>
      <c r="AN1023" s="1615" t="s">
        <v>97</v>
      </c>
      <c r="AO1023" s="1613" t="s">
        <v>98</v>
      </c>
      <c r="AP1023" s="1614" t="s">
        <v>98</v>
      </c>
      <c r="AQ1023" s="1611"/>
      <c r="AR1023" s="1607"/>
      <c r="AS1023" s="1607"/>
      <c r="AT1023" s="1607"/>
      <c r="AU1023" s="1608"/>
      <c r="AV1023" s="225">
        <f t="shared" si="212"/>
        <v>0</v>
      </c>
      <c r="AW1023" s="1568"/>
      <c r="AX1023" s="1557"/>
      <c r="AY1023" s="1557"/>
      <c r="AZ1023" s="1557"/>
      <c r="BA1023" s="1557"/>
      <c r="BB1023" s="1557"/>
      <c r="BC1023" s="1557"/>
      <c r="BD1023" s="1557"/>
      <c r="BE1023" s="1558"/>
    </row>
  </sheetData>
  <mergeCells count="820">
    <mergeCell ref="AV5:BE6"/>
    <mergeCell ref="N6:R6"/>
    <mergeCell ref="S6:X6"/>
    <mergeCell ref="Y6:Z6"/>
    <mergeCell ref="AA6:AF6"/>
    <mergeCell ref="AG6:AH6"/>
    <mergeCell ref="AI6:AJ6"/>
    <mergeCell ref="AK6:AU6"/>
    <mergeCell ref="A9:A88"/>
    <mergeCell ref="B9:B13"/>
    <mergeCell ref="C9:C13"/>
    <mergeCell ref="E9:E13"/>
    <mergeCell ref="F9:F13"/>
    <mergeCell ref="B14:B18"/>
    <mergeCell ref="C14:C18"/>
    <mergeCell ref="E14:E18"/>
    <mergeCell ref="A5:A7"/>
    <mergeCell ref="E5:G6"/>
    <mergeCell ref="H5:L6"/>
    <mergeCell ref="M5:AU5"/>
    <mergeCell ref="F14:F18"/>
    <mergeCell ref="B19:B23"/>
    <mergeCell ref="C19:C23"/>
    <mergeCell ref="E19:E23"/>
    <mergeCell ref="F19:F23"/>
    <mergeCell ref="B24:B28"/>
    <mergeCell ref="C24:C28"/>
    <mergeCell ref="E24:E28"/>
    <mergeCell ref="F24:F28"/>
    <mergeCell ref="B39:B43"/>
    <mergeCell ref="C39:C43"/>
    <mergeCell ref="E39:E43"/>
    <mergeCell ref="F39:F43"/>
    <mergeCell ref="B44:B48"/>
    <mergeCell ref="C44:C48"/>
    <mergeCell ref="E44:E48"/>
    <mergeCell ref="F44:F48"/>
    <mergeCell ref="B29:B33"/>
    <mergeCell ref="C29:C33"/>
    <mergeCell ref="E29:E33"/>
    <mergeCell ref="F29:F33"/>
    <mergeCell ref="B34:B38"/>
    <mergeCell ref="C34:C38"/>
    <mergeCell ref="E34:E38"/>
    <mergeCell ref="F34:F38"/>
    <mergeCell ref="B59:B63"/>
    <mergeCell ref="C59:C63"/>
    <mergeCell ref="E59:E63"/>
    <mergeCell ref="F59:F63"/>
    <mergeCell ref="B64:B68"/>
    <mergeCell ref="C64:C68"/>
    <mergeCell ref="E64:E68"/>
    <mergeCell ref="F64:F68"/>
    <mergeCell ref="B49:B53"/>
    <mergeCell ref="C49:C53"/>
    <mergeCell ref="E49:E53"/>
    <mergeCell ref="F49:F53"/>
    <mergeCell ref="B54:B58"/>
    <mergeCell ref="C54:C58"/>
    <mergeCell ref="E54:E58"/>
    <mergeCell ref="F54:F58"/>
    <mergeCell ref="B79:B83"/>
    <mergeCell ref="C79:C83"/>
    <mergeCell ref="E79:E83"/>
    <mergeCell ref="F79:F83"/>
    <mergeCell ref="B84:B88"/>
    <mergeCell ref="C84:C88"/>
    <mergeCell ref="E84:E88"/>
    <mergeCell ref="F84:F88"/>
    <mergeCell ref="B69:B73"/>
    <mergeCell ref="C69:C73"/>
    <mergeCell ref="E69:E73"/>
    <mergeCell ref="F69:F73"/>
    <mergeCell ref="B74:B78"/>
    <mergeCell ref="C74:C78"/>
    <mergeCell ref="E74:E78"/>
    <mergeCell ref="F74:F78"/>
    <mergeCell ref="C99:C103"/>
    <mergeCell ref="E99:E103"/>
    <mergeCell ref="F99:F103"/>
    <mergeCell ref="B104:B108"/>
    <mergeCell ref="C104:C108"/>
    <mergeCell ref="E104:E108"/>
    <mergeCell ref="F104:F108"/>
    <mergeCell ref="A89:A108"/>
    <mergeCell ref="B89:B93"/>
    <mergeCell ref="C89:C93"/>
    <mergeCell ref="E89:E93"/>
    <mergeCell ref="F89:F93"/>
    <mergeCell ref="B94:B98"/>
    <mergeCell ref="C94:C98"/>
    <mergeCell ref="E94:E98"/>
    <mergeCell ref="F94:F98"/>
    <mergeCell ref="B99:B103"/>
    <mergeCell ref="A109:A228"/>
    <mergeCell ref="B109:B113"/>
    <mergeCell ref="C109:C113"/>
    <mergeCell ref="E109:E113"/>
    <mergeCell ref="F109:F113"/>
    <mergeCell ref="B114:B118"/>
    <mergeCell ref="C114:C118"/>
    <mergeCell ref="E114:E118"/>
    <mergeCell ref="F114:F118"/>
    <mergeCell ref="B119:B123"/>
    <mergeCell ref="B129:B133"/>
    <mergeCell ref="C129:C133"/>
    <mergeCell ref="E129:E133"/>
    <mergeCell ref="F129:F133"/>
    <mergeCell ref="B134:B138"/>
    <mergeCell ref="C134:C138"/>
    <mergeCell ref="E134:E138"/>
    <mergeCell ref="F134:F138"/>
    <mergeCell ref="C119:C123"/>
    <mergeCell ref="E119:E123"/>
    <mergeCell ref="F119:F123"/>
    <mergeCell ref="B124:B128"/>
    <mergeCell ref="C124:C128"/>
    <mergeCell ref="E124:E128"/>
    <mergeCell ref="F124:F128"/>
    <mergeCell ref="B149:B153"/>
    <mergeCell ref="C149:C153"/>
    <mergeCell ref="E149:E153"/>
    <mergeCell ref="F149:F153"/>
    <mergeCell ref="B154:B158"/>
    <mergeCell ref="C154:C158"/>
    <mergeCell ref="E154:E158"/>
    <mergeCell ref="F154:F158"/>
    <mergeCell ref="B139:B143"/>
    <mergeCell ref="C139:C148"/>
    <mergeCell ref="E139:E143"/>
    <mergeCell ref="F139:F143"/>
    <mergeCell ref="B144:B148"/>
    <mergeCell ref="E144:E148"/>
    <mergeCell ref="F144:F148"/>
    <mergeCell ref="B169:B173"/>
    <mergeCell ref="C169:C173"/>
    <mergeCell ref="E169:E173"/>
    <mergeCell ref="F169:F173"/>
    <mergeCell ref="B174:B178"/>
    <mergeCell ref="C174:C178"/>
    <mergeCell ref="E174:E178"/>
    <mergeCell ref="F174:F178"/>
    <mergeCell ref="B159:B163"/>
    <mergeCell ref="C159:C163"/>
    <mergeCell ref="E159:E163"/>
    <mergeCell ref="F159:F163"/>
    <mergeCell ref="B164:B168"/>
    <mergeCell ref="C164:C168"/>
    <mergeCell ref="E164:E168"/>
    <mergeCell ref="F164:F168"/>
    <mergeCell ref="B189:B193"/>
    <mergeCell ref="C189:C193"/>
    <mergeCell ref="E189:E193"/>
    <mergeCell ref="F189:F193"/>
    <mergeCell ref="B194:B198"/>
    <mergeCell ref="C194:C198"/>
    <mergeCell ref="E194:E198"/>
    <mergeCell ref="F194:F198"/>
    <mergeCell ref="B179:B183"/>
    <mergeCell ref="C179:C183"/>
    <mergeCell ref="E179:E183"/>
    <mergeCell ref="F179:F183"/>
    <mergeCell ref="B184:B188"/>
    <mergeCell ref="C184:C188"/>
    <mergeCell ref="E184:E188"/>
    <mergeCell ref="F184:F188"/>
    <mergeCell ref="F209:F213"/>
    <mergeCell ref="B214:B218"/>
    <mergeCell ref="E214:E218"/>
    <mergeCell ref="F214:F218"/>
    <mergeCell ref="B219:B223"/>
    <mergeCell ref="C219:C223"/>
    <mergeCell ref="E219:E223"/>
    <mergeCell ref="F219:F223"/>
    <mergeCell ref="B199:B203"/>
    <mergeCell ref="C199:C203"/>
    <mergeCell ref="E199:E203"/>
    <mergeCell ref="F199:F203"/>
    <mergeCell ref="B204:B208"/>
    <mergeCell ref="C204:C218"/>
    <mergeCell ref="E204:E208"/>
    <mergeCell ref="F204:F208"/>
    <mergeCell ref="B209:B213"/>
    <mergeCell ref="E209:E213"/>
    <mergeCell ref="B239:B243"/>
    <mergeCell ref="B244:B248"/>
    <mergeCell ref="B249:B253"/>
    <mergeCell ref="C249:C253"/>
    <mergeCell ref="E249:E253"/>
    <mergeCell ref="F249:F253"/>
    <mergeCell ref="B224:B228"/>
    <mergeCell ref="C224:C228"/>
    <mergeCell ref="E224:E228"/>
    <mergeCell ref="F224:F228"/>
    <mergeCell ref="B229:B233"/>
    <mergeCell ref="C229:C248"/>
    <mergeCell ref="E229:E248"/>
    <mergeCell ref="F229:F248"/>
    <mergeCell ref="B234:B238"/>
    <mergeCell ref="B254:B258"/>
    <mergeCell ref="C254:C258"/>
    <mergeCell ref="E254:E258"/>
    <mergeCell ref="F254:F258"/>
    <mergeCell ref="A259:A288"/>
    <mergeCell ref="B259:B263"/>
    <mergeCell ref="C259:C263"/>
    <mergeCell ref="E259:E263"/>
    <mergeCell ref="F259:F263"/>
    <mergeCell ref="B264:B268"/>
    <mergeCell ref="A229:A258"/>
    <mergeCell ref="B274:B278"/>
    <mergeCell ref="C274:C278"/>
    <mergeCell ref="E274:E278"/>
    <mergeCell ref="F274:F278"/>
    <mergeCell ref="B279:B283"/>
    <mergeCell ref="C279:C283"/>
    <mergeCell ref="E279:E283"/>
    <mergeCell ref="F279:F283"/>
    <mergeCell ref="C264:C268"/>
    <mergeCell ref="E264:E268"/>
    <mergeCell ref="F264:F268"/>
    <mergeCell ref="B269:B273"/>
    <mergeCell ref="C269:C273"/>
    <mergeCell ref="A309:A363"/>
    <mergeCell ref="F334:F338"/>
    <mergeCell ref="E269:E273"/>
    <mergeCell ref="F269:F273"/>
    <mergeCell ref="B284:B288"/>
    <mergeCell ref="C284:C288"/>
    <mergeCell ref="E284:E288"/>
    <mergeCell ref="F284:F288"/>
    <mergeCell ref="A289:A298"/>
    <mergeCell ref="B289:B293"/>
    <mergeCell ref="C289:C293"/>
    <mergeCell ref="E289:E293"/>
    <mergeCell ref="F289:F293"/>
    <mergeCell ref="B294:B298"/>
    <mergeCell ref="C294:C298"/>
    <mergeCell ref="E294:E298"/>
    <mergeCell ref="F294:F298"/>
    <mergeCell ref="A299:A308"/>
    <mergeCell ref="B299:B303"/>
    <mergeCell ref="C299:C303"/>
    <mergeCell ref="E299:E303"/>
    <mergeCell ref="F299:F303"/>
    <mergeCell ref="B304:B308"/>
    <mergeCell ref="C304:C308"/>
    <mergeCell ref="E304:E308"/>
    <mergeCell ref="F304:F308"/>
    <mergeCell ref="B309:B313"/>
    <mergeCell ref="C309:C313"/>
    <mergeCell ref="E309:E313"/>
    <mergeCell ref="F309:F313"/>
    <mergeCell ref="B314:B318"/>
    <mergeCell ref="C314:C318"/>
    <mergeCell ref="E314:E318"/>
    <mergeCell ref="B329:B333"/>
    <mergeCell ref="C329:C333"/>
    <mergeCell ref="E329:E333"/>
    <mergeCell ref="F329:F333"/>
    <mergeCell ref="F314:F318"/>
    <mergeCell ref="B319:B323"/>
    <mergeCell ref="C319:C323"/>
    <mergeCell ref="E319:E323"/>
    <mergeCell ref="F319:F323"/>
    <mergeCell ref="B324:B328"/>
    <mergeCell ref="C324:C328"/>
    <mergeCell ref="E324:E328"/>
    <mergeCell ref="F324:F328"/>
    <mergeCell ref="F384:F388"/>
    <mergeCell ref="C389:C393"/>
    <mergeCell ref="E389:E393"/>
    <mergeCell ref="F389:F393"/>
    <mergeCell ref="F359:F363"/>
    <mergeCell ref="F364:F378"/>
    <mergeCell ref="B339:B343"/>
    <mergeCell ref="C339:C343"/>
    <mergeCell ref="E339:E343"/>
    <mergeCell ref="F339:F343"/>
    <mergeCell ref="B344:B348"/>
    <mergeCell ref="C344:C348"/>
    <mergeCell ref="E344:E348"/>
    <mergeCell ref="F344:F348"/>
    <mergeCell ref="F349:F353"/>
    <mergeCell ref="B354:B358"/>
    <mergeCell ref="C354:C358"/>
    <mergeCell ref="E354:E358"/>
    <mergeCell ref="F354:F358"/>
    <mergeCell ref="B374:B378"/>
    <mergeCell ref="B379:B383"/>
    <mergeCell ref="C379:C383"/>
    <mergeCell ref="E379:E383"/>
    <mergeCell ref="F379:F383"/>
    <mergeCell ref="A394:A408"/>
    <mergeCell ref="B394:B398"/>
    <mergeCell ref="C394:C398"/>
    <mergeCell ref="B399:B403"/>
    <mergeCell ref="C399:C403"/>
    <mergeCell ref="B404:B408"/>
    <mergeCell ref="B334:B338"/>
    <mergeCell ref="C334:C338"/>
    <mergeCell ref="E334:E338"/>
    <mergeCell ref="B359:B363"/>
    <mergeCell ref="C359:C363"/>
    <mergeCell ref="E359:E363"/>
    <mergeCell ref="A364:A393"/>
    <mergeCell ref="B364:B368"/>
    <mergeCell ref="C364:C378"/>
    <mergeCell ref="E364:E378"/>
    <mergeCell ref="B369:B373"/>
    <mergeCell ref="B389:B393"/>
    <mergeCell ref="B349:B353"/>
    <mergeCell ref="C349:C353"/>
    <mergeCell ref="E349:E353"/>
    <mergeCell ref="B384:B388"/>
    <mergeCell ref="C384:C388"/>
    <mergeCell ref="E384:E388"/>
    <mergeCell ref="E414:E418"/>
    <mergeCell ref="F414:F418"/>
    <mergeCell ref="B419:B423"/>
    <mergeCell ref="C419:C423"/>
    <mergeCell ref="E419:E423"/>
    <mergeCell ref="F419:F423"/>
    <mergeCell ref="C404:C408"/>
    <mergeCell ref="E404:E408"/>
    <mergeCell ref="F404:F408"/>
    <mergeCell ref="B409:B413"/>
    <mergeCell ref="C409:C413"/>
    <mergeCell ref="E409:E413"/>
    <mergeCell ref="F409:F413"/>
    <mergeCell ref="B414:B418"/>
    <mergeCell ref="C414:C418"/>
    <mergeCell ref="A439:A513"/>
    <mergeCell ref="B439:B443"/>
    <mergeCell ref="C439:C443"/>
    <mergeCell ref="E439:E443"/>
    <mergeCell ref="F439:F443"/>
    <mergeCell ref="B444:B448"/>
    <mergeCell ref="B424:B428"/>
    <mergeCell ref="C424:C428"/>
    <mergeCell ref="E424:E428"/>
    <mergeCell ref="F424:F428"/>
    <mergeCell ref="B429:B433"/>
    <mergeCell ref="C429:C433"/>
    <mergeCell ref="E429:E433"/>
    <mergeCell ref="F429:F433"/>
    <mergeCell ref="A409:A438"/>
    <mergeCell ref="C444:C448"/>
    <mergeCell ref="E444:E448"/>
    <mergeCell ref="F444:F448"/>
    <mergeCell ref="B449:B453"/>
    <mergeCell ref="C449:C453"/>
    <mergeCell ref="E449:E453"/>
    <mergeCell ref="F449:F453"/>
    <mergeCell ref="B434:B438"/>
    <mergeCell ref="C434:C438"/>
    <mergeCell ref="E434:E438"/>
    <mergeCell ref="F434:F438"/>
    <mergeCell ref="B464:B468"/>
    <mergeCell ref="C464:C468"/>
    <mergeCell ref="E464:E468"/>
    <mergeCell ref="F464:F468"/>
    <mergeCell ref="B469:B473"/>
    <mergeCell ref="C469:C473"/>
    <mergeCell ref="E469:E473"/>
    <mergeCell ref="F469:F473"/>
    <mergeCell ref="B454:B458"/>
    <mergeCell ref="C454:C458"/>
    <mergeCell ref="E454:E458"/>
    <mergeCell ref="F454:F458"/>
    <mergeCell ref="B459:B463"/>
    <mergeCell ref="C459:C463"/>
    <mergeCell ref="E459:E463"/>
    <mergeCell ref="F459:F463"/>
    <mergeCell ref="B484:B488"/>
    <mergeCell ref="C484:C488"/>
    <mergeCell ref="E484:E488"/>
    <mergeCell ref="F484:F488"/>
    <mergeCell ref="B489:B493"/>
    <mergeCell ref="C489:C493"/>
    <mergeCell ref="E489:E493"/>
    <mergeCell ref="F489:F493"/>
    <mergeCell ref="B474:B478"/>
    <mergeCell ref="C474:C478"/>
    <mergeCell ref="E474:E478"/>
    <mergeCell ref="F474:F478"/>
    <mergeCell ref="B479:B483"/>
    <mergeCell ref="C479:C483"/>
    <mergeCell ref="E479:E483"/>
    <mergeCell ref="F479:F483"/>
    <mergeCell ref="B504:B508"/>
    <mergeCell ref="C504:C508"/>
    <mergeCell ref="E504:E508"/>
    <mergeCell ref="F504:F508"/>
    <mergeCell ref="B509:B513"/>
    <mergeCell ref="C509:C513"/>
    <mergeCell ref="E509:E513"/>
    <mergeCell ref="F509:F513"/>
    <mergeCell ref="B494:B498"/>
    <mergeCell ref="C494:C498"/>
    <mergeCell ref="E494:E498"/>
    <mergeCell ref="F494:F498"/>
    <mergeCell ref="B499:B503"/>
    <mergeCell ref="C499:C503"/>
    <mergeCell ref="E499:E503"/>
    <mergeCell ref="F499:F503"/>
    <mergeCell ref="A514:A588"/>
    <mergeCell ref="B514:B518"/>
    <mergeCell ref="C514:C518"/>
    <mergeCell ref="E514:E518"/>
    <mergeCell ref="F514:F518"/>
    <mergeCell ref="B519:B523"/>
    <mergeCell ref="C519:C523"/>
    <mergeCell ref="E519:E523"/>
    <mergeCell ref="F519:F523"/>
    <mergeCell ref="B524:B528"/>
    <mergeCell ref="B534:B538"/>
    <mergeCell ref="C534:C538"/>
    <mergeCell ref="E534:E538"/>
    <mergeCell ref="F534:F538"/>
    <mergeCell ref="B539:B543"/>
    <mergeCell ref="C539:C543"/>
    <mergeCell ref="E539:E543"/>
    <mergeCell ref="F539:F543"/>
    <mergeCell ref="C524:C528"/>
    <mergeCell ref="E524:E528"/>
    <mergeCell ref="F524:F528"/>
    <mergeCell ref="B529:B533"/>
    <mergeCell ref="C529:C533"/>
    <mergeCell ref="E529:E533"/>
    <mergeCell ref="F529:F533"/>
    <mergeCell ref="B554:B558"/>
    <mergeCell ref="C554:C558"/>
    <mergeCell ref="E554:E558"/>
    <mergeCell ref="F554:F558"/>
    <mergeCell ref="B559:B563"/>
    <mergeCell ref="C559:C563"/>
    <mergeCell ref="E559:E563"/>
    <mergeCell ref="F559:F563"/>
    <mergeCell ref="B544:B548"/>
    <mergeCell ref="C544:C548"/>
    <mergeCell ref="E544:E548"/>
    <mergeCell ref="F544:F548"/>
    <mergeCell ref="B549:B553"/>
    <mergeCell ref="C549:C553"/>
    <mergeCell ref="E549:E553"/>
    <mergeCell ref="F549:F553"/>
    <mergeCell ref="B574:B578"/>
    <mergeCell ref="C574:C578"/>
    <mergeCell ref="E574:E578"/>
    <mergeCell ref="F574:F578"/>
    <mergeCell ref="B579:B583"/>
    <mergeCell ref="C579:C583"/>
    <mergeCell ref="E579:E583"/>
    <mergeCell ref="F579:F583"/>
    <mergeCell ref="B564:B568"/>
    <mergeCell ref="C564:C568"/>
    <mergeCell ref="E564:E568"/>
    <mergeCell ref="F564:F568"/>
    <mergeCell ref="B569:B573"/>
    <mergeCell ref="C569:C573"/>
    <mergeCell ref="E569:E573"/>
    <mergeCell ref="F569:F573"/>
    <mergeCell ref="C594:C598"/>
    <mergeCell ref="E594:E598"/>
    <mergeCell ref="F594:F598"/>
    <mergeCell ref="B599:B603"/>
    <mergeCell ref="C599:C603"/>
    <mergeCell ref="E599:E603"/>
    <mergeCell ref="F599:F603"/>
    <mergeCell ref="B584:B588"/>
    <mergeCell ref="C584:C588"/>
    <mergeCell ref="E584:E588"/>
    <mergeCell ref="F584:F588"/>
    <mergeCell ref="B589:B593"/>
    <mergeCell ref="C589:C593"/>
    <mergeCell ref="E589:E593"/>
    <mergeCell ref="F589:F593"/>
    <mergeCell ref="B594:B598"/>
    <mergeCell ref="B614:B618"/>
    <mergeCell ref="C614:C618"/>
    <mergeCell ref="E614:E618"/>
    <mergeCell ref="F614:F618"/>
    <mergeCell ref="B619:B623"/>
    <mergeCell ref="C619:C623"/>
    <mergeCell ref="E619:E623"/>
    <mergeCell ref="F619:F623"/>
    <mergeCell ref="B604:B608"/>
    <mergeCell ref="C604:C608"/>
    <mergeCell ref="E604:E608"/>
    <mergeCell ref="F604:F608"/>
    <mergeCell ref="B609:B613"/>
    <mergeCell ref="C609:C613"/>
    <mergeCell ref="E609:E613"/>
    <mergeCell ref="F609:F613"/>
    <mergeCell ref="B624:B628"/>
    <mergeCell ref="C624:C628"/>
    <mergeCell ref="E624:E628"/>
    <mergeCell ref="F624:F628"/>
    <mergeCell ref="A629:A693"/>
    <mergeCell ref="B629:B633"/>
    <mergeCell ref="C629:C643"/>
    <mergeCell ref="E629:E633"/>
    <mergeCell ref="F629:F633"/>
    <mergeCell ref="B634:B638"/>
    <mergeCell ref="A589:A628"/>
    <mergeCell ref="E634:E638"/>
    <mergeCell ref="F634:F638"/>
    <mergeCell ref="B639:B643"/>
    <mergeCell ref="E639:E643"/>
    <mergeCell ref="F639:F643"/>
    <mergeCell ref="B644:B648"/>
    <mergeCell ref="C644:C648"/>
    <mergeCell ref="E644:E648"/>
    <mergeCell ref="F644:F648"/>
    <mergeCell ref="B659:B663"/>
    <mergeCell ref="C659:C663"/>
    <mergeCell ref="E659:E663"/>
    <mergeCell ref="F659:F663"/>
    <mergeCell ref="B664:B668"/>
    <mergeCell ref="C664:C668"/>
    <mergeCell ref="E664:E668"/>
    <mergeCell ref="F664:F668"/>
    <mergeCell ref="B649:B653"/>
    <mergeCell ref="C649:C653"/>
    <mergeCell ref="E649:E653"/>
    <mergeCell ref="F649:F653"/>
    <mergeCell ref="B654:B658"/>
    <mergeCell ref="C654:C658"/>
    <mergeCell ref="E654:E658"/>
    <mergeCell ref="F654:F658"/>
    <mergeCell ref="B679:B683"/>
    <mergeCell ref="C679:C683"/>
    <mergeCell ref="E679:E683"/>
    <mergeCell ref="F679:F683"/>
    <mergeCell ref="B684:B688"/>
    <mergeCell ref="C684:C688"/>
    <mergeCell ref="E684:E688"/>
    <mergeCell ref="F684:F688"/>
    <mergeCell ref="B669:B673"/>
    <mergeCell ref="C669:C673"/>
    <mergeCell ref="E669:E673"/>
    <mergeCell ref="F669:F673"/>
    <mergeCell ref="B674:B678"/>
    <mergeCell ref="C674:C678"/>
    <mergeCell ref="E674:E678"/>
    <mergeCell ref="F674:F678"/>
    <mergeCell ref="B689:B693"/>
    <mergeCell ref="C689:C693"/>
    <mergeCell ref="E689:E693"/>
    <mergeCell ref="F689:F693"/>
    <mergeCell ref="A694:A718"/>
    <mergeCell ref="B694:B698"/>
    <mergeCell ref="C694:C698"/>
    <mergeCell ref="E694:E698"/>
    <mergeCell ref="F694:F698"/>
    <mergeCell ref="B699:B703"/>
    <mergeCell ref="B709:B713"/>
    <mergeCell ref="C709:C713"/>
    <mergeCell ref="E709:E713"/>
    <mergeCell ref="F709:F713"/>
    <mergeCell ref="B714:B718"/>
    <mergeCell ref="C714:C718"/>
    <mergeCell ref="E714:E718"/>
    <mergeCell ref="F714:F718"/>
    <mergeCell ref="C699:C703"/>
    <mergeCell ref="E699:E703"/>
    <mergeCell ref="F699:F703"/>
    <mergeCell ref="B704:B708"/>
    <mergeCell ref="C704:C708"/>
    <mergeCell ref="E704:E708"/>
    <mergeCell ref="F704:F708"/>
    <mergeCell ref="A719:A768"/>
    <mergeCell ref="B719:B723"/>
    <mergeCell ref="C719:C723"/>
    <mergeCell ref="E719:E723"/>
    <mergeCell ref="F719:F723"/>
    <mergeCell ref="B724:B728"/>
    <mergeCell ref="C724:C728"/>
    <mergeCell ref="E724:E728"/>
    <mergeCell ref="F724:F728"/>
    <mergeCell ref="B729:B733"/>
    <mergeCell ref="B739:B743"/>
    <mergeCell ref="C739:C743"/>
    <mergeCell ref="E739:E743"/>
    <mergeCell ref="F739:F743"/>
    <mergeCell ref="B744:B748"/>
    <mergeCell ref="C744:C748"/>
    <mergeCell ref="E744:E748"/>
    <mergeCell ref="F744:F748"/>
    <mergeCell ref="C729:C733"/>
    <mergeCell ref="E729:E733"/>
    <mergeCell ref="F729:F733"/>
    <mergeCell ref="B734:B738"/>
    <mergeCell ref="C734:C738"/>
    <mergeCell ref="E734:E738"/>
    <mergeCell ref="F734:F738"/>
    <mergeCell ref="B759:B763"/>
    <mergeCell ref="C759:C763"/>
    <mergeCell ref="E759:E763"/>
    <mergeCell ref="F759:F763"/>
    <mergeCell ref="B764:B768"/>
    <mergeCell ref="C764:C768"/>
    <mergeCell ref="E764:E768"/>
    <mergeCell ref="F764:F768"/>
    <mergeCell ref="B749:B753"/>
    <mergeCell ref="C749:C753"/>
    <mergeCell ref="E749:E753"/>
    <mergeCell ref="F749:F753"/>
    <mergeCell ref="B754:B758"/>
    <mergeCell ref="C754:C758"/>
    <mergeCell ref="E754:E758"/>
    <mergeCell ref="F754:F758"/>
    <mergeCell ref="A769:A773"/>
    <mergeCell ref="B769:B773"/>
    <mergeCell ref="C769:C773"/>
    <mergeCell ref="E769:E773"/>
    <mergeCell ref="F769:F773"/>
    <mergeCell ref="A774:A798"/>
    <mergeCell ref="B774:B778"/>
    <mergeCell ref="C774:C778"/>
    <mergeCell ref="E774:E778"/>
    <mergeCell ref="F774:F778"/>
    <mergeCell ref="B789:B793"/>
    <mergeCell ref="C789:C793"/>
    <mergeCell ref="E789:E793"/>
    <mergeCell ref="F789:F793"/>
    <mergeCell ref="B794:B798"/>
    <mergeCell ref="C794:C798"/>
    <mergeCell ref="E794:E798"/>
    <mergeCell ref="F794:F798"/>
    <mergeCell ref="B779:B783"/>
    <mergeCell ref="C779:C783"/>
    <mergeCell ref="E779:E783"/>
    <mergeCell ref="F779:F783"/>
    <mergeCell ref="B784:B788"/>
    <mergeCell ref="C784:C788"/>
    <mergeCell ref="E784:E788"/>
    <mergeCell ref="F784:F788"/>
    <mergeCell ref="B809:B813"/>
    <mergeCell ref="C809:C813"/>
    <mergeCell ref="E809:E813"/>
    <mergeCell ref="F809:F813"/>
    <mergeCell ref="B814:B818"/>
    <mergeCell ref="C814:C818"/>
    <mergeCell ref="E814:E818"/>
    <mergeCell ref="F814:F818"/>
    <mergeCell ref="A799:A803"/>
    <mergeCell ref="B799:B803"/>
    <mergeCell ref="C799:C803"/>
    <mergeCell ref="E799:E803"/>
    <mergeCell ref="F799:F803"/>
    <mergeCell ref="A804:A863"/>
    <mergeCell ref="B804:B808"/>
    <mergeCell ref="C804:C808"/>
    <mergeCell ref="E804:E808"/>
    <mergeCell ref="F804:F808"/>
    <mergeCell ref="B829:B833"/>
    <mergeCell ref="C829:C833"/>
    <mergeCell ref="E829:E833"/>
    <mergeCell ref="F829:F833"/>
    <mergeCell ref="B834:B838"/>
    <mergeCell ref="C834:C838"/>
    <mergeCell ref="E834:E838"/>
    <mergeCell ref="F834:F838"/>
    <mergeCell ref="B819:B823"/>
    <mergeCell ref="C819:C823"/>
    <mergeCell ref="E819:E823"/>
    <mergeCell ref="F819:F823"/>
    <mergeCell ref="B824:B828"/>
    <mergeCell ref="C824:C828"/>
    <mergeCell ref="E824:E828"/>
    <mergeCell ref="F824:F828"/>
    <mergeCell ref="B849:B853"/>
    <mergeCell ref="C849:C853"/>
    <mergeCell ref="E849:E853"/>
    <mergeCell ref="F849:F853"/>
    <mergeCell ref="B854:B858"/>
    <mergeCell ref="C854:C858"/>
    <mergeCell ref="E854:E858"/>
    <mergeCell ref="F854:F858"/>
    <mergeCell ref="B839:B843"/>
    <mergeCell ref="C839:C843"/>
    <mergeCell ref="E839:E843"/>
    <mergeCell ref="F839:F843"/>
    <mergeCell ref="B844:B848"/>
    <mergeCell ref="C844:C848"/>
    <mergeCell ref="E844:E848"/>
    <mergeCell ref="F844:F848"/>
    <mergeCell ref="C869:C873"/>
    <mergeCell ref="E869:E873"/>
    <mergeCell ref="F869:F873"/>
    <mergeCell ref="B874:B878"/>
    <mergeCell ref="C874:C878"/>
    <mergeCell ref="E874:E878"/>
    <mergeCell ref="F874:F878"/>
    <mergeCell ref="B859:B863"/>
    <mergeCell ref="C859:C863"/>
    <mergeCell ref="E859:E863"/>
    <mergeCell ref="F859:F863"/>
    <mergeCell ref="B864:B868"/>
    <mergeCell ref="C864:C868"/>
    <mergeCell ref="E864:E868"/>
    <mergeCell ref="F864:F868"/>
    <mergeCell ref="B869:B873"/>
    <mergeCell ref="B889:B893"/>
    <mergeCell ref="C889:C893"/>
    <mergeCell ref="E889:E893"/>
    <mergeCell ref="F889:F893"/>
    <mergeCell ref="B894:B898"/>
    <mergeCell ref="C894:C898"/>
    <mergeCell ref="E894:E898"/>
    <mergeCell ref="F894:F898"/>
    <mergeCell ref="B879:B883"/>
    <mergeCell ref="C879:C883"/>
    <mergeCell ref="E879:E883"/>
    <mergeCell ref="F879:F883"/>
    <mergeCell ref="B884:B888"/>
    <mergeCell ref="C884:C888"/>
    <mergeCell ref="E884:E888"/>
    <mergeCell ref="F884:F888"/>
    <mergeCell ref="B909:B913"/>
    <mergeCell ref="C909:C913"/>
    <mergeCell ref="E909:E913"/>
    <mergeCell ref="F909:F913"/>
    <mergeCell ref="B914:B918"/>
    <mergeCell ref="C914:C918"/>
    <mergeCell ref="E914:E918"/>
    <mergeCell ref="F914:F918"/>
    <mergeCell ref="B899:B903"/>
    <mergeCell ref="C899:C903"/>
    <mergeCell ref="E899:E903"/>
    <mergeCell ref="F899:F903"/>
    <mergeCell ref="B904:B908"/>
    <mergeCell ref="C904:C908"/>
    <mergeCell ref="E904:E908"/>
    <mergeCell ref="F904:F908"/>
    <mergeCell ref="B929:B933"/>
    <mergeCell ref="C929:C933"/>
    <mergeCell ref="E929:E933"/>
    <mergeCell ref="F929:F933"/>
    <mergeCell ref="B934:B938"/>
    <mergeCell ref="C934:C938"/>
    <mergeCell ref="E934:E938"/>
    <mergeCell ref="F934:F938"/>
    <mergeCell ref="B919:B923"/>
    <mergeCell ref="C919:C923"/>
    <mergeCell ref="E919:E923"/>
    <mergeCell ref="F919:F923"/>
    <mergeCell ref="B924:B928"/>
    <mergeCell ref="C924:C928"/>
    <mergeCell ref="E924:E928"/>
    <mergeCell ref="F924:F928"/>
    <mergeCell ref="B949:B953"/>
    <mergeCell ref="C949:C953"/>
    <mergeCell ref="E949:E953"/>
    <mergeCell ref="F949:F953"/>
    <mergeCell ref="B954:B958"/>
    <mergeCell ref="C954:C958"/>
    <mergeCell ref="E954:E958"/>
    <mergeCell ref="F954:F958"/>
    <mergeCell ref="B939:B943"/>
    <mergeCell ref="C939:C943"/>
    <mergeCell ref="E939:E943"/>
    <mergeCell ref="F939:F943"/>
    <mergeCell ref="B944:B948"/>
    <mergeCell ref="C944:C948"/>
    <mergeCell ref="E944:E948"/>
    <mergeCell ref="F944:F948"/>
    <mergeCell ref="E969:E973"/>
    <mergeCell ref="F969:F973"/>
    <mergeCell ref="B974:B978"/>
    <mergeCell ref="C974:C978"/>
    <mergeCell ref="E974:E978"/>
    <mergeCell ref="F974:F978"/>
    <mergeCell ref="B959:B963"/>
    <mergeCell ref="C959:C963"/>
    <mergeCell ref="E959:E963"/>
    <mergeCell ref="F959:F963"/>
    <mergeCell ref="B964:B968"/>
    <mergeCell ref="C964:C968"/>
    <mergeCell ref="E964:E968"/>
    <mergeCell ref="F964:F968"/>
    <mergeCell ref="A994:A1023"/>
    <mergeCell ref="B994:B998"/>
    <mergeCell ref="C994:C998"/>
    <mergeCell ref="E994:E1008"/>
    <mergeCell ref="F994:F1008"/>
    <mergeCell ref="B979:B983"/>
    <mergeCell ref="C979:C983"/>
    <mergeCell ref="E979:E983"/>
    <mergeCell ref="F979:F983"/>
    <mergeCell ref="B984:B988"/>
    <mergeCell ref="C984:C988"/>
    <mergeCell ref="E984:E988"/>
    <mergeCell ref="F984:F988"/>
    <mergeCell ref="A864:A988"/>
    <mergeCell ref="B999:B1003"/>
    <mergeCell ref="C999:C1003"/>
    <mergeCell ref="B1004:B1008"/>
    <mergeCell ref="C1004:C1008"/>
    <mergeCell ref="B1009:B1013"/>
    <mergeCell ref="C1009:C1013"/>
    <mergeCell ref="A989:A993"/>
    <mergeCell ref="B989:B993"/>
    <mergeCell ref="B969:B973"/>
    <mergeCell ref="C969:C973"/>
    <mergeCell ref="C989:C993"/>
    <mergeCell ref="B1019:B1023"/>
    <mergeCell ref="C1019:C1023"/>
    <mergeCell ref="E1019:E1023"/>
    <mergeCell ref="F1019:F1023"/>
    <mergeCell ref="E1009:E1013"/>
    <mergeCell ref="F1009:F1013"/>
    <mergeCell ref="B1014:B1018"/>
    <mergeCell ref="C1014:C1018"/>
    <mergeCell ref="E1014:E1018"/>
    <mergeCell ref="F1014:F1018"/>
    <mergeCell ref="E989:E993"/>
    <mergeCell ref="F989:F993"/>
  </mergeCells>
  <conditionalFormatting sqref="M9:M53">
    <cfRule type="expression" dxfId="246" priority="320">
      <formula>M9&lt;&gt;SUM(N9:R9)</formula>
    </cfRule>
    <cfRule type="expression" dxfId="245" priority="319">
      <formula>M9&lt;&gt;SUM(Y9:Z9)</formula>
    </cfRule>
  </conditionalFormatting>
  <conditionalFormatting sqref="M9:M88">
    <cfRule type="expression" dxfId="244" priority="321">
      <formula>M9&lt;&gt;SUM(N9:R9)</formula>
    </cfRule>
    <cfRule type="expression" dxfId="243" priority="322">
      <formula>M9&lt;&gt;SUM(S9:X9)</formula>
    </cfRule>
  </conditionalFormatting>
  <conditionalFormatting sqref="M54:M88">
    <cfRule type="expression" dxfId="242" priority="318">
      <formula>M54&lt;&gt;SUM(Y54:Z54)</formula>
    </cfRule>
  </conditionalFormatting>
  <conditionalFormatting sqref="M89:M393">
    <cfRule type="expression" dxfId="241" priority="4">
      <formula>M89&lt;&gt;SUM(Y89:Z89)</formula>
    </cfRule>
    <cfRule type="expression" dxfId="240" priority="5">
      <formula>M89&lt;&gt;SUM(N89:R89)</formula>
    </cfRule>
    <cfRule type="expression" dxfId="239" priority="7">
      <formula>M89&lt;&gt;SUM(S89:X89)</formula>
    </cfRule>
  </conditionalFormatting>
  <conditionalFormatting sqref="M394:M408">
    <cfRule type="expression" dxfId="238" priority="198">
      <formula>M394&lt;&gt;SUM(Y394:Z394)</formula>
    </cfRule>
    <cfRule type="expression" dxfId="237" priority="199">
      <formula>M394&lt;&gt;SUM(N394:R394)</formula>
    </cfRule>
    <cfRule type="expression" dxfId="236" priority="201">
      <formula>M394&lt;&gt;SUM(S394:X394)</formula>
    </cfRule>
  </conditionalFormatting>
  <conditionalFormatting sqref="M410:M438">
    <cfRule type="expression" dxfId="235" priority="194">
      <formula>M410&lt;&gt;SUM(Y410:Z410)</formula>
    </cfRule>
    <cfRule type="expression" dxfId="234" priority="195">
      <formula>M410&lt;&gt;SUM(N410:R410)</formula>
    </cfRule>
    <cfRule type="expression" dxfId="233" priority="197">
      <formula>M410&lt;&gt;SUM(S410:X410)</formula>
    </cfRule>
  </conditionalFormatting>
  <conditionalFormatting sqref="M439:M488">
    <cfRule type="expression" dxfId="232" priority="189">
      <formula>M439&lt;&gt;SUM(S439:X439)</formula>
    </cfRule>
    <cfRule type="expression" dxfId="231" priority="187">
      <formula>M439&lt;&gt;SUM(N439:R439)</formula>
    </cfRule>
    <cfRule type="expression" dxfId="230" priority="186">
      <formula>M439&lt;&gt;SUM(Y439:Z439)</formula>
    </cfRule>
  </conditionalFormatting>
  <conditionalFormatting sqref="M489:M498">
    <cfRule type="expression" dxfId="229" priority="181">
      <formula>M489&lt;&gt;SUM(S489:X489)</formula>
    </cfRule>
    <cfRule type="expression" dxfId="228" priority="179">
      <formula>M489&lt;&gt;SUM(N489:R489)</formula>
    </cfRule>
    <cfRule type="expression" dxfId="227" priority="178">
      <formula>M489&lt;&gt;SUM(Y489:Z489)</formula>
    </cfRule>
  </conditionalFormatting>
  <conditionalFormatting sqref="M499:M501 M503">
    <cfRule type="expression" dxfId="226" priority="170">
      <formula>M499&lt;&gt;SUM(Y499:Z499)</formula>
    </cfRule>
    <cfRule type="expression" dxfId="225" priority="173">
      <formula>M499&lt;&gt;SUM(S499:X499)</formula>
    </cfRule>
    <cfRule type="expression" dxfId="224" priority="172">
      <formula>M499&lt;&gt;SUM(N499:R499)</formula>
    </cfRule>
    <cfRule type="expression" dxfId="223" priority="171">
      <formula>M499&lt;&gt;SUM(N499:R499)</formula>
    </cfRule>
  </conditionalFormatting>
  <conditionalFormatting sqref="M502">
    <cfRule type="expression" dxfId="222" priority="161">
      <formula>M502&lt;&gt;SUM(S502:X502)</formula>
    </cfRule>
    <cfRule type="expression" dxfId="221" priority="158">
      <formula>M502&lt;&gt;SUM(Y502:Z502)</formula>
    </cfRule>
    <cfRule type="expression" dxfId="220" priority="159">
      <formula>M502&lt;&gt;SUM(N502:R502)</formula>
    </cfRule>
  </conditionalFormatting>
  <conditionalFormatting sqref="M504:M514">
    <cfRule type="expression" dxfId="219" priority="157">
      <formula>M504&lt;&gt;SUM(S504:X504)</formula>
    </cfRule>
    <cfRule type="expression" dxfId="218" priority="155">
      <formula>M504&lt;&gt;SUM(N504:R504)</formula>
    </cfRule>
    <cfRule type="expression" dxfId="217" priority="154">
      <formula>M504&lt;&gt;SUM(Y504:Z504)</formula>
    </cfRule>
  </conditionalFormatting>
  <conditionalFormatting sqref="M517">
    <cfRule type="expression" dxfId="216" priority="151">
      <formula>M517&lt;&gt;SUM(N517:R517)</formula>
    </cfRule>
    <cfRule type="expression" dxfId="215" priority="153">
      <formula>M517&lt;&gt;SUM(S517:X517)</formula>
    </cfRule>
    <cfRule type="expression" dxfId="214" priority="150">
      <formula>M517&lt;&gt;SUM(Y517:Z517)</formula>
    </cfRule>
  </conditionalFormatting>
  <conditionalFormatting sqref="M519:M693">
    <cfRule type="expression" dxfId="213" priority="57">
      <formula>M519&lt;&gt;SUM(S519:X519)</formula>
    </cfRule>
    <cfRule type="expression" dxfId="212" priority="54">
      <formula>M519&lt;&gt;SUM(Y519:Z519)</formula>
    </cfRule>
    <cfRule type="expression" dxfId="211" priority="55">
      <formula>M519&lt;&gt;SUM(N519:R519)</formula>
    </cfRule>
  </conditionalFormatting>
  <conditionalFormatting sqref="M694:M696 M698:M718">
    <cfRule type="expression" dxfId="210" priority="50">
      <formula>M694&lt;&gt;SUM(Y694:Z694)</formula>
    </cfRule>
    <cfRule type="expression" dxfId="209" priority="51">
      <formula>M694&lt;&gt;SUM(N694:R694)</formula>
    </cfRule>
    <cfRule type="expression" dxfId="208" priority="53">
      <formula>M694&lt;&gt;SUM(S694:X694)</formula>
    </cfRule>
  </conditionalFormatting>
  <conditionalFormatting sqref="M697">
    <cfRule type="expression" dxfId="207" priority="3">
      <formula>M697&lt;&gt;SUM(S697:X697)</formula>
    </cfRule>
    <cfRule type="expression" dxfId="206" priority="1">
      <formula>M697&lt;&gt;SUM(Y697:Z697)</formula>
    </cfRule>
    <cfRule type="expression" dxfId="205" priority="2">
      <formula>M697&lt;&gt;SUM(N697:R697)</formula>
    </cfRule>
  </conditionalFormatting>
  <conditionalFormatting sqref="M719:M803">
    <cfRule type="expression" dxfId="204" priority="33">
      <formula>M719&lt;&gt;SUM(S719:X719)</formula>
    </cfRule>
    <cfRule type="expression" dxfId="203" priority="31">
      <formula>M719&lt;&gt;SUM(N719:R719)</formula>
    </cfRule>
    <cfRule type="expression" dxfId="202" priority="30">
      <formula>M719&lt;&gt;SUM(Y719:Z719)</formula>
    </cfRule>
  </conditionalFormatting>
  <conditionalFormatting sqref="M804:M853">
    <cfRule type="expression" dxfId="201" priority="24">
      <formula>M804&lt;&gt;SUM(N804:R804)</formula>
    </cfRule>
    <cfRule type="expression" dxfId="200" priority="23">
      <formula>M804&lt;&gt;SUM(Y804:Z804)</formula>
    </cfRule>
  </conditionalFormatting>
  <conditionalFormatting sqref="M804:M1023">
    <cfRule type="expression" dxfId="199" priority="11">
      <formula>M804&lt;&gt;SUM(S804:X804)</formula>
    </cfRule>
    <cfRule type="expression" dxfId="198" priority="9">
      <formula>M804&lt;&gt;SUM(N804:R804)</formula>
    </cfRule>
  </conditionalFormatting>
  <conditionalFormatting sqref="M854:M1023">
    <cfRule type="expression" dxfId="197" priority="8">
      <formula>M854&lt;&gt;SUM(Y854:Z854)</formula>
    </cfRule>
  </conditionalFormatting>
  <conditionalFormatting sqref="N409">
    <cfRule type="expression" dxfId="196" priority="193">
      <formula>SUM(N409:Q409)&lt;&gt;M409</formula>
    </cfRule>
  </conditionalFormatting>
  <conditionalFormatting sqref="O409">
    <cfRule type="expression" dxfId="195" priority="192">
      <formula>SUM(N409:Q409)&lt;&gt;M409</formula>
    </cfRule>
  </conditionalFormatting>
  <conditionalFormatting sqref="P409">
    <cfRule type="expression" dxfId="194" priority="191">
      <formula>SUM(N409:Q409)&lt;&gt;M409</formula>
    </cfRule>
  </conditionalFormatting>
  <conditionalFormatting sqref="Q409">
    <cfRule type="expression" dxfId="193" priority="190">
      <formula>SUM(N409:Q409)&lt;&gt;M409</formula>
    </cfRule>
  </conditionalFormatting>
  <conditionalFormatting sqref="R801">
    <cfRule type="expression" dxfId="192" priority="29">
      <formula>SUM(O801:R801)&lt;&gt;N801</formula>
    </cfRule>
  </conditionalFormatting>
  <conditionalFormatting sqref="S445">
    <cfRule type="expression" dxfId="191" priority="177">
      <formula>SUM(S445:V445)&lt;&gt;N445</formula>
    </cfRule>
  </conditionalFormatting>
  <conditionalFormatting sqref="S801">
    <cfRule type="expression" dxfId="190" priority="28">
      <formula>SUM(S801:V801)&lt;&gt;N801</formula>
    </cfRule>
  </conditionalFormatting>
  <conditionalFormatting sqref="T801">
    <cfRule type="expression" dxfId="189" priority="27">
      <formula>SUM(S801:V801)&lt;&gt;N801</formula>
    </cfRule>
  </conditionalFormatting>
  <conditionalFormatting sqref="V445 V448">
    <cfRule type="expression" dxfId="188" priority="176">
      <formula>SUM(U445:X445)&lt;&gt;P445</formula>
    </cfRule>
  </conditionalFormatting>
  <conditionalFormatting sqref="Y448">
    <cfRule type="expression" dxfId="187" priority="175">
      <formula>SUM(Y448:Z448)&lt;&gt;P448</formula>
    </cfRule>
  </conditionalFormatting>
  <conditionalFormatting sqref="Y801">
    <cfRule type="expression" dxfId="186" priority="26">
      <formula>SUM(Y801:Z801)&lt;&gt;P801</formula>
    </cfRule>
  </conditionalFormatting>
  <conditionalFormatting sqref="Z448">
    <cfRule type="expression" dxfId="185" priority="174">
      <formula>SUM(Y448,Z448)&lt;&gt;P448</formula>
    </cfRule>
  </conditionalFormatting>
  <conditionalFormatting sqref="Z801">
    <cfRule type="expression" dxfId="184" priority="25">
      <formula>SUM(Y801,Z801)&lt;&gt;P801</formula>
    </cfRule>
  </conditionalFormatting>
  <dataValidations count="7">
    <dataValidation type="whole" allowBlank="1" showInputMessage="1" showErrorMessage="1" sqref="AN94:AP94 AN89:AP89 AN99:AP99 AN104:AP104 AN114:AP114 AN109:AP109 AN119:AP119 AN184:AP184 AN174:AP174 AN154:AP154 AN139:AP139 AN149:AP149 AN159:AP159 AN164:AP164 AN129:AP129 AN169:AP169 AN134:AP134 AN179:AP179 AN124:AP124 AN194:AP194 AN199:AP199 AN204:AP204 AN209:AP209 AN214:AP214 AN189:AP189 AN219:AP219 AN224:AP224 AN234:AP234 AN229:AP229 AN239:AP239 AN249:AP249 AN254:AP254 AN264:AP264 AN259:AP259 AN274:AP274 AN279:AP279 AN269:AP269 AN284:AP284 AN294:AP294 AN289:AP289 AN304:AP304 AN299:AP299 AN314:AP314 AN309:AP309 AN319:AP319 AN324:AP324 AN329:AP329 AN334:AP334 AN339:AP339 AN344:AP344 AN349:AP349 AN354:AP354 AN359:AP359 AN144:AP144 AN244:AP244 AN369:AP369 AN364:AP364 AN374:AP374 AN379:AP379 AN384:AP384 AN389:AP389 AN414:AP414 AN419:AP419 AN424:AP424 AN429:AP429 AN434:AP434 AN409:AP409 AN494:AP494 AN449:AP449 AN454:AP454 AN459:AP459 AN464:AP464 AN469:AP469 AN439:AP439 AN479:AP479 AN444:AP444 AN474:AP474 AN484:AP484 AN489:AP489 AN509:AP509 AN504:AP504 AN499:AP499 AN514:AP514 AN574:AP574 AN524:AP524 AN529:AP529 AN534:AP534 AN539:AP539 AN544:AP544 AN549:AP549 AN554:AP554 AN559:AP559 AN564:AP564 AN569:AP569 AN579:AP579 AN584:AP584 AN519:AP519 AN594:AP594 AN599:AP599 AN604:AP604 AN609:AP609 AN614:AP614 AN619:AP619 AN624:AP624 AN589:AP589 AN689:AP689 AN629:AP629 AN639:AP639 AN644:AP644 AN649:AP649 AN654:AP654 AN659:AP659 AN664:AP664 AN669:AP669 AN674:AP674 AN679:AP679 AN684:AP684 AN634:AP634 AN724:AP724 AN719:AP719 AN729:AP729 AN734:AP734 AN739:AP739 AN744:AP744 AN749:AP749 AN754:AP754 AN759:AP759 AN764:AP764 AN769:AP769 AN779:AP779 AN774:AP774 AN784:AP784 AN789:AP789 AN794:AP794 AP799 AN809:AP809 AN804:AP804 AN814:AP814 AN819:AP819 AN824:AP824 AN829:AP829 AN834:AP834 AN839:AP839 AN844:AP844 AN849:AP849 AN854:AP854 AN859:AP859 AN869:AP869 AN864:AP864 AN879:AP879 AN884:AP884 AN889:AP889 AN894:AP894 AN899:AP899 AN904:AP904 AN909:AP909 AN914:AP914 AN919:AP919 AN924:AP924 AN929:AP929 AN934:AP934 AN939:AP939 AN944:AP944 AN949:AP949 AN954:AP954 AN959:AP959 AN964:AP964 AN969:AP969 AN974:AP974 AN979:AP979 AN984:AP984 AN874:AP874 AN989:AP989 AN994:AP994 AN999:AP999 AN1004:AP1004 AN1009:AP1009 AN1014:AP1014 AN1019:AP1019" xr:uid="{C5315A7E-03EC-C54D-8DDC-B4F63F2A8165}">
      <formula1>0</formula1>
      <formula2>100000000</formula2>
    </dataValidation>
    <dataValidation type="whole" allowBlank="1" showInputMessage="1" showErrorMessage="1" sqref="AQ12:AU12 AQ93:AU93 AQ98:AU98 AQ103:AU103 AQ108:AU108 AQ113:AU113 AQ118:AU118 AQ123:AU123 AQ188:AU188 AQ178:AU178 AQ158:AU158 AQ363:AU363 AQ153:AU153 AQ163:AU163 AQ168:AU168 AQ133:AU133 AQ173:AU173 AQ138:AU138 AQ183:AU183 AQ128:AU128 AQ198:AU198 AQ203:AU203 AQ208:AU208 AQ213:AU213 AQ218:AU218 AQ193:AU193 AQ223:AU223 AQ228:AU228 AQ233:AU233 AQ238:AU238 AQ148:AU148 AQ253:AU253 AQ258:AU258 AQ263:AU263 AQ268:AU268 AQ278:AU278 AQ283:AU283 AQ273:AU273 AQ288:AU288 AQ287:AT287 AQ293:AU293 AQ298:AU298 AQ303:AU303 AQ308:AU308 AQ313:AU313 AQ318:AU318 AQ323:AU323 AQ328:AU328 AQ333:AU333 AQ338:AU338 AQ343:AU343 AQ348:AU348 AQ353:AU353 AQ358:AU358 AQ143:AU143 AQ243:AU243 AQ248:AU248 AQ368:AU368 AQ373:AU373 AQ378:AU378 AQ383:AU383 AQ388:AU388 AQ393:AU393 AQ412:AU413 AQ418:AU418 AQ423:AU423 AQ428:AU428 AQ433:AU433 AQ438:AU438 AS497 AQ453:AU453 AQ458:AU458 AQ463:AU463 AQ468:AU468 AQ473:AU473 AQ478:AU478 AQ483:AU483 AQ443:AU443 AR467:AS467 AQ488:AU488 AQ493:AU493 AQ448:AU448 AT498:AU498 AQ498:AR498 AQ508:AU508 AQ512:AU513 AQ503:AU503 AQ523:AU523 AQ528:AU528 AQ533:AU533 AQ538:AU538 AQ543:AU543 AQ548:AU548 AQ553:AU553 AQ558:AU558 AQ563:AU563 AQ568:AU568 AQ573:AU573 AQ583:AU583 AQ588:AU588 AQ578:AU578 AQ593:AU593 AQ598:AU598 AQ603:AU603 AQ608:AU608 AQ613:AU613 AQ618:AU618 AQ623:AU623 AQ628:AU628 AQ622:AT622 AQ633:AU633 AQ693:AU693 AQ643:AU643 AQ648:AU648 AQ653:AU653 AQ658:AU658 AQ663:AU663 AQ668:AU668 AQ673:AU673 AQ677:AU678 AQ683:AU683 AQ688:AU688 AQ638:AU638 AQ723:AU723 AQ728:AU728 AQ733:AU733 AQ738:AU738 AQ743:AU743 AQ748:AU748 AQ753:AU753 AQ758:AU758 AQ763:AU763 AQ768:AU768 AQ773:AU773 AQ778:AU778 AQ783:AU783 AQ788:AU788 AQ793:AU793 AQ798:AU798 AQ803:AU803 AQ807:AU808 AQ813:AU813 AQ818:AU818 AQ823:AU823 AQ828:AU828 AQ833:AU833 AQ838:AU838 AQ843:AU843 AQ848:AU848 AQ853:AU853 AQ858:AU858 AQ863:AU863 AQ827:AS827 AQ868:AU868 AQ988:AU988 AQ883:AU883 AQ888:AU888 AQ893:AU893 AQ898:AU898 AQ903:AU903 AQ908:AU908 AQ913:AU913 AQ918:AU918 AQ923:AU923 AQ928:AU928 AQ933:AU933 AQ938:AU938 AQ943:AU943 AQ948:AU948 AQ953:AU953 AQ958:AU958 AQ963:AU963 AQ968:AU968 AQ973:AU973 AQ978:AU978 AQ983:AU983 AQ873:AU873 AQ878:AU878 AQ993:AU993 AQ998:AU998 AQ1003:AU1003 AQ1008:AU1008 AQ1013:AU1013 AQ1018:AU1018 AQ1023:AU1023" xr:uid="{2C980F3A-3D30-534A-B694-CB99D055EFC5}">
      <formula1>0</formula1>
      <formula2>1000000000</formula2>
    </dataValidation>
    <dataValidation type="list" allowBlank="1" sqref="C294:C297 C299:C302 C304:C307 C69 C59:C62 C9 C24 C64 C274:C277 C264:C267 C259:C262 C279:C282 C284:C287 C269:C272 C89:C92 C104:C107 C94:C97 C99:C102 C109:C112 C114:C117 C119:C122 C184:C187 C224:C227 C154:C157 C79 C149:C152 C159:C162 C164:C167 C129:C132 C169:C172 C134:C137 C179:C182 C124:C127 C194:C197 C199:C202 C19 C84 C139 C189:C192 C219:C222 C174 C39 C34 C29 C14 C204 C54 C49 C44 C249:C252 C254:C257 C229 C289:C292 C74 C334:C337 C339:C342 C344:C347 C349:C352 C354:C357 C359:C362 C309:C312 C864 C319:C322 C324:C327 C329:C332 C379:C382 C384:C387 C389:C392 C364 C394:C397 C399:C402 C404:C407 C434:C437 C409:C412 C414:C417 C419 C424 C429 C439:C442 C444:C447 C494:C497 C469:C472 C474:C477 C479:C482 C484:C487 C489:C492 C449:C452 C454:C457 C459:C462 C464:C467 C504:C507 C509:C512 C524:C527 C514:C517 C519:C522 C614:C617 C619:C622 C624:C627 C594:C597 C599:C602 C604:C607 C609:C612 C589:C592 C629 C694:C697 C699:C702 C704:C707 C709:C712 C714:C717 C719:C722 C724:C727 C729:C732 C734:C737 C739:C742 C744:C747 C749:C752 C754:C757 C759:C762 C764:C767 C769:C772 C774:C777 C779:C782 C784:C787 C789:C792 C794:C797 C799:C802 C804:C807 C809:C812 C814:C817 C819:C822 C824:C827 C829:C832 C834:C837 C839:C842 C844:C847 C849:C852 C854:C857 C859:C862 B314:C317" xr:uid="{2B8AF28A-DD1B-414D-AA26-18B3FD5E22B8}">
      <formula1>INDIRECT("Таблица1[ЄДРПОУ]")</formula1>
    </dataValidation>
    <dataValidation type="decimal" allowBlank="1" showErrorMessage="1" sqref="AN9:AP9 AN14:AP14 AN19:AP19 AN24:AP24 AN29:AP29 AN34:AP34 AN39:AP39 AN44:AP44 AN49:AP49 AN54:AP54 AN59:AP59 AN64:AP64 AN69:AP69 AN74:AP74 AN79:AP79 AN84:AP84 AN394:AP394 AN399:AP399 AN404:AP404 AN694:AP694 AN699:AP699 AN704:AP704 AN709:AP709 AN714:AP714" xr:uid="{59EFDA0D-7CBE-9843-BFA0-523157D800D3}">
      <formula1>0</formula1>
      <formula2>100000000</formula2>
    </dataValidation>
    <dataValidation type="decimal" allowBlank="1" showErrorMessage="1" sqref="AQ13:AU13 AQ18:AU18 AQ23:AU23 AQ28:AU28 AQ33:AU33 AQ38:AU38 AQ43:AU43 AQ48:AU48 AQ53:AU53 AQ58:AU58 AQ63:AU63 AQ68:AU68 AQ73:AU73 AQ88:AU88 AQ78:AU78 AQ83:AU83 AQ398:AU398 AQ403:AU403 AQ407:AU408 AQ698:AU698 AQ703:AU703 AQ708:AU708 AQ713:AU713 AQ718:AU718" xr:uid="{23F10B75-2E68-2D45-BA70-0CFC2BBD8DC4}">
      <formula1>0</formula1>
      <formula2>1000000000</formula2>
    </dataValidation>
    <dataValidation type="list" allowBlank="1" sqref="C689 C679 C669 C664 C654 C644 C659 C684 C1019 C994:C997 C999:C1002 C1004:C1007 C1009 C1014" xr:uid="{33F647F5-5380-CE4A-9986-C5CDE67FB894}">
      <formula1>INDIRECT("Таблица1[ЄДРПОУ]")</formula1>
      <formula2>0</formula2>
    </dataValidation>
    <dataValidation type="list" allowBlank="1" showInputMessage="1" showErrorMessage="1" prompt="ВВЕДІТЬ КОД ЄДРПУ ВАШОЇ УСТАНОВИ АБО СКОРИСТАЙТЕСЯ ВИПАДАЮЧИМ СПИСКОМ КОДІВ. ПОВНА НАЗВА УСТАНОВИ БУДЕ ВНЕСЕНА АВТОМАТИЧНО._x000a_У РАЗІ ВІДСУТНОСТІ НАЗВИ ТА КОДУ ЄДРПУ (АБО ЇХ ЗМІНИ) - ДОПОВНІТЬ (ЧИ ВІДКОРИГУЙТЕ) ТАБЛИЦЮ НА ЛИСТІ &quot;Довідник ЗОЗ&quot;" sqref="C649" xr:uid="{4558FB0C-3869-4146-956D-0B35CC7ED549}">
      <formula1>INDIRECT("Таблица1[ЄДРПУ]")</formula1>
      <formula2>0</formula2>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DFC95-4A37-994A-839C-14B2FF2EBD40}">
  <dimension ref="A4:BE963"/>
  <sheetViews>
    <sheetView zoomScale="60" zoomScaleNormal="60" workbookViewId="0">
      <pane xSplit="2" ySplit="7" topLeftCell="C8" activePane="bottomRight" state="frozen"/>
      <selection pane="topRight" activeCell="C1" sqref="C1"/>
      <selection pane="bottomLeft" activeCell="A8" sqref="A8"/>
      <selection pane="bottomRight" activeCell="B7" sqref="A7:XFD7"/>
    </sheetView>
  </sheetViews>
  <sheetFormatPr defaultColWidth="11" defaultRowHeight="15.75"/>
  <cols>
    <col min="1" max="1" width="25" bestFit="1" customWidth="1"/>
    <col min="2" max="2" width="28.625" customWidth="1"/>
    <col min="3" max="3" width="11" customWidth="1"/>
    <col min="4" max="4" width="26.375" customWidth="1"/>
    <col min="5" max="32" width="6.625" customWidth="1"/>
    <col min="33" max="33" width="10" customWidth="1"/>
    <col min="34" max="35" width="6.625" customWidth="1"/>
    <col min="36" max="36" width="9.5" customWidth="1"/>
    <col min="37" max="57" width="6.625" customWidth="1"/>
  </cols>
  <sheetData>
    <row r="4" spans="1:57" ht="16.5" thickBot="1"/>
    <row r="5" spans="1:57" ht="16.5" thickBot="1">
      <c r="A5" s="2660" t="s">
        <v>0</v>
      </c>
      <c r="B5" s="1"/>
      <c r="C5" s="2"/>
      <c r="D5" s="3"/>
      <c r="E5" s="2663" t="s">
        <v>1</v>
      </c>
      <c r="F5" s="2664"/>
      <c r="G5" s="2665"/>
      <c r="H5" s="2644" t="s">
        <v>2</v>
      </c>
      <c r="I5" s="2641"/>
      <c r="J5" s="2641"/>
      <c r="K5" s="2641"/>
      <c r="L5" s="2647"/>
      <c r="M5" s="2672" t="s">
        <v>3</v>
      </c>
      <c r="N5" s="2673"/>
      <c r="O5" s="2673"/>
      <c r="P5" s="2673"/>
      <c r="Q5" s="2673"/>
      <c r="R5" s="2673"/>
      <c r="S5" s="2673"/>
      <c r="T5" s="2673"/>
      <c r="U5" s="2673"/>
      <c r="V5" s="2673"/>
      <c r="W5" s="2673"/>
      <c r="X5" s="2673"/>
      <c r="Y5" s="2673"/>
      <c r="Z5" s="2673"/>
      <c r="AA5" s="2673"/>
      <c r="AB5" s="2673"/>
      <c r="AC5" s="2673"/>
      <c r="AD5" s="2673"/>
      <c r="AE5" s="2673"/>
      <c r="AF5" s="2673"/>
      <c r="AG5" s="2673"/>
      <c r="AH5" s="2673"/>
      <c r="AI5" s="2673"/>
      <c r="AJ5" s="2673"/>
      <c r="AK5" s="2673"/>
      <c r="AL5" s="2673"/>
      <c r="AM5" s="2673"/>
      <c r="AN5" s="2673"/>
      <c r="AO5" s="2673"/>
      <c r="AP5" s="2673"/>
      <c r="AQ5" s="2673"/>
      <c r="AR5" s="2673"/>
      <c r="AS5" s="2673"/>
      <c r="AT5" s="2673"/>
      <c r="AU5" s="2674"/>
      <c r="AV5" s="2635" t="s">
        <v>60</v>
      </c>
      <c r="AW5" s="2636"/>
      <c r="AX5" s="2636"/>
      <c r="AY5" s="2636"/>
      <c r="AZ5" s="2636"/>
      <c r="BA5" s="2636"/>
      <c r="BB5" s="2636"/>
      <c r="BC5" s="2636"/>
      <c r="BD5" s="2636"/>
      <c r="BE5" s="2637"/>
    </row>
    <row r="6" spans="1:57" ht="16.5" thickBot="1">
      <c r="A6" s="2661"/>
      <c r="B6" s="4"/>
      <c r="C6" s="5"/>
      <c r="D6" s="6"/>
      <c r="E6" s="2666"/>
      <c r="F6" s="2667"/>
      <c r="G6" s="2668"/>
      <c r="H6" s="2669"/>
      <c r="I6" s="2670"/>
      <c r="J6" s="2670"/>
      <c r="K6" s="2670"/>
      <c r="L6" s="2671"/>
      <c r="M6" s="121"/>
      <c r="N6" s="2641" t="s">
        <v>4</v>
      </c>
      <c r="O6" s="2641"/>
      <c r="P6" s="2642"/>
      <c r="Q6" s="2642"/>
      <c r="R6" s="2643"/>
      <c r="S6" s="2644" t="s">
        <v>5</v>
      </c>
      <c r="T6" s="2645"/>
      <c r="U6" s="2645"/>
      <c r="V6" s="2642"/>
      <c r="W6" s="2642"/>
      <c r="X6" s="2646"/>
      <c r="Y6" s="2644" t="s">
        <v>6</v>
      </c>
      <c r="Z6" s="2647"/>
      <c r="AA6" s="2644" t="s">
        <v>7</v>
      </c>
      <c r="AB6" s="2641"/>
      <c r="AC6" s="2641"/>
      <c r="AD6" s="2641"/>
      <c r="AE6" s="2641"/>
      <c r="AF6" s="2647"/>
      <c r="AG6" s="2645" t="s">
        <v>8</v>
      </c>
      <c r="AH6" s="2648"/>
      <c r="AI6" s="2649" t="s">
        <v>9</v>
      </c>
      <c r="AJ6" s="2650"/>
      <c r="AK6" s="2651" t="s">
        <v>10</v>
      </c>
      <c r="AL6" s="2652"/>
      <c r="AM6" s="2652"/>
      <c r="AN6" s="2652"/>
      <c r="AO6" s="2652"/>
      <c r="AP6" s="2652"/>
      <c r="AQ6" s="2652"/>
      <c r="AR6" s="2652"/>
      <c r="AS6" s="2652"/>
      <c r="AT6" s="2652"/>
      <c r="AU6" s="2653"/>
      <c r="AV6" s="2638"/>
      <c r="AW6" s="2639"/>
      <c r="AX6" s="2639"/>
      <c r="AY6" s="2639"/>
      <c r="AZ6" s="2639"/>
      <c r="BA6" s="2639"/>
      <c r="BB6" s="2639"/>
      <c r="BC6" s="2639"/>
      <c r="BD6" s="2639"/>
      <c r="BE6" s="2640"/>
    </row>
    <row r="7" spans="1:57" ht="186.75" customHeight="1" thickBot="1">
      <c r="A7" s="2662"/>
      <c r="B7" s="172" t="s">
        <v>11</v>
      </c>
      <c r="C7" s="173" t="s">
        <v>12</v>
      </c>
      <c r="D7" s="174" t="s">
        <v>13</v>
      </c>
      <c r="E7" s="175" t="s">
        <v>14</v>
      </c>
      <c r="F7" s="176" t="s">
        <v>15</v>
      </c>
      <c r="G7" s="177" t="s">
        <v>16</v>
      </c>
      <c r="H7" s="178" t="s">
        <v>17</v>
      </c>
      <c r="I7" s="179" t="s">
        <v>18</v>
      </c>
      <c r="J7" s="179" t="s">
        <v>19</v>
      </c>
      <c r="K7" s="179" t="s">
        <v>20</v>
      </c>
      <c r="L7" s="180" t="s">
        <v>21</v>
      </c>
      <c r="M7" s="181" t="s">
        <v>22</v>
      </c>
      <c r="N7" s="182" t="s">
        <v>23</v>
      </c>
      <c r="O7" s="182" t="s">
        <v>24</v>
      </c>
      <c r="P7" s="182" t="s">
        <v>25</v>
      </c>
      <c r="Q7" s="182" t="s">
        <v>26</v>
      </c>
      <c r="R7" s="183" t="s">
        <v>27</v>
      </c>
      <c r="S7" s="184" t="s">
        <v>28</v>
      </c>
      <c r="T7" s="185" t="s">
        <v>29</v>
      </c>
      <c r="U7" s="185" t="s">
        <v>30</v>
      </c>
      <c r="V7" s="186" t="s">
        <v>31</v>
      </c>
      <c r="W7" s="186" t="s">
        <v>32</v>
      </c>
      <c r="X7" s="187" t="s">
        <v>33</v>
      </c>
      <c r="Y7" s="188" t="s">
        <v>34</v>
      </c>
      <c r="Z7" s="189" t="s">
        <v>35</v>
      </c>
      <c r="AA7" s="190" t="s">
        <v>36</v>
      </c>
      <c r="AB7" s="191" t="s">
        <v>37</v>
      </c>
      <c r="AC7" s="191" t="s">
        <v>38</v>
      </c>
      <c r="AD7" s="191" t="s">
        <v>39</v>
      </c>
      <c r="AE7" s="191" t="s">
        <v>40</v>
      </c>
      <c r="AF7" s="192" t="s">
        <v>41</v>
      </c>
      <c r="AG7" s="193" t="s">
        <v>42</v>
      </c>
      <c r="AH7" s="194" t="s">
        <v>43</v>
      </c>
      <c r="AI7" s="195" t="s">
        <v>44</v>
      </c>
      <c r="AJ7" s="196" t="s">
        <v>45</v>
      </c>
      <c r="AK7" s="197" t="s">
        <v>46</v>
      </c>
      <c r="AL7" s="198" t="s">
        <v>47</v>
      </c>
      <c r="AM7" s="199" t="s">
        <v>48</v>
      </c>
      <c r="AN7" s="200" t="s">
        <v>49</v>
      </c>
      <c r="AO7" s="201" t="s">
        <v>50</v>
      </c>
      <c r="AP7" s="202" t="s">
        <v>51</v>
      </c>
      <c r="AQ7" s="203" t="s">
        <v>52</v>
      </c>
      <c r="AR7" s="204" t="s">
        <v>53</v>
      </c>
      <c r="AS7" s="204" t="s">
        <v>54</v>
      </c>
      <c r="AT7" s="201" t="s">
        <v>55</v>
      </c>
      <c r="AU7" s="202" t="s">
        <v>56</v>
      </c>
      <c r="AV7" s="217" t="s">
        <v>61</v>
      </c>
      <c r="AW7" s="169" t="s">
        <v>62</v>
      </c>
      <c r="AX7" s="170" t="s">
        <v>63</v>
      </c>
      <c r="AY7" s="170" t="s">
        <v>64</v>
      </c>
      <c r="AZ7" s="170" t="s">
        <v>65</v>
      </c>
      <c r="BA7" s="170" t="s">
        <v>66</v>
      </c>
      <c r="BB7" s="170" t="s">
        <v>67</v>
      </c>
      <c r="BC7" s="170" t="s">
        <v>68</v>
      </c>
      <c r="BD7" s="170" t="s">
        <v>69</v>
      </c>
      <c r="BE7" s="171" t="s">
        <v>70</v>
      </c>
    </row>
    <row r="8" spans="1:57" ht="16.5" thickBot="1">
      <c r="A8" s="208"/>
      <c r="B8" s="209" t="s">
        <v>57</v>
      </c>
      <c r="C8" s="210" t="s">
        <v>58</v>
      </c>
      <c r="D8" s="300" t="s">
        <v>59</v>
      </c>
      <c r="E8" s="301">
        <v>1</v>
      </c>
      <c r="F8" s="302">
        <v>2</v>
      </c>
      <c r="G8" s="303">
        <v>3</v>
      </c>
      <c r="H8" s="301">
        <v>4</v>
      </c>
      <c r="I8" s="302">
        <v>5</v>
      </c>
      <c r="J8" s="302">
        <v>6</v>
      </c>
      <c r="K8" s="302">
        <v>7</v>
      </c>
      <c r="L8" s="303">
        <v>8</v>
      </c>
      <c r="M8" s="301">
        <v>9</v>
      </c>
      <c r="N8" s="302">
        <v>10</v>
      </c>
      <c r="O8" s="302">
        <v>11</v>
      </c>
      <c r="P8" s="302">
        <v>12</v>
      </c>
      <c r="Q8" s="302">
        <v>13</v>
      </c>
      <c r="R8" s="304">
        <v>14</v>
      </c>
      <c r="S8" s="301">
        <v>15</v>
      </c>
      <c r="T8" s="302">
        <v>16</v>
      </c>
      <c r="U8" s="302">
        <v>17</v>
      </c>
      <c r="V8" s="302">
        <v>18</v>
      </c>
      <c r="W8" s="302">
        <v>19</v>
      </c>
      <c r="X8" s="303">
        <v>20</v>
      </c>
      <c r="Y8" s="301">
        <v>21</v>
      </c>
      <c r="Z8" s="303">
        <v>22</v>
      </c>
      <c r="AA8" s="301">
        <v>23</v>
      </c>
      <c r="AB8" s="302">
        <v>24</v>
      </c>
      <c r="AC8" s="302">
        <v>25</v>
      </c>
      <c r="AD8" s="302">
        <v>26</v>
      </c>
      <c r="AE8" s="302">
        <v>27</v>
      </c>
      <c r="AF8" s="303">
        <v>28</v>
      </c>
      <c r="AG8" s="209">
        <v>29</v>
      </c>
      <c r="AH8" s="304">
        <v>30</v>
      </c>
      <c r="AI8" s="305">
        <v>31</v>
      </c>
      <c r="AJ8" s="300">
        <v>32</v>
      </c>
      <c r="AK8" s="301">
        <v>33</v>
      </c>
      <c r="AL8" s="302">
        <v>34</v>
      </c>
      <c r="AM8" s="303">
        <v>35</v>
      </c>
      <c r="AN8" s="301">
        <v>36</v>
      </c>
      <c r="AO8" s="302">
        <v>37</v>
      </c>
      <c r="AP8" s="303">
        <v>38</v>
      </c>
      <c r="AQ8" s="301">
        <v>39</v>
      </c>
      <c r="AR8" s="302">
        <v>40</v>
      </c>
      <c r="AS8" s="302">
        <v>41</v>
      </c>
      <c r="AT8" s="302">
        <v>42</v>
      </c>
      <c r="AU8" s="303">
        <v>43</v>
      </c>
      <c r="AV8" s="306">
        <v>44</v>
      </c>
      <c r="AW8" s="307">
        <v>45</v>
      </c>
      <c r="AX8" s="308">
        <v>46</v>
      </c>
      <c r="AY8" s="308">
        <v>47</v>
      </c>
      <c r="AZ8" s="308">
        <v>48</v>
      </c>
      <c r="BA8" s="308">
        <v>49</v>
      </c>
      <c r="BB8" s="308">
        <v>50</v>
      </c>
      <c r="BC8" s="308">
        <v>51</v>
      </c>
      <c r="BD8" s="308">
        <v>52</v>
      </c>
      <c r="BE8" s="309">
        <v>53</v>
      </c>
    </row>
    <row r="9" spans="1:57" ht="31.5">
      <c r="A9" s="2654" t="s">
        <v>205</v>
      </c>
      <c r="B9" s="2454" t="s">
        <v>222</v>
      </c>
      <c r="C9" s="2656" t="s">
        <v>223</v>
      </c>
      <c r="D9" s="310" t="s">
        <v>74</v>
      </c>
      <c r="E9" s="2658">
        <v>350</v>
      </c>
      <c r="F9" s="2659">
        <f>E9-SUM(M9:M13)</f>
        <v>29</v>
      </c>
      <c r="G9" s="601">
        <f>SUM(M9,AV9)</f>
        <v>71</v>
      </c>
      <c r="H9" s="602">
        <f t="shared" ref="H9:H70" si="0">SUM(I9:L9)</f>
        <v>0</v>
      </c>
      <c r="I9" s="603"/>
      <c r="J9" s="603"/>
      <c r="K9" s="603"/>
      <c r="L9" s="604"/>
      <c r="M9" s="605">
        <f>IF(AND(SUM(N9:R9)=SUM(Y9:Z9),SUM(S9:X9)=SUM(Y9:Z9)),SUM(N9:R9),"ПЕРЕВІРТЕ ПРАВИЛЬНІСТЬ ДАНИХ")</f>
        <v>70</v>
      </c>
      <c r="N9" s="606"/>
      <c r="O9" s="606"/>
      <c r="P9" s="606">
        <v>4</v>
      </c>
      <c r="Q9" s="606"/>
      <c r="R9" s="607">
        <v>66</v>
      </c>
      <c r="S9" s="608"/>
      <c r="T9" s="606"/>
      <c r="U9" s="606"/>
      <c r="V9" s="603">
        <v>54</v>
      </c>
      <c r="W9" s="606">
        <v>12</v>
      </c>
      <c r="X9" s="609">
        <v>4</v>
      </c>
      <c r="Y9" s="610">
        <v>65</v>
      </c>
      <c r="Z9" s="609">
        <v>5</v>
      </c>
      <c r="AA9" s="611"/>
      <c r="AB9" s="603">
        <v>14</v>
      </c>
      <c r="AC9" s="603">
        <v>14</v>
      </c>
      <c r="AD9" s="603">
        <v>2</v>
      </c>
      <c r="AE9" s="603">
        <v>59</v>
      </c>
      <c r="AF9" s="604"/>
      <c r="AG9" s="611">
        <v>42</v>
      </c>
      <c r="AH9" s="604">
        <v>18</v>
      </c>
      <c r="AI9" s="611">
        <v>10</v>
      </c>
      <c r="AJ9" s="318">
        <f>SUM(AN9:AP9)</f>
        <v>70</v>
      </c>
      <c r="AK9" s="612" t="s">
        <v>97</v>
      </c>
      <c r="AL9" s="603" t="s">
        <v>97</v>
      </c>
      <c r="AM9" s="613" t="s">
        <v>97</v>
      </c>
      <c r="AN9" s="611">
        <v>15</v>
      </c>
      <c r="AO9" s="603">
        <v>54</v>
      </c>
      <c r="AP9" s="613">
        <v>1</v>
      </c>
      <c r="AQ9" s="611" t="s">
        <v>97</v>
      </c>
      <c r="AR9" s="603" t="s">
        <v>97</v>
      </c>
      <c r="AS9" s="603" t="s">
        <v>97</v>
      </c>
      <c r="AT9" s="603" t="s">
        <v>97</v>
      </c>
      <c r="AU9" s="604" t="s">
        <v>97</v>
      </c>
      <c r="AV9" s="371">
        <f>SUM(AW9:BE9)</f>
        <v>1</v>
      </c>
      <c r="AW9" s="610"/>
      <c r="AX9" s="606"/>
      <c r="AY9" s="606"/>
      <c r="AZ9" s="606">
        <v>1</v>
      </c>
      <c r="BA9" s="606"/>
      <c r="BB9" s="606"/>
      <c r="BC9" s="606"/>
      <c r="BD9" s="606"/>
      <c r="BE9" s="614"/>
    </row>
    <row r="10" spans="1:57" ht="47.25">
      <c r="A10" s="2655"/>
      <c r="B10" s="2455"/>
      <c r="C10" s="2574"/>
      <c r="D10" s="234" t="s">
        <v>75</v>
      </c>
      <c r="E10" s="2627"/>
      <c r="F10" s="2630"/>
      <c r="G10" s="615">
        <f t="shared" ref="G10:G73" si="1">SUM(M10,AV10)</f>
        <v>0</v>
      </c>
      <c r="H10" s="616">
        <f t="shared" si="0"/>
        <v>0</v>
      </c>
      <c r="I10" s="617"/>
      <c r="J10" s="617"/>
      <c r="K10" s="617"/>
      <c r="L10" s="618"/>
      <c r="M10" s="619">
        <f t="shared" ref="M10:M73" si="2">IF(AND(SUM(N10:R10)=SUM(Y10:Z10),SUM(S10:X10)=SUM(Y10:Z10)),SUM(N10:R10),"ПЕРЕВІРТЕ ПРАВИЛЬНІСТЬ ДАНИХ")</f>
        <v>0</v>
      </c>
      <c r="N10" s="620"/>
      <c r="O10" s="620"/>
      <c r="P10" s="620"/>
      <c r="Q10" s="620"/>
      <c r="R10" s="621"/>
      <c r="S10" s="622"/>
      <c r="T10" s="617"/>
      <c r="U10" s="617"/>
      <c r="V10" s="620"/>
      <c r="W10" s="620"/>
      <c r="X10" s="623"/>
      <c r="Y10" s="624"/>
      <c r="Z10" s="625"/>
      <c r="AA10" s="626"/>
      <c r="AB10" s="627"/>
      <c r="AC10" s="627"/>
      <c r="AD10" s="627"/>
      <c r="AE10" s="627"/>
      <c r="AF10" s="628"/>
      <c r="AG10" s="629"/>
      <c r="AH10" s="618"/>
      <c r="AI10" s="629"/>
      <c r="AJ10" s="247">
        <f t="shared" ref="AJ10:AJ73" si="3">SUM(AN10:AP10)</f>
        <v>0</v>
      </c>
      <c r="AK10" s="630" t="s">
        <v>98</v>
      </c>
      <c r="AL10" s="617" t="s">
        <v>98</v>
      </c>
      <c r="AM10" s="631" t="s">
        <v>98</v>
      </c>
      <c r="AN10" s="629"/>
      <c r="AO10" s="617"/>
      <c r="AP10" s="631"/>
      <c r="AQ10" s="629" t="s">
        <v>97</v>
      </c>
      <c r="AR10" s="617" t="s">
        <v>97</v>
      </c>
      <c r="AS10" s="617" t="s">
        <v>97</v>
      </c>
      <c r="AT10" s="617" t="s">
        <v>97</v>
      </c>
      <c r="AU10" s="618" t="s">
        <v>97</v>
      </c>
      <c r="AV10" s="372">
        <f t="shared" ref="AV10:AV73" si="4">SUM(AW10:BE10)</f>
        <v>0</v>
      </c>
      <c r="AW10" s="632"/>
      <c r="AX10" s="620"/>
      <c r="AY10" s="620"/>
      <c r="AZ10" s="620"/>
      <c r="BA10" s="620"/>
      <c r="BB10" s="620"/>
      <c r="BC10" s="620"/>
      <c r="BD10" s="620"/>
      <c r="BE10" s="633"/>
    </row>
    <row r="11" spans="1:57" ht="31.5">
      <c r="A11" s="2655"/>
      <c r="B11" s="2455"/>
      <c r="C11" s="2574"/>
      <c r="D11" s="234" t="s">
        <v>76</v>
      </c>
      <c r="E11" s="2627"/>
      <c r="F11" s="2630"/>
      <c r="G11" s="615">
        <f t="shared" si="1"/>
        <v>4</v>
      </c>
      <c r="H11" s="616">
        <f t="shared" si="0"/>
        <v>0</v>
      </c>
      <c r="I11" s="617"/>
      <c r="J11" s="617"/>
      <c r="K11" s="617"/>
      <c r="L11" s="618"/>
      <c r="M11" s="619">
        <f t="shared" si="2"/>
        <v>4</v>
      </c>
      <c r="N11" s="620"/>
      <c r="O11" s="620">
        <v>4</v>
      </c>
      <c r="P11" s="620"/>
      <c r="Q11" s="634"/>
      <c r="R11" s="621"/>
      <c r="S11" s="622"/>
      <c r="T11" s="620"/>
      <c r="U11" s="620">
        <v>4</v>
      </c>
      <c r="V11" s="620"/>
      <c r="W11" s="620"/>
      <c r="X11" s="623"/>
      <c r="Y11" s="624">
        <v>3</v>
      </c>
      <c r="Z11" s="625">
        <v>1</v>
      </c>
      <c r="AA11" s="626"/>
      <c r="AB11" s="627"/>
      <c r="AC11" s="627"/>
      <c r="AD11" s="627"/>
      <c r="AE11" s="627">
        <v>4</v>
      </c>
      <c r="AF11" s="628"/>
      <c r="AG11" s="629">
        <v>40</v>
      </c>
      <c r="AH11" s="618">
        <v>15</v>
      </c>
      <c r="AI11" s="629">
        <v>80</v>
      </c>
      <c r="AJ11" s="247">
        <f>SUM(AK11:AM11)</f>
        <v>4</v>
      </c>
      <c r="AK11" s="630">
        <v>2</v>
      </c>
      <c r="AL11" s="617">
        <v>2</v>
      </c>
      <c r="AM11" s="631"/>
      <c r="AN11" s="629" t="s">
        <v>97</v>
      </c>
      <c r="AO11" s="617" t="s">
        <v>97</v>
      </c>
      <c r="AP11" s="631" t="s">
        <v>97</v>
      </c>
      <c r="AQ11" s="629" t="s">
        <v>97</v>
      </c>
      <c r="AR11" s="617" t="s">
        <v>97</v>
      </c>
      <c r="AS11" s="617" t="s">
        <v>97</v>
      </c>
      <c r="AT11" s="617" t="s">
        <v>97</v>
      </c>
      <c r="AU11" s="618" t="s">
        <v>97</v>
      </c>
      <c r="AV11" s="372">
        <f t="shared" si="4"/>
        <v>0</v>
      </c>
      <c r="AW11" s="632"/>
      <c r="AX11" s="620"/>
      <c r="AY11" s="620"/>
      <c r="AZ11" s="620"/>
      <c r="BA11" s="620"/>
      <c r="BB11" s="620"/>
      <c r="BC11" s="620"/>
      <c r="BD11" s="620"/>
      <c r="BE11" s="633"/>
    </row>
    <row r="12" spans="1:57" ht="31.5">
      <c r="A12" s="2655"/>
      <c r="B12" s="2455"/>
      <c r="C12" s="2574"/>
      <c r="D12" s="234" t="s">
        <v>77</v>
      </c>
      <c r="E12" s="2627"/>
      <c r="F12" s="2630"/>
      <c r="G12" s="615">
        <f t="shared" si="1"/>
        <v>254</v>
      </c>
      <c r="H12" s="616">
        <f t="shared" si="0"/>
        <v>8</v>
      </c>
      <c r="I12" s="617">
        <v>6</v>
      </c>
      <c r="J12" s="617"/>
      <c r="K12" s="617">
        <v>2</v>
      </c>
      <c r="L12" s="618"/>
      <c r="M12" s="619">
        <f t="shared" si="2"/>
        <v>247</v>
      </c>
      <c r="N12" s="620"/>
      <c r="O12" s="620"/>
      <c r="P12" s="620"/>
      <c r="Q12" s="620"/>
      <c r="R12" s="621">
        <v>247</v>
      </c>
      <c r="S12" s="622"/>
      <c r="T12" s="620"/>
      <c r="U12" s="620"/>
      <c r="V12" s="620">
        <v>204</v>
      </c>
      <c r="W12" s="620">
        <v>43</v>
      </c>
      <c r="X12" s="623"/>
      <c r="Y12" s="624">
        <v>220</v>
      </c>
      <c r="Z12" s="625">
        <v>27</v>
      </c>
      <c r="AA12" s="626"/>
      <c r="AB12" s="627">
        <v>36</v>
      </c>
      <c r="AC12" s="627">
        <v>35</v>
      </c>
      <c r="AD12" s="627">
        <v>9</v>
      </c>
      <c r="AE12" s="627">
        <v>180</v>
      </c>
      <c r="AF12" s="628"/>
      <c r="AG12" s="629">
        <v>40</v>
      </c>
      <c r="AH12" s="618">
        <v>18</v>
      </c>
      <c r="AI12" s="629">
        <v>90</v>
      </c>
      <c r="AJ12" s="247">
        <f>SUM(AQ12:AU12)</f>
        <v>247</v>
      </c>
      <c r="AK12" s="630" t="s">
        <v>98</v>
      </c>
      <c r="AL12" s="617" t="s">
        <v>98</v>
      </c>
      <c r="AM12" s="631" t="s">
        <v>98</v>
      </c>
      <c r="AN12" s="629" t="s">
        <v>97</v>
      </c>
      <c r="AO12" s="617" t="s">
        <v>97</v>
      </c>
      <c r="AP12" s="631" t="s">
        <v>97</v>
      </c>
      <c r="AQ12" s="635">
        <v>16</v>
      </c>
      <c r="AR12" s="636">
        <v>65</v>
      </c>
      <c r="AS12" s="636">
        <v>127</v>
      </c>
      <c r="AT12" s="636">
        <v>35</v>
      </c>
      <c r="AU12" s="636">
        <v>4</v>
      </c>
      <c r="AV12" s="372">
        <f t="shared" si="4"/>
        <v>7</v>
      </c>
      <c r="AW12" s="632"/>
      <c r="AX12" s="620"/>
      <c r="AY12" s="620">
        <v>2</v>
      </c>
      <c r="AZ12" s="620">
        <v>1</v>
      </c>
      <c r="BA12" s="620"/>
      <c r="BB12" s="620"/>
      <c r="BC12" s="620">
        <v>2</v>
      </c>
      <c r="BD12" s="620">
        <v>1</v>
      </c>
      <c r="BE12" s="633">
        <v>1</v>
      </c>
    </row>
    <row r="13" spans="1:57" ht="32.25" thickBot="1">
      <c r="A13" s="2655"/>
      <c r="B13" s="2625"/>
      <c r="C13" s="2657"/>
      <c r="D13" s="256" t="s">
        <v>78</v>
      </c>
      <c r="E13" s="2628"/>
      <c r="F13" s="2631"/>
      <c r="G13" s="637">
        <f t="shared" si="1"/>
        <v>0</v>
      </c>
      <c r="H13" s="638">
        <f t="shared" si="0"/>
        <v>0</v>
      </c>
      <c r="I13" s="639"/>
      <c r="J13" s="639"/>
      <c r="K13" s="639"/>
      <c r="L13" s="640"/>
      <c r="M13" s="641">
        <f t="shared" si="2"/>
        <v>0</v>
      </c>
      <c r="N13" s="642"/>
      <c r="O13" s="642"/>
      <c r="P13" s="642"/>
      <c r="Q13" s="642"/>
      <c r="R13" s="643"/>
      <c r="S13" s="644"/>
      <c r="T13" s="645"/>
      <c r="U13" s="645"/>
      <c r="V13" s="645"/>
      <c r="W13" s="645"/>
      <c r="X13" s="646"/>
      <c r="Y13" s="632"/>
      <c r="Z13" s="623"/>
      <c r="AA13" s="629"/>
      <c r="AB13" s="617"/>
      <c r="AC13" s="617"/>
      <c r="AD13" s="617"/>
      <c r="AE13" s="617"/>
      <c r="AF13" s="618"/>
      <c r="AG13" s="647"/>
      <c r="AH13" s="648"/>
      <c r="AI13" s="649"/>
      <c r="AJ13" s="262">
        <f t="shared" si="3"/>
        <v>0</v>
      </c>
      <c r="AK13" s="650" t="s">
        <v>97</v>
      </c>
      <c r="AL13" s="639" t="s">
        <v>97</v>
      </c>
      <c r="AM13" s="651" t="s">
        <v>97</v>
      </c>
      <c r="AN13" s="649" t="s">
        <v>97</v>
      </c>
      <c r="AO13" s="639" t="s">
        <v>98</v>
      </c>
      <c r="AP13" s="651" t="s">
        <v>98</v>
      </c>
      <c r="AQ13" s="649"/>
      <c r="AR13" s="639"/>
      <c r="AS13" s="639"/>
      <c r="AT13" s="639"/>
      <c r="AU13" s="640"/>
      <c r="AV13" s="401">
        <f t="shared" si="4"/>
        <v>0</v>
      </c>
      <c r="AW13" s="652"/>
      <c r="AX13" s="653"/>
      <c r="AY13" s="653"/>
      <c r="AZ13" s="653"/>
      <c r="BA13" s="653"/>
      <c r="BB13" s="653"/>
      <c r="BC13" s="653"/>
      <c r="BD13" s="653"/>
      <c r="BE13" s="654"/>
    </row>
    <row r="14" spans="1:57" ht="31.5">
      <c r="A14" s="2655"/>
      <c r="B14" s="2454" t="s">
        <v>224</v>
      </c>
      <c r="C14" s="2573">
        <v>26285843</v>
      </c>
      <c r="D14" s="226" t="s">
        <v>74</v>
      </c>
      <c r="E14" s="2626">
        <v>15</v>
      </c>
      <c r="F14" s="2629">
        <f>E14-SUM(M14:M18)</f>
        <v>5</v>
      </c>
      <c r="G14" s="615">
        <f t="shared" si="1"/>
        <v>4</v>
      </c>
      <c r="H14" s="655">
        <f t="shared" si="0"/>
        <v>0</v>
      </c>
      <c r="I14" s="656"/>
      <c r="J14" s="656"/>
      <c r="K14" s="656"/>
      <c r="L14" s="657"/>
      <c r="M14" s="658">
        <f t="shared" si="2"/>
        <v>4</v>
      </c>
      <c r="N14" s="659"/>
      <c r="O14" s="659"/>
      <c r="P14" s="659"/>
      <c r="Q14" s="659"/>
      <c r="R14" s="660">
        <v>4</v>
      </c>
      <c r="S14" s="624"/>
      <c r="T14" s="624"/>
      <c r="U14" s="624"/>
      <c r="V14" s="661">
        <v>4</v>
      </c>
      <c r="W14" s="661"/>
      <c r="X14" s="625"/>
      <c r="Y14" s="662">
        <v>3</v>
      </c>
      <c r="Z14" s="660">
        <v>1</v>
      </c>
      <c r="AA14" s="663"/>
      <c r="AB14" s="656">
        <v>2</v>
      </c>
      <c r="AC14" s="656">
        <v>2</v>
      </c>
      <c r="AD14" s="656"/>
      <c r="AE14" s="656">
        <v>2</v>
      </c>
      <c r="AF14" s="657">
        <v>1</v>
      </c>
      <c r="AG14" s="663">
        <v>43</v>
      </c>
      <c r="AH14" s="664">
        <v>17</v>
      </c>
      <c r="AI14" s="665">
        <v>10</v>
      </c>
      <c r="AJ14" s="233">
        <f>SUM(AN14:AP14)</f>
        <v>4</v>
      </c>
      <c r="AK14" s="665" t="s">
        <v>97</v>
      </c>
      <c r="AL14" s="656" t="s">
        <v>97</v>
      </c>
      <c r="AM14" s="664" t="s">
        <v>97</v>
      </c>
      <c r="AN14" s="663"/>
      <c r="AO14" s="656">
        <v>4</v>
      </c>
      <c r="AP14" s="664"/>
      <c r="AQ14" s="663" t="s">
        <v>97</v>
      </c>
      <c r="AR14" s="656" t="s">
        <v>97</v>
      </c>
      <c r="AS14" s="656" t="s">
        <v>97</v>
      </c>
      <c r="AT14" s="656" t="s">
        <v>97</v>
      </c>
      <c r="AU14" s="657" t="s">
        <v>97</v>
      </c>
      <c r="AV14" s="398">
        <f t="shared" si="4"/>
        <v>0</v>
      </c>
      <c r="AW14" s="624"/>
      <c r="AX14" s="661"/>
      <c r="AY14" s="661"/>
      <c r="AZ14" s="661"/>
      <c r="BA14" s="661"/>
      <c r="BB14" s="661"/>
      <c r="BC14" s="661"/>
      <c r="BD14" s="661"/>
      <c r="BE14" s="625"/>
    </row>
    <row r="15" spans="1:57" ht="47.25">
      <c r="A15" s="2655"/>
      <c r="B15" s="2455"/>
      <c r="C15" s="2574"/>
      <c r="D15" s="234" t="s">
        <v>75</v>
      </c>
      <c r="E15" s="2627"/>
      <c r="F15" s="2630"/>
      <c r="G15" s="615">
        <f t="shared" si="1"/>
        <v>0</v>
      </c>
      <c r="H15" s="616">
        <f t="shared" si="0"/>
        <v>0</v>
      </c>
      <c r="I15" s="617"/>
      <c r="J15" s="617"/>
      <c r="K15" s="617"/>
      <c r="L15" s="618"/>
      <c r="M15" s="619">
        <f t="shared" si="2"/>
        <v>0</v>
      </c>
      <c r="N15" s="620"/>
      <c r="O15" s="620"/>
      <c r="P15" s="620"/>
      <c r="Q15" s="620"/>
      <c r="R15" s="623"/>
      <c r="S15" s="624"/>
      <c r="T15" s="624"/>
      <c r="U15" s="624"/>
      <c r="V15" s="661"/>
      <c r="W15" s="661"/>
      <c r="X15" s="625"/>
      <c r="Y15" s="666"/>
      <c r="Z15" s="625"/>
      <c r="AA15" s="626"/>
      <c r="AB15" s="627"/>
      <c r="AC15" s="627"/>
      <c r="AD15" s="627"/>
      <c r="AE15" s="627"/>
      <c r="AF15" s="628"/>
      <c r="AG15" s="629"/>
      <c r="AH15" s="631"/>
      <c r="AI15" s="630"/>
      <c r="AJ15" s="247">
        <f t="shared" si="3"/>
        <v>0</v>
      </c>
      <c r="AK15" s="630" t="s">
        <v>98</v>
      </c>
      <c r="AL15" s="617" t="s">
        <v>98</v>
      </c>
      <c r="AM15" s="631" t="s">
        <v>98</v>
      </c>
      <c r="AN15" s="629"/>
      <c r="AO15" s="617"/>
      <c r="AP15" s="631"/>
      <c r="AQ15" s="629" t="s">
        <v>97</v>
      </c>
      <c r="AR15" s="617" t="s">
        <v>97</v>
      </c>
      <c r="AS15" s="617" t="s">
        <v>97</v>
      </c>
      <c r="AT15" s="617" t="s">
        <v>97</v>
      </c>
      <c r="AU15" s="618" t="s">
        <v>97</v>
      </c>
      <c r="AV15" s="372">
        <f t="shared" si="4"/>
        <v>0</v>
      </c>
      <c r="AW15" s="624"/>
      <c r="AX15" s="661"/>
      <c r="AY15" s="661"/>
      <c r="AZ15" s="661"/>
      <c r="BA15" s="661"/>
      <c r="BB15" s="661"/>
      <c r="BC15" s="661"/>
      <c r="BD15" s="661"/>
      <c r="BE15" s="625"/>
    </row>
    <row r="16" spans="1:57" ht="31.5">
      <c r="A16" s="2655"/>
      <c r="B16" s="2455"/>
      <c r="C16" s="2574"/>
      <c r="D16" s="234" t="s">
        <v>76</v>
      </c>
      <c r="E16" s="2627"/>
      <c r="F16" s="2630"/>
      <c r="G16" s="615">
        <f t="shared" si="1"/>
        <v>0</v>
      </c>
      <c r="H16" s="616">
        <f t="shared" si="0"/>
        <v>0</v>
      </c>
      <c r="I16" s="617"/>
      <c r="J16" s="617"/>
      <c r="K16" s="617"/>
      <c r="L16" s="618"/>
      <c r="M16" s="619">
        <f t="shared" si="2"/>
        <v>0</v>
      </c>
      <c r="N16" s="620"/>
      <c r="O16" s="620"/>
      <c r="P16" s="620"/>
      <c r="Q16" s="620"/>
      <c r="R16" s="623"/>
      <c r="S16" s="624"/>
      <c r="T16" s="624"/>
      <c r="U16" s="624"/>
      <c r="V16" s="661"/>
      <c r="W16" s="661"/>
      <c r="X16" s="625"/>
      <c r="Y16" s="666"/>
      <c r="Z16" s="625"/>
      <c r="AA16" s="626"/>
      <c r="AB16" s="627"/>
      <c r="AC16" s="627"/>
      <c r="AD16" s="627"/>
      <c r="AE16" s="627"/>
      <c r="AF16" s="628"/>
      <c r="AG16" s="629"/>
      <c r="AH16" s="631"/>
      <c r="AI16" s="630"/>
      <c r="AJ16" s="247">
        <f t="shared" si="3"/>
        <v>0</v>
      </c>
      <c r="AK16" s="630"/>
      <c r="AL16" s="617"/>
      <c r="AM16" s="631"/>
      <c r="AN16" s="629" t="s">
        <v>97</v>
      </c>
      <c r="AO16" s="617" t="s">
        <v>97</v>
      </c>
      <c r="AP16" s="631" t="s">
        <v>97</v>
      </c>
      <c r="AQ16" s="629" t="s">
        <v>97</v>
      </c>
      <c r="AR16" s="617" t="s">
        <v>97</v>
      </c>
      <c r="AS16" s="617" t="s">
        <v>97</v>
      </c>
      <c r="AT16" s="617" t="s">
        <v>97</v>
      </c>
      <c r="AU16" s="618" t="s">
        <v>97</v>
      </c>
      <c r="AV16" s="372">
        <f t="shared" si="4"/>
        <v>0</v>
      </c>
      <c r="AW16" s="624"/>
      <c r="AX16" s="661"/>
      <c r="AY16" s="661"/>
      <c r="AZ16" s="661"/>
      <c r="BA16" s="661"/>
      <c r="BB16" s="661"/>
      <c r="BC16" s="661"/>
      <c r="BD16" s="661"/>
      <c r="BE16" s="625"/>
    </row>
    <row r="17" spans="1:57" ht="31.5">
      <c r="A17" s="2655"/>
      <c r="B17" s="2455"/>
      <c r="C17" s="2574"/>
      <c r="D17" s="234" t="s">
        <v>77</v>
      </c>
      <c r="E17" s="2627"/>
      <c r="F17" s="2630"/>
      <c r="G17" s="615">
        <f t="shared" si="1"/>
        <v>6</v>
      </c>
      <c r="H17" s="616">
        <f t="shared" si="0"/>
        <v>0</v>
      </c>
      <c r="I17" s="617"/>
      <c r="J17" s="617"/>
      <c r="K17" s="617"/>
      <c r="L17" s="618"/>
      <c r="M17" s="619">
        <f t="shared" si="2"/>
        <v>6</v>
      </c>
      <c r="N17" s="620"/>
      <c r="O17" s="620"/>
      <c r="P17" s="620"/>
      <c r="Q17" s="620"/>
      <c r="R17" s="623">
        <v>6</v>
      </c>
      <c r="S17" s="624"/>
      <c r="T17" s="624"/>
      <c r="U17" s="624"/>
      <c r="V17" s="661">
        <v>6</v>
      </c>
      <c r="W17" s="661"/>
      <c r="X17" s="625"/>
      <c r="Y17" s="666">
        <v>6</v>
      </c>
      <c r="Z17" s="625"/>
      <c r="AA17" s="626"/>
      <c r="AB17" s="627">
        <v>4</v>
      </c>
      <c r="AC17" s="627">
        <v>4</v>
      </c>
      <c r="AD17" s="627"/>
      <c r="AE17" s="627">
        <v>4</v>
      </c>
      <c r="AF17" s="628"/>
      <c r="AG17" s="629">
        <v>42</v>
      </c>
      <c r="AH17" s="631">
        <v>21</v>
      </c>
      <c r="AI17" s="630">
        <v>120</v>
      </c>
      <c r="AJ17" s="247">
        <f>SUM(AQ17:AU17)</f>
        <v>6</v>
      </c>
      <c r="AK17" s="630" t="s">
        <v>98</v>
      </c>
      <c r="AL17" s="617" t="s">
        <v>98</v>
      </c>
      <c r="AM17" s="631" t="s">
        <v>98</v>
      </c>
      <c r="AN17" s="629" t="s">
        <v>97</v>
      </c>
      <c r="AO17" s="617" t="s">
        <v>97</v>
      </c>
      <c r="AP17" s="631" t="s">
        <v>97</v>
      </c>
      <c r="AQ17" s="629"/>
      <c r="AR17" s="617"/>
      <c r="AS17" s="617">
        <v>4</v>
      </c>
      <c r="AT17" s="617">
        <v>2</v>
      </c>
      <c r="AU17" s="618"/>
      <c r="AV17" s="372">
        <f t="shared" si="4"/>
        <v>0</v>
      </c>
      <c r="AW17" s="624"/>
      <c r="AX17" s="661"/>
      <c r="AY17" s="661"/>
      <c r="AZ17" s="661"/>
      <c r="BA17" s="661"/>
      <c r="BB17" s="661"/>
      <c r="BC17" s="661"/>
      <c r="BD17" s="661"/>
      <c r="BE17" s="625"/>
    </row>
    <row r="18" spans="1:57" ht="32.25" thickBot="1">
      <c r="A18" s="2655"/>
      <c r="B18" s="2625"/>
      <c r="C18" s="2575"/>
      <c r="D18" s="256" t="s">
        <v>78</v>
      </c>
      <c r="E18" s="2628"/>
      <c r="F18" s="2631"/>
      <c r="G18" s="637">
        <f t="shared" si="1"/>
        <v>0</v>
      </c>
      <c r="H18" s="638">
        <f t="shared" si="0"/>
        <v>0</v>
      </c>
      <c r="I18" s="639"/>
      <c r="J18" s="639"/>
      <c r="K18" s="639"/>
      <c r="L18" s="640"/>
      <c r="M18" s="667">
        <f t="shared" si="2"/>
        <v>0</v>
      </c>
      <c r="N18" s="645"/>
      <c r="O18" s="645"/>
      <c r="P18" s="645"/>
      <c r="Q18" s="645"/>
      <c r="R18" s="646"/>
      <c r="S18" s="632"/>
      <c r="T18" s="632"/>
      <c r="U18" s="632"/>
      <c r="V18" s="620"/>
      <c r="W18" s="620"/>
      <c r="X18" s="623"/>
      <c r="Y18" s="622"/>
      <c r="Z18" s="623"/>
      <c r="AA18" s="629"/>
      <c r="AB18" s="617"/>
      <c r="AC18" s="617"/>
      <c r="AD18" s="617"/>
      <c r="AE18" s="617"/>
      <c r="AF18" s="618"/>
      <c r="AG18" s="649"/>
      <c r="AH18" s="651"/>
      <c r="AI18" s="668"/>
      <c r="AJ18" s="266">
        <f t="shared" si="3"/>
        <v>0</v>
      </c>
      <c r="AK18" s="650" t="s">
        <v>97</v>
      </c>
      <c r="AL18" s="639" t="s">
        <v>97</v>
      </c>
      <c r="AM18" s="651" t="s">
        <v>97</v>
      </c>
      <c r="AN18" s="649" t="s">
        <v>97</v>
      </c>
      <c r="AO18" s="639" t="s">
        <v>98</v>
      </c>
      <c r="AP18" s="651" t="s">
        <v>98</v>
      </c>
      <c r="AQ18" s="649"/>
      <c r="AR18" s="639"/>
      <c r="AS18" s="639"/>
      <c r="AT18" s="639"/>
      <c r="AU18" s="640"/>
      <c r="AV18" s="372">
        <f t="shared" si="4"/>
        <v>0</v>
      </c>
      <c r="AW18" s="632"/>
      <c r="AX18" s="620"/>
      <c r="AY18" s="620"/>
      <c r="AZ18" s="620"/>
      <c r="BA18" s="620"/>
      <c r="BB18" s="620"/>
      <c r="BC18" s="620"/>
      <c r="BD18" s="620"/>
      <c r="BE18" s="623"/>
    </row>
    <row r="19" spans="1:57" ht="31.5">
      <c r="A19" s="2655"/>
      <c r="B19" s="2454" t="s">
        <v>225</v>
      </c>
      <c r="C19" s="2573" t="s">
        <v>226</v>
      </c>
      <c r="D19" s="226" t="s">
        <v>74</v>
      </c>
      <c r="E19" s="2626"/>
      <c r="F19" s="2629">
        <f>E19-SUM(M19:M23)</f>
        <v>0</v>
      </c>
      <c r="G19" s="669">
        <f t="shared" si="1"/>
        <v>0</v>
      </c>
      <c r="H19" s="655">
        <f t="shared" si="0"/>
        <v>0</v>
      </c>
      <c r="I19" s="656"/>
      <c r="J19" s="656"/>
      <c r="K19" s="656"/>
      <c r="L19" s="657"/>
      <c r="M19" s="658">
        <f t="shared" si="2"/>
        <v>0</v>
      </c>
      <c r="N19" s="659"/>
      <c r="O19" s="659"/>
      <c r="P19" s="659"/>
      <c r="Q19" s="659"/>
      <c r="R19" s="660"/>
      <c r="S19" s="670"/>
      <c r="T19" s="670"/>
      <c r="U19" s="670"/>
      <c r="V19" s="659"/>
      <c r="W19" s="659"/>
      <c r="X19" s="660"/>
      <c r="Y19" s="662"/>
      <c r="Z19" s="660"/>
      <c r="AA19" s="663"/>
      <c r="AB19" s="656"/>
      <c r="AC19" s="656"/>
      <c r="AD19" s="656"/>
      <c r="AE19" s="656"/>
      <c r="AF19" s="657"/>
      <c r="AG19" s="663"/>
      <c r="AH19" s="664"/>
      <c r="AI19" s="665"/>
      <c r="AJ19" s="233">
        <f t="shared" si="3"/>
        <v>0</v>
      </c>
      <c r="AK19" s="665" t="s">
        <v>97</v>
      </c>
      <c r="AL19" s="656" t="s">
        <v>97</v>
      </c>
      <c r="AM19" s="664" t="s">
        <v>97</v>
      </c>
      <c r="AN19" s="663"/>
      <c r="AO19" s="656"/>
      <c r="AP19" s="664"/>
      <c r="AQ19" s="663" t="s">
        <v>97</v>
      </c>
      <c r="AR19" s="656" t="s">
        <v>97</v>
      </c>
      <c r="AS19" s="656" t="s">
        <v>97</v>
      </c>
      <c r="AT19" s="656" t="s">
        <v>97</v>
      </c>
      <c r="AU19" s="657" t="s">
        <v>97</v>
      </c>
      <c r="AV19" s="372">
        <f t="shared" si="4"/>
        <v>0</v>
      </c>
      <c r="AW19" s="670"/>
      <c r="AX19" s="659"/>
      <c r="AY19" s="659"/>
      <c r="AZ19" s="659"/>
      <c r="BA19" s="659"/>
      <c r="BB19" s="659"/>
      <c r="BC19" s="659"/>
      <c r="BD19" s="659"/>
      <c r="BE19" s="660"/>
    </row>
    <row r="20" spans="1:57" ht="47.25">
      <c r="A20" s="2655"/>
      <c r="B20" s="2455"/>
      <c r="C20" s="2574"/>
      <c r="D20" s="234" t="s">
        <v>75</v>
      </c>
      <c r="E20" s="2627"/>
      <c r="F20" s="2630"/>
      <c r="G20" s="615">
        <f t="shared" si="1"/>
        <v>0</v>
      </c>
      <c r="H20" s="616">
        <f t="shared" si="0"/>
        <v>0</v>
      </c>
      <c r="I20" s="617"/>
      <c r="J20" s="617"/>
      <c r="K20" s="617"/>
      <c r="L20" s="618"/>
      <c r="M20" s="619">
        <f t="shared" si="2"/>
        <v>0</v>
      </c>
      <c r="N20" s="620"/>
      <c r="O20" s="620"/>
      <c r="P20" s="620"/>
      <c r="Q20" s="620"/>
      <c r="R20" s="623"/>
      <c r="S20" s="624"/>
      <c r="T20" s="624"/>
      <c r="U20" s="624"/>
      <c r="V20" s="661"/>
      <c r="W20" s="661"/>
      <c r="X20" s="625"/>
      <c r="Y20" s="666"/>
      <c r="Z20" s="625"/>
      <c r="AA20" s="626"/>
      <c r="AB20" s="627"/>
      <c r="AC20" s="627"/>
      <c r="AD20" s="627"/>
      <c r="AE20" s="627"/>
      <c r="AF20" s="628"/>
      <c r="AG20" s="629"/>
      <c r="AH20" s="631"/>
      <c r="AI20" s="630"/>
      <c r="AJ20" s="247">
        <f t="shared" si="3"/>
        <v>0</v>
      </c>
      <c r="AK20" s="630" t="s">
        <v>98</v>
      </c>
      <c r="AL20" s="617" t="s">
        <v>98</v>
      </c>
      <c r="AM20" s="631" t="s">
        <v>98</v>
      </c>
      <c r="AN20" s="629"/>
      <c r="AO20" s="617"/>
      <c r="AP20" s="631"/>
      <c r="AQ20" s="629" t="s">
        <v>97</v>
      </c>
      <c r="AR20" s="617" t="s">
        <v>97</v>
      </c>
      <c r="AS20" s="617" t="s">
        <v>97</v>
      </c>
      <c r="AT20" s="617" t="s">
        <v>97</v>
      </c>
      <c r="AU20" s="618" t="s">
        <v>97</v>
      </c>
      <c r="AV20" s="372">
        <f t="shared" si="4"/>
        <v>0</v>
      </c>
      <c r="AW20" s="624"/>
      <c r="AX20" s="661"/>
      <c r="AY20" s="661"/>
      <c r="AZ20" s="661"/>
      <c r="BA20" s="661"/>
      <c r="BB20" s="661"/>
      <c r="BC20" s="661"/>
      <c r="BD20" s="661"/>
      <c r="BE20" s="625"/>
    </row>
    <row r="21" spans="1:57" ht="31.5">
      <c r="A21" s="2655"/>
      <c r="B21" s="2455"/>
      <c r="C21" s="2574"/>
      <c r="D21" s="234" t="s">
        <v>76</v>
      </c>
      <c r="E21" s="2627"/>
      <c r="F21" s="2630"/>
      <c r="G21" s="615">
        <f t="shared" si="1"/>
        <v>0</v>
      </c>
      <c r="H21" s="616">
        <f t="shared" si="0"/>
        <v>0</v>
      </c>
      <c r="I21" s="617"/>
      <c r="J21" s="617"/>
      <c r="K21" s="617"/>
      <c r="L21" s="618"/>
      <c r="M21" s="619">
        <f t="shared" si="2"/>
        <v>0</v>
      </c>
      <c r="N21" s="620"/>
      <c r="O21" s="620"/>
      <c r="P21" s="620"/>
      <c r="Q21" s="620"/>
      <c r="R21" s="623"/>
      <c r="S21" s="624"/>
      <c r="T21" s="624"/>
      <c r="U21" s="624"/>
      <c r="V21" s="661"/>
      <c r="W21" s="661"/>
      <c r="X21" s="625"/>
      <c r="Y21" s="666"/>
      <c r="Z21" s="625"/>
      <c r="AA21" s="626"/>
      <c r="AB21" s="627"/>
      <c r="AC21" s="627"/>
      <c r="AD21" s="627"/>
      <c r="AE21" s="627"/>
      <c r="AF21" s="628"/>
      <c r="AG21" s="629"/>
      <c r="AH21" s="631"/>
      <c r="AI21" s="630"/>
      <c r="AJ21" s="247">
        <f t="shared" si="3"/>
        <v>0</v>
      </c>
      <c r="AK21" s="630"/>
      <c r="AL21" s="617"/>
      <c r="AM21" s="631"/>
      <c r="AN21" s="629" t="s">
        <v>97</v>
      </c>
      <c r="AO21" s="617" t="s">
        <v>97</v>
      </c>
      <c r="AP21" s="631" t="s">
        <v>97</v>
      </c>
      <c r="AQ21" s="629" t="s">
        <v>97</v>
      </c>
      <c r="AR21" s="617" t="s">
        <v>97</v>
      </c>
      <c r="AS21" s="617" t="s">
        <v>97</v>
      </c>
      <c r="AT21" s="617" t="s">
        <v>97</v>
      </c>
      <c r="AU21" s="618" t="s">
        <v>97</v>
      </c>
      <c r="AV21" s="372">
        <f t="shared" si="4"/>
        <v>0</v>
      </c>
      <c r="AW21" s="624"/>
      <c r="AX21" s="661"/>
      <c r="AY21" s="661"/>
      <c r="AZ21" s="661"/>
      <c r="BA21" s="661"/>
      <c r="BB21" s="661"/>
      <c r="BC21" s="661"/>
      <c r="BD21" s="661"/>
      <c r="BE21" s="625"/>
    </row>
    <row r="22" spans="1:57" ht="31.5">
      <c r="A22" s="2655"/>
      <c r="B22" s="2455"/>
      <c r="C22" s="2574"/>
      <c r="D22" s="234" t="s">
        <v>77</v>
      </c>
      <c r="E22" s="2627"/>
      <c r="F22" s="2630"/>
      <c r="G22" s="615">
        <f t="shared" si="1"/>
        <v>0</v>
      </c>
      <c r="H22" s="616">
        <f t="shared" si="0"/>
        <v>0</v>
      </c>
      <c r="I22" s="617"/>
      <c r="J22" s="617"/>
      <c r="K22" s="617"/>
      <c r="L22" s="618"/>
      <c r="M22" s="619">
        <f t="shared" si="2"/>
        <v>0</v>
      </c>
      <c r="N22" s="620"/>
      <c r="O22" s="620"/>
      <c r="P22" s="620"/>
      <c r="Q22" s="620"/>
      <c r="R22" s="623"/>
      <c r="S22" s="624"/>
      <c r="T22" s="624"/>
      <c r="U22" s="624"/>
      <c r="V22" s="661"/>
      <c r="W22" s="661"/>
      <c r="X22" s="625"/>
      <c r="Y22" s="666"/>
      <c r="Z22" s="625"/>
      <c r="AA22" s="626"/>
      <c r="AB22" s="627"/>
      <c r="AC22" s="627"/>
      <c r="AD22" s="627"/>
      <c r="AE22" s="627"/>
      <c r="AF22" s="628"/>
      <c r="AG22" s="629"/>
      <c r="AH22" s="631"/>
      <c r="AI22" s="630"/>
      <c r="AJ22" s="247">
        <f t="shared" si="3"/>
        <v>0</v>
      </c>
      <c r="AK22" s="630" t="s">
        <v>98</v>
      </c>
      <c r="AL22" s="617" t="s">
        <v>98</v>
      </c>
      <c r="AM22" s="631" t="s">
        <v>98</v>
      </c>
      <c r="AN22" s="629" t="s">
        <v>97</v>
      </c>
      <c r="AO22" s="617" t="s">
        <v>97</v>
      </c>
      <c r="AP22" s="631" t="s">
        <v>97</v>
      </c>
      <c r="AQ22" s="629"/>
      <c r="AR22" s="617"/>
      <c r="AS22" s="617"/>
      <c r="AT22" s="617"/>
      <c r="AU22" s="618"/>
      <c r="AV22" s="372">
        <f t="shared" si="4"/>
        <v>0</v>
      </c>
      <c r="AW22" s="624"/>
      <c r="AX22" s="661"/>
      <c r="AY22" s="661"/>
      <c r="AZ22" s="661"/>
      <c r="BA22" s="661"/>
      <c r="BB22" s="661"/>
      <c r="BC22" s="661"/>
      <c r="BD22" s="661"/>
      <c r="BE22" s="625"/>
    </row>
    <row r="23" spans="1:57" ht="32.25" thickBot="1">
      <c r="A23" s="2655"/>
      <c r="B23" s="2625"/>
      <c r="C23" s="2575"/>
      <c r="D23" s="267" t="s">
        <v>78</v>
      </c>
      <c r="E23" s="2628"/>
      <c r="F23" s="2631"/>
      <c r="G23" s="637">
        <f t="shared" si="1"/>
        <v>0</v>
      </c>
      <c r="H23" s="638">
        <f t="shared" si="0"/>
        <v>0</v>
      </c>
      <c r="I23" s="639"/>
      <c r="J23" s="639"/>
      <c r="K23" s="639"/>
      <c r="L23" s="640"/>
      <c r="M23" s="667">
        <f t="shared" si="2"/>
        <v>0</v>
      </c>
      <c r="N23" s="645"/>
      <c r="O23" s="645"/>
      <c r="P23" s="645"/>
      <c r="Q23" s="645"/>
      <c r="R23" s="646"/>
      <c r="S23" s="671"/>
      <c r="T23" s="671"/>
      <c r="U23" s="671"/>
      <c r="V23" s="645"/>
      <c r="W23" s="645"/>
      <c r="X23" s="646"/>
      <c r="Y23" s="644"/>
      <c r="Z23" s="646"/>
      <c r="AA23" s="649"/>
      <c r="AB23" s="639"/>
      <c r="AC23" s="639"/>
      <c r="AD23" s="639"/>
      <c r="AE23" s="639"/>
      <c r="AF23" s="640"/>
      <c r="AG23" s="649"/>
      <c r="AH23" s="651"/>
      <c r="AI23" s="650"/>
      <c r="AJ23" s="262">
        <f t="shared" si="3"/>
        <v>0</v>
      </c>
      <c r="AK23" s="650" t="s">
        <v>97</v>
      </c>
      <c r="AL23" s="639" t="s">
        <v>97</v>
      </c>
      <c r="AM23" s="651" t="s">
        <v>97</v>
      </c>
      <c r="AN23" s="649" t="s">
        <v>97</v>
      </c>
      <c r="AO23" s="639" t="s">
        <v>98</v>
      </c>
      <c r="AP23" s="651" t="s">
        <v>98</v>
      </c>
      <c r="AQ23" s="649"/>
      <c r="AR23" s="639"/>
      <c r="AS23" s="639"/>
      <c r="AT23" s="639"/>
      <c r="AU23" s="640"/>
      <c r="AV23" s="372">
        <f t="shared" si="4"/>
        <v>0</v>
      </c>
      <c r="AW23" s="671"/>
      <c r="AX23" s="645"/>
      <c r="AY23" s="645"/>
      <c r="AZ23" s="645"/>
      <c r="BA23" s="645"/>
      <c r="BB23" s="645"/>
      <c r="BC23" s="645"/>
      <c r="BD23" s="645"/>
      <c r="BE23" s="646"/>
    </row>
    <row r="24" spans="1:57" ht="31.5">
      <c r="A24" s="2655"/>
      <c r="B24" s="2454" t="s">
        <v>227</v>
      </c>
      <c r="C24" s="2573" t="s">
        <v>228</v>
      </c>
      <c r="D24" s="226" t="s">
        <v>74</v>
      </c>
      <c r="E24" s="2626">
        <v>28</v>
      </c>
      <c r="F24" s="2629">
        <f>E24-SUM(M24:M28)</f>
        <v>5</v>
      </c>
      <c r="G24" s="615">
        <f t="shared" si="1"/>
        <v>2</v>
      </c>
      <c r="H24" s="655">
        <f t="shared" si="0"/>
        <v>0</v>
      </c>
      <c r="I24" s="656"/>
      <c r="J24" s="656"/>
      <c r="K24" s="656"/>
      <c r="L24" s="657"/>
      <c r="M24" s="658">
        <f t="shared" si="2"/>
        <v>1</v>
      </c>
      <c r="N24" s="659"/>
      <c r="O24" s="659"/>
      <c r="P24" s="659"/>
      <c r="Q24" s="659"/>
      <c r="R24" s="660">
        <v>1</v>
      </c>
      <c r="S24" s="670">
        <v>1</v>
      </c>
      <c r="T24" s="670"/>
      <c r="U24" s="670"/>
      <c r="V24" s="659"/>
      <c r="W24" s="659"/>
      <c r="X24" s="660"/>
      <c r="Y24" s="662">
        <v>1</v>
      </c>
      <c r="Z24" s="660"/>
      <c r="AA24" s="663"/>
      <c r="AB24" s="656"/>
      <c r="AC24" s="656"/>
      <c r="AD24" s="656"/>
      <c r="AE24" s="656">
        <v>1</v>
      </c>
      <c r="AF24" s="657"/>
      <c r="AG24" s="663"/>
      <c r="AH24" s="664"/>
      <c r="AI24" s="665"/>
      <c r="AJ24" s="233">
        <f>SUM(AN24:AP24)</f>
        <v>1</v>
      </c>
      <c r="AK24" s="665" t="s">
        <v>97</v>
      </c>
      <c r="AL24" s="656" t="s">
        <v>97</v>
      </c>
      <c r="AM24" s="664" t="s">
        <v>97</v>
      </c>
      <c r="AN24" s="663"/>
      <c r="AO24" s="656">
        <v>1</v>
      </c>
      <c r="AP24" s="664"/>
      <c r="AQ24" s="663" t="s">
        <v>97</v>
      </c>
      <c r="AR24" s="656" t="s">
        <v>97</v>
      </c>
      <c r="AS24" s="656" t="s">
        <v>97</v>
      </c>
      <c r="AT24" s="656" t="s">
        <v>97</v>
      </c>
      <c r="AU24" s="657" t="s">
        <v>97</v>
      </c>
      <c r="AV24" s="372">
        <f t="shared" si="4"/>
        <v>1</v>
      </c>
      <c r="AW24" s="670"/>
      <c r="AX24" s="659"/>
      <c r="AY24" s="659"/>
      <c r="AZ24" s="659"/>
      <c r="BA24" s="659"/>
      <c r="BB24" s="659"/>
      <c r="BC24" s="659"/>
      <c r="BD24" s="659"/>
      <c r="BE24" s="660">
        <v>1</v>
      </c>
    </row>
    <row r="25" spans="1:57" ht="47.25">
      <c r="A25" s="2655"/>
      <c r="B25" s="2455"/>
      <c r="C25" s="2574"/>
      <c r="D25" s="234" t="s">
        <v>75</v>
      </c>
      <c r="E25" s="2627"/>
      <c r="F25" s="2630"/>
      <c r="G25" s="615">
        <f t="shared" si="1"/>
        <v>0</v>
      </c>
      <c r="H25" s="616">
        <f t="shared" si="0"/>
        <v>0</v>
      </c>
      <c r="I25" s="617"/>
      <c r="J25" s="617"/>
      <c r="K25" s="617"/>
      <c r="L25" s="618"/>
      <c r="M25" s="619">
        <f t="shared" si="2"/>
        <v>0</v>
      </c>
      <c r="N25" s="620"/>
      <c r="O25" s="620"/>
      <c r="P25" s="620"/>
      <c r="Q25" s="620"/>
      <c r="R25" s="623"/>
      <c r="S25" s="624"/>
      <c r="T25" s="624"/>
      <c r="U25" s="624"/>
      <c r="V25" s="661"/>
      <c r="W25" s="661"/>
      <c r="X25" s="625"/>
      <c r="Y25" s="666"/>
      <c r="Z25" s="625"/>
      <c r="AA25" s="626"/>
      <c r="AB25" s="627"/>
      <c r="AC25" s="627"/>
      <c r="AD25" s="627"/>
      <c r="AE25" s="627"/>
      <c r="AF25" s="628"/>
      <c r="AG25" s="629"/>
      <c r="AH25" s="631"/>
      <c r="AI25" s="630"/>
      <c r="AJ25" s="247">
        <f t="shared" si="3"/>
        <v>0</v>
      </c>
      <c r="AK25" s="630" t="s">
        <v>98</v>
      </c>
      <c r="AL25" s="617" t="s">
        <v>98</v>
      </c>
      <c r="AM25" s="631" t="s">
        <v>98</v>
      </c>
      <c r="AN25" s="629"/>
      <c r="AO25" s="617"/>
      <c r="AP25" s="631"/>
      <c r="AQ25" s="629" t="s">
        <v>97</v>
      </c>
      <c r="AR25" s="617" t="s">
        <v>97</v>
      </c>
      <c r="AS25" s="617" t="s">
        <v>97</v>
      </c>
      <c r="AT25" s="617" t="s">
        <v>97</v>
      </c>
      <c r="AU25" s="618" t="s">
        <v>97</v>
      </c>
      <c r="AV25" s="372">
        <f t="shared" si="4"/>
        <v>0</v>
      </c>
      <c r="AW25" s="624"/>
      <c r="AX25" s="661"/>
      <c r="AY25" s="661"/>
      <c r="AZ25" s="661"/>
      <c r="BA25" s="661"/>
      <c r="BB25" s="661"/>
      <c r="BC25" s="661"/>
      <c r="BD25" s="661"/>
      <c r="BE25" s="625"/>
    </row>
    <row r="26" spans="1:57" ht="31.5">
      <c r="A26" s="2655"/>
      <c r="B26" s="2455"/>
      <c r="C26" s="2574"/>
      <c r="D26" s="234" t="s">
        <v>76</v>
      </c>
      <c r="E26" s="2627"/>
      <c r="F26" s="2630"/>
      <c r="G26" s="615">
        <f t="shared" si="1"/>
        <v>0</v>
      </c>
      <c r="H26" s="616">
        <f t="shared" si="0"/>
        <v>0</v>
      </c>
      <c r="I26" s="617"/>
      <c r="J26" s="617"/>
      <c r="K26" s="617"/>
      <c r="L26" s="618"/>
      <c r="M26" s="619">
        <f t="shared" si="2"/>
        <v>0</v>
      </c>
      <c r="N26" s="620"/>
      <c r="O26" s="620"/>
      <c r="P26" s="620"/>
      <c r="Q26" s="620"/>
      <c r="R26" s="623"/>
      <c r="S26" s="624"/>
      <c r="T26" s="624"/>
      <c r="U26" s="624"/>
      <c r="V26" s="661"/>
      <c r="W26" s="661"/>
      <c r="X26" s="625"/>
      <c r="Y26" s="666"/>
      <c r="Z26" s="625"/>
      <c r="AA26" s="626"/>
      <c r="AB26" s="627"/>
      <c r="AC26" s="627"/>
      <c r="AD26" s="627"/>
      <c r="AE26" s="627"/>
      <c r="AF26" s="628"/>
      <c r="AG26" s="629"/>
      <c r="AH26" s="631"/>
      <c r="AI26" s="630"/>
      <c r="AJ26" s="247">
        <f t="shared" si="3"/>
        <v>0</v>
      </c>
      <c r="AK26" s="630"/>
      <c r="AL26" s="617"/>
      <c r="AM26" s="631"/>
      <c r="AN26" s="629" t="s">
        <v>97</v>
      </c>
      <c r="AO26" s="617" t="s">
        <v>97</v>
      </c>
      <c r="AP26" s="631" t="s">
        <v>97</v>
      </c>
      <c r="AQ26" s="629" t="s">
        <v>97</v>
      </c>
      <c r="AR26" s="617" t="s">
        <v>97</v>
      </c>
      <c r="AS26" s="617" t="s">
        <v>97</v>
      </c>
      <c r="AT26" s="617" t="s">
        <v>97</v>
      </c>
      <c r="AU26" s="618" t="s">
        <v>97</v>
      </c>
      <c r="AV26" s="372">
        <f t="shared" si="4"/>
        <v>0</v>
      </c>
      <c r="AW26" s="624"/>
      <c r="AX26" s="661"/>
      <c r="AY26" s="661"/>
      <c r="AZ26" s="661"/>
      <c r="BA26" s="661"/>
      <c r="BB26" s="661"/>
      <c r="BC26" s="661"/>
      <c r="BD26" s="661"/>
      <c r="BE26" s="625"/>
    </row>
    <row r="27" spans="1:57" ht="31.5">
      <c r="A27" s="2655"/>
      <c r="B27" s="2455"/>
      <c r="C27" s="2574"/>
      <c r="D27" s="234" t="s">
        <v>77</v>
      </c>
      <c r="E27" s="2627"/>
      <c r="F27" s="2630"/>
      <c r="G27" s="615">
        <f t="shared" si="1"/>
        <v>23</v>
      </c>
      <c r="H27" s="616">
        <f t="shared" si="0"/>
        <v>3</v>
      </c>
      <c r="I27" s="617">
        <v>3</v>
      </c>
      <c r="J27" s="617"/>
      <c r="K27" s="617"/>
      <c r="L27" s="618"/>
      <c r="M27" s="619">
        <f t="shared" si="2"/>
        <v>22</v>
      </c>
      <c r="N27" s="620"/>
      <c r="O27" s="620"/>
      <c r="P27" s="620"/>
      <c r="Q27" s="620"/>
      <c r="R27" s="623">
        <v>22</v>
      </c>
      <c r="S27" s="624">
        <v>2</v>
      </c>
      <c r="T27" s="624"/>
      <c r="U27" s="624"/>
      <c r="V27" s="661">
        <v>20</v>
      </c>
      <c r="W27" s="661"/>
      <c r="X27" s="625"/>
      <c r="Y27" s="666">
        <v>18</v>
      </c>
      <c r="Z27" s="625">
        <v>4</v>
      </c>
      <c r="AA27" s="626"/>
      <c r="AB27" s="627">
        <v>10</v>
      </c>
      <c r="AC27" s="627">
        <v>10</v>
      </c>
      <c r="AD27" s="627"/>
      <c r="AE27" s="627">
        <v>19</v>
      </c>
      <c r="AF27" s="628"/>
      <c r="AG27" s="629">
        <v>40</v>
      </c>
      <c r="AH27" s="631">
        <v>19</v>
      </c>
      <c r="AI27" s="630">
        <v>98</v>
      </c>
      <c r="AJ27" s="247">
        <f>SUM(AQ27:AU27)</f>
        <v>22</v>
      </c>
      <c r="AK27" s="630" t="s">
        <v>98</v>
      </c>
      <c r="AL27" s="617" t="s">
        <v>98</v>
      </c>
      <c r="AM27" s="631" t="s">
        <v>98</v>
      </c>
      <c r="AN27" s="629" t="s">
        <v>97</v>
      </c>
      <c r="AO27" s="617" t="s">
        <v>97</v>
      </c>
      <c r="AP27" s="631" t="s">
        <v>97</v>
      </c>
      <c r="AQ27" s="629">
        <v>2</v>
      </c>
      <c r="AR27" s="617">
        <v>2</v>
      </c>
      <c r="AS27" s="617">
        <v>13</v>
      </c>
      <c r="AT27" s="617">
        <v>5</v>
      </c>
      <c r="AU27" s="618"/>
      <c r="AV27" s="372">
        <f t="shared" si="4"/>
        <v>1</v>
      </c>
      <c r="AW27" s="624"/>
      <c r="AX27" s="661"/>
      <c r="AY27" s="661"/>
      <c r="AZ27" s="661"/>
      <c r="BA27" s="661"/>
      <c r="BB27" s="661"/>
      <c r="BC27" s="661"/>
      <c r="BD27" s="661"/>
      <c r="BE27" s="625">
        <v>1</v>
      </c>
    </row>
    <row r="28" spans="1:57" ht="32.25" thickBot="1">
      <c r="A28" s="2655"/>
      <c r="B28" s="2625"/>
      <c r="C28" s="2575"/>
      <c r="D28" s="267" t="s">
        <v>78</v>
      </c>
      <c r="E28" s="2628"/>
      <c r="F28" s="2631"/>
      <c r="G28" s="637">
        <f t="shared" si="1"/>
        <v>0</v>
      </c>
      <c r="H28" s="638">
        <f t="shared" si="0"/>
        <v>0</v>
      </c>
      <c r="I28" s="639"/>
      <c r="J28" s="639"/>
      <c r="K28" s="639"/>
      <c r="L28" s="640"/>
      <c r="M28" s="667">
        <f t="shared" si="2"/>
        <v>0</v>
      </c>
      <c r="N28" s="645"/>
      <c r="O28" s="645"/>
      <c r="P28" s="645"/>
      <c r="Q28" s="645"/>
      <c r="R28" s="646"/>
      <c r="S28" s="671"/>
      <c r="T28" s="671"/>
      <c r="U28" s="671"/>
      <c r="V28" s="645"/>
      <c r="W28" s="645"/>
      <c r="X28" s="646"/>
      <c r="Y28" s="644"/>
      <c r="Z28" s="646"/>
      <c r="AA28" s="649"/>
      <c r="AB28" s="639"/>
      <c r="AC28" s="639"/>
      <c r="AD28" s="639"/>
      <c r="AE28" s="639"/>
      <c r="AF28" s="640"/>
      <c r="AG28" s="649"/>
      <c r="AH28" s="651"/>
      <c r="AI28" s="650"/>
      <c r="AJ28" s="262">
        <f t="shared" si="3"/>
        <v>0</v>
      </c>
      <c r="AK28" s="650" t="s">
        <v>97</v>
      </c>
      <c r="AL28" s="639" t="s">
        <v>97</v>
      </c>
      <c r="AM28" s="651" t="s">
        <v>97</v>
      </c>
      <c r="AN28" s="649" t="s">
        <v>97</v>
      </c>
      <c r="AO28" s="639" t="s">
        <v>98</v>
      </c>
      <c r="AP28" s="651" t="s">
        <v>98</v>
      </c>
      <c r="AQ28" s="649"/>
      <c r="AR28" s="639"/>
      <c r="AS28" s="639"/>
      <c r="AT28" s="639"/>
      <c r="AU28" s="640"/>
      <c r="AV28" s="372">
        <f t="shared" si="4"/>
        <v>0</v>
      </c>
      <c r="AW28" s="671"/>
      <c r="AX28" s="645"/>
      <c r="AY28" s="645"/>
      <c r="AZ28" s="645"/>
      <c r="BA28" s="645"/>
      <c r="BB28" s="645"/>
      <c r="BC28" s="645"/>
      <c r="BD28" s="645"/>
      <c r="BE28" s="646"/>
    </row>
    <row r="29" spans="1:57" ht="31.5">
      <c r="A29" s="2655"/>
      <c r="B29" s="2454" t="s">
        <v>229</v>
      </c>
      <c r="C29" s="2573" t="s">
        <v>230</v>
      </c>
      <c r="D29" s="226" t="s">
        <v>74</v>
      </c>
      <c r="E29" s="2626">
        <v>25</v>
      </c>
      <c r="F29" s="2629">
        <f>E29-SUM(M29:M33)</f>
        <v>-3</v>
      </c>
      <c r="G29" s="669">
        <f t="shared" si="1"/>
        <v>0</v>
      </c>
      <c r="H29" s="655">
        <f t="shared" si="0"/>
        <v>0</v>
      </c>
      <c r="I29" s="656"/>
      <c r="J29" s="656"/>
      <c r="K29" s="656"/>
      <c r="L29" s="657"/>
      <c r="M29" s="672">
        <f t="shared" si="2"/>
        <v>0</v>
      </c>
      <c r="N29" s="661"/>
      <c r="O29" s="661"/>
      <c r="P29" s="661"/>
      <c r="Q29" s="661"/>
      <c r="R29" s="625"/>
      <c r="S29" s="670"/>
      <c r="T29" s="670"/>
      <c r="U29" s="670"/>
      <c r="V29" s="659"/>
      <c r="W29" s="659"/>
      <c r="X29" s="660"/>
      <c r="Y29" s="662"/>
      <c r="Z29" s="660"/>
      <c r="AA29" s="663"/>
      <c r="AB29" s="656"/>
      <c r="AC29" s="656"/>
      <c r="AD29" s="656"/>
      <c r="AE29" s="656"/>
      <c r="AF29" s="657"/>
      <c r="AG29" s="663"/>
      <c r="AH29" s="664"/>
      <c r="AI29" s="665"/>
      <c r="AJ29" s="233">
        <f t="shared" si="3"/>
        <v>0</v>
      </c>
      <c r="AK29" s="665" t="s">
        <v>97</v>
      </c>
      <c r="AL29" s="656" t="s">
        <v>97</v>
      </c>
      <c r="AM29" s="664" t="s">
        <v>97</v>
      </c>
      <c r="AN29" s="663"/>
      <c r="AO29" s="656"/>
      <c r="AP29" s="664"/>
      <c r="AQ29" s="663" t="s">
        <v>97</v>
      </c>
      <c r="AR29" s="656" t="s">
        <v>97</v>
      </c>
      <c r="AS29" s="656" t="s">
        <v>97</v>
      </c>
      <c r="AT29" s="656" t="s">
        <v>97</v>
      </c>
      <c r="AU29" s="657" t="s">
        <v>97</v>
      </c>
      <c r="AV29" s="372">
        <f t="shared" si="4"/>
        <v>0</v>
      </c>
      <c r="AW29" s="670"/>
      <c r="AX29" s="659"/>
      <c r="AY29" s="659"/>
      <c r="AZ29" s="659"/>
      <c r="BA29" s="659"/>
      <c r="BB29" s="659"/>
      <c r="BC29" s="659"/>
      <c r="BD29" s="659"/>
      <c r="BE29" s="660"/>
    </row>
    <row r="30" spans="1:57" ht="47.25">
      <c r="A30" s="2655"/>
      <c r="B30" s="2455"/>
      <c r="C30" s="2574"/>
      <c r="D30" s="234" t="s">
        <v>75</v>
      </c>
      <c r="E30" s="2627"/>
      <c r="F30" s="2630"/>
      <c r="G30" s="615">
        <f t="shared" si="1"/>
        <v>0</v>
      </c>
      <c r="H30" s="616">
        <f t="shared" si="0"/>
        <v>0</v>
      </c>
      <c r="I30" s="617"/>
      <c r="J30" s="617"/>
      <c r="K30" s="617"/>
      <c r="L30" s="618"/>
      <c r="M30" s="619">
        <f t="shared" si="2"/>
        <v>0</v>
      </c>
      <c r="N30" s="620"/>
      <c r="O30" s="620"/>
      <c r="P30" s="620"/>
      <c r="Q30" s="620"/>
      <c r="R30" s="623"/>
      <c r="S30" s="624"/>
      <c r="T30" s="624"/>
      <c r="U30" s="624"/>
      <c r="V30" s="661"/>
      <c r="W30" s="661"/>
      <c r="X30" s="625"/>
      <c r="Y30" s="666"/>
      <c r="Z30" s="625"/>
      <c r="AA30" s="626"/>
      <c r="AB30" s="627"/>
      <c r="AC30" s="627"/>
      <c r="AD30" s="627"/>
      <c r="AE30" s="627"/>
      <c r="AF30" s="628"/>
      <c r="AG30" s="629"/>
      <c r="AH30" s="631"/>
      <c r="AI30" s="630"/>
      <c r="AJ30" s="247">
        <f t="shared" si="3"/>
        <v>0</v>
      </c>
      <c r="AK30" s="630" t="s">
        <v>98</v>
      </c>
      <c r="AL30" s="617" t="s">
        <v>98</v>
      </c>
      <c r="AM30" s="631" t="s">
        <v>98</v>
      </c>
      <c r="AN30" s="629"/>
      <c r="AO30" s="617"/>
      <c r="AP30" s="631"/>
      <c r="AQ30" s="629" t="s">
        <v>97</v>
      </c>
      <c r="AR30" s="617" t="s">
        <v>97</v>
      </c>
      <c r="AS30" s="617" t="s">
        <v>97</v>
      </c>
      <c r="AT30" s="617" t="s">
        <v>97</v>
      </c>
      <c r="AU30" s="618" t="s">
        <v>97</v>
      </c>
      <c r="AV30" s="372">
        <f t="shared" si="4"/>
        <v>0</v>
      </c>
      <c r="AW30" s="624"/>
      <c r="AX30" s="661"/>
      <c r="AY30" s="661"/>
      <c r="AZ30" s="661"/>
      <c r="BA30" s="661"/>
      <c r="BB30" s="661"/>
      <c r="BC30" s="661"/>
      <c r="BD30" s="661"/>
      <c r="BE30" s="625"/>
    </row>
    <row r="31" spans="1:57" ht="31.5">
      <c r="A31" s="2655"/>
      <c r="B31" s="2455"/>
      <c r="C31" s="2574"/>
      <c r="D31" s="234" t="s">
        <v>76</v>
      </c>
      <c r="E31" s="2627"/>
      <c r="F31" s="2630"/>
      <c r="G31" s="615">
        <f t="shared" si="1"/>
        <v>0</v>
      </c>
      <c r="H31" s="616">
        <f t="shared" si="0"/>
        <v>0</v>
      </c>
      <c r="I31" s="617"/>
      <c r="J31" s="617"/>
      <c r="K31" s="617"/>
      <c r="L31" s="618"/>
      <c r="M31" s="619">
        <f t="shared" si="2"/>
        <v>0</v>
      </c>
      <c r="N31" s="620"/>
      <c r="O31" s="620"/>
      <c r="P31" s="620"/>
      <c r="Q31" s="620"/>
      <c r="R31" s="623"/>
      <c r="S31" s="624"/>
      <c r="T31" s="624"/>
      <c r="U31" s="624"/>
      <c r="V31" s="661"/>
      <c r="W31" s="661"/>
      <c r="X31" s="625"/>
      <c r="Y31" s="666"/>
      <c r="Z31" s="625"/>
      <c r="AA31" s="626"/>
      <c r="AB31" s="627"/>
      <c r="AC31" s="627"/>
      <c r="AD31" s="627"/>
      <c r="AE31" s="627"/>
      <c r="AF31" s="628"/>
      <c r="AG31" s="629"/>
      <c r="AH31" s="631"/>
      <c r="AI31" s="630"/>
      <c r="AJ31" s="247">
        <f t="shared" si="3"/>
        <v>0</v>
      </c>
      <c r="AK31" s="630"/>
      <c r="AL31" s="617"/>
      <c r="AM31" s="631"/>
      <c r="AN31" s="629" t="s">
        <v>97</v>
      </c>
      <c r="AO31" s="617" t="s">
        <v>97</v>
      </c>
      <c r="AP31" s="631" t="s">
        <v>97</v>
      </c>
      <c r="AQ31" s="629" t="s">
        <v>97</v>
      </c>
      <c r="AR31" s="617" t="s">
        <v>97</v>
      </c>
      <c r="AS31" s="617" t="s">
        <v>97</v>
      </c>
      <c r="AT31" s="617" t="s">
        <v>97</v>
      </c>
      <c r="AU31" s="618" t="s">
        <v>97</v>
      </c>
      <c r="AV31" s="372">
        <f t="shared" si="4"/>
        <v>0</v>
      </c>
      <c r="AW31" s="624"/>
      <c r="AX31" s="661"/>
      <c r="AY31" s="661"/>
      <c r="AZ31" s="661"/>
      <c r="BA31" s="661"/>
      <c r="BB31" s="661"/>
      <c r="BC31" s="661"/>
      <c r="BD31" s="661"/>
      <c r="BE31" s="625"/>
    </row>
    <row r="32" spans="1:57" ht="31.5">
      <c r="A32" s="2655"/>
      <c r="B32" s="2455"/>
      <c r="C32" s="2574"/>
      <c r="D32" s="234" t="s">
        <v>77</v>
      </c>
      <c r="E32" s="2627"/>
      <c r="F32" s="2630"/>
      <c r="G32" s="615">
        <f t="shared" si="1"/>
        <v>28</v>
      </c>
      <c r="H32" s="616">
        <f t="shared" si="0"/>
        <v>1</v>
      </c>
      <c r="I32" s="617">
        <v>1</v>
      </c>
      <c r="J32" s="617"/>
      <c r="K32" s="617"/>
      <c r="L32" s="618"/>
      <c r="M32" s="619">
        <f t="shared" si="2"/>
        <v>28</v>
      </c>
      <c r="N32" s="620"/>
      <c r="O32" s="620"/>
      <c r="P32" s="620"/>
      <c r="Q32" s="620"/>
      <c r="R32" s="623">
        <v>28</v>
      </c>
      <c r="S32" s="624">
        <v>2</v>
      </c>
      <c r="T32" s="624"/>
      <c r="U32" s="624"/>
      <c r="V32" s="661">
        <v>25</v>
      </c>
      <c r="W32" s="661">
        <v>1</v>
      </c>
      <c r="X32" s="625"/>
      <c r="Y32" s="666">
        <v>24</v>
      </c>
      <c r="Z32" s="625">
        <v>4</v>
      </c>
      <c r="AA32" s="626"/>
      <c r="AB32" s="627">
        <v>8</v>
      </c>
      <c r="AC32" s="627">
        <v>8</v>
      </c>
      <c r="AD32" s="627">
        <v>3</v>
      </c>
      <c r="AE32" s="627">
        <v>9</v>
      </c>
      <c r="AF32" s="628">
        <v>2</v>
      </c>
      <c r="AG32" s="629">
        <v>42</v>
      </c>
      <c r="AH32" s="631">
        <v>20</v>
      </c>
      <c r="AI32" s="630">
        <v>115</v>
      </c>
      <c r="AJ32" s="247">
        <f>SUM(AQ32:AU32)</f>
        <v>28</v>
      </c>
      <c r="AK32" s="630" t="s">
        <v>98</v>
      </c>
      <c r="AL32" s="617" t="s">
        <v>98</v>
      </c>
      <c r="AM32" s="631" t="s">
        <v>98</v>
      </c>
      <c r="AN32" s="629" t="s">
        <v>97</v>
      </c>
      <c r="AO32" s="617" t="s">
        <v>97</v>
      </c>
      <c r="AP32" s="631" t="s">
        <v>97</v>
      </c>
      <c r="AQ32" s="629">
        <v>2</v>
      </c>
      <c r="AR32" s="617"/>
      <c r="AS32" s="617">
        <v>18</v>
      </c>
      <c r="AT32" s="617">
        <v>8</v>
      </c>
      <c r="AU32" s="618"/>
      <c r="AV32" s="372">
        <f t="shared" si="4"/>
        <v>0</v>
      </c>
      <c r="AW32" s="624"/>
      <c r="AX32" s="661"/>
      <c r="AY32" s="661"/>
      <c r="AZ32" s="661"/>
      <c r="BA32" s="661"/>
      <c r="BB32" s="661"/>
      <c r="BC32" s="661"/>
      <c r="BD32" s="661"/>
      <c r="BE32" s="625"/>
    </row>
    <row r="33" spans="1:57" ht="32.25" thickBot="1">
      <c r="A33" s="2655"/>
      <c r="B33" s="2625"/>
      <c r="C33" s="2575"/>
      <c r="D33" s="267" t="s">
        <v>78</v>
      </c>
      <c r="E33" s="2628"/>
      <c r="F33" s="2631"/>
      <c r="G33" s="637">
        <f t="shared" si="1"/>
        <v>0</v>
      </c>
      <c r="H33" s="638">
        <f t="shared" si="0"/>
        <v>0</v>
      </c>
      <c r="I33" s="639"/>
      <c r="J33" s="639"/>
      <c r="K33" s="639"/>
      <c r="L33" s="640"/>
      <c r="M33" s="667">
        <f t="shared" si="2"/>
        <v>0</v>
      </c>
      <c r="N33" s="645"/>
      <c r="O33" s="645"/>
      <c r="P33" s="645"/>
      <c r="Q33" s="645"/>
      <c r="R33" s="646"/>
      <c r="S33" s="671"/>
      <c r="T33" s="671"/>
      <c r="U33" s="671"/>
      <c r="V33" s="645"/>
      <c r="W33" s="645"/>
      <c r="X33" s="646"/>
      <c r="Y33" s="644"/>
      <c r="Z33" s="646"/>
      <c r="AA33" s="649"/>
      <c r="AB33" s="639"/>
      <c r="AC33" s="639"/>
      <c r="AD33" s="639"/>
      <c r="AE33" s="639"/>
      <c r="AF33" s="640"/>
      <c r="AG33" s="649"/>
      <c r="AH33" s="651"/>
      <c r="AI33" s="650"/>
      <c r="AJ33" s="262">
        <f t="shared" si="3"/>
        <v>0</v>
      </c>
      <c r="AK33" s="650" t="s">
        <v>97</v>
      </c>
      <c r="AL33" s="639" t="s">
        <v>97</v>
      </c>
      <c r="AM33" s="651" t="s">
        <v>97</v>
      </c>
      <c r="AN33" s="649" t="s">
        <v>97</v>
      </c>
      <c r="AO33" s="639" t="s">
        <v>98</v>
      </c>
      <c r="AP33" s="651" t="s">
        <v>98</v>
      </c>
      <c r="AQ33" s="649"/>
      <c r="AR33" s="639"/>
      <c r="AS33" s="639"/>
      <c r="AT33" s="639"/>
      <c r="AU33" s="640"/>
      <c r="AV33" s="372">
        <f t="shared" si="4"/>
        <v>0</v>
      </c>
      <c r="AW33" s="671"/>
      <c r="AX33" s="645"/>
      <c r="AY33" s="645"/>
      <c r="AZ33" s="645"/>
      <c r="BA33" s="645"/>
      <c r="BB33" s="645"/>
      <c r="BC33" s="645"/>
      <c r="BD33" s="645"/>
      <c r="BE33" s="646"/>
    </row>
    <row r="34" spans="1:57" ht="31.5">
      <c r="A34" s="2655"/>
      <c r="B34" s="2454" t="s">
        <v>231</v>
      </c>
      <c r="C34" s="2573">
        <v>36205651</v>
      </c>
      <c r="D34" s="226" t="s">
        <v>74</v>
      </c>
      <c r="E34" s="2626">
        <v>60</v>
      </c>
      <c r="F34" s="2629">
        <f>E34-SUM(M34:M38)</f>
        <v>9</v>
      </c>
      <c r="G34" s="669">
        <f t="shared" si="1"/>
        <v>0</v>
      </c>
      <c r="H34" s="655">
        <f t="shared" si="0"/>
        <v>0</v>
      </c>
      <c r="I34" s="656"/>
      <c r="J34" s="656"/>
      <c r="K34" s="656"/>
      <c r="L34" s="657"/>
      <c r="M34" s="658">
        <f t="shared" si="2"/>
        <v>0</v>
      </c>
      <c r="N34" s="659"/>
      <c r="O34" s="659"/>
      <c r="P34" s="659"/>
      <c r="Q34" s="659"/>
      <c r="R34" s="660"/>
      <c r="S34" s="670"/>
      <c r="T34" s="670"/>
      <c r="U34" s="670"/>
      <c r="V34" s="659"/>
      <c r="W34" s="659"/>
      <c r="X34" s="660"/>
      <c r="Y34" s="662"/>
      <c r="Z34" s="660"/>
      <c r="AA34" s="663"/>
      <c r="AB34" s="656"/>
      <c r="AC34" s="656"/>
      <c r="AD34" s="656"/>
      <c r="AE34" s="656"/>
      <c r="AF34" s="657"/>
      <c r="AG34" s="663"/>
      <c r="AH34" s="664"/>
      <c r="AI34" s="665"/>
      <c r="AJ34" s="233">
        <f t="shared" si="3"/>
        <v>0</v>
      </c>
      <c r="AK34" s="665" t="s">
        <v>97</v>
      </c>
      <c r="AL34" s="656" t="s">
        <v>97</v>
      </c>
      <c r="AM34" s="664" t="s">
        <v>97</v>
      </c>
      <c r="AN34" s="663"/>
      <c r="AO34" s="656"/>
      <c r="AP34" s="664"/>
      <c r="AQ34" s="663" t="s">
        <v>97</v>
      </c>
      <c r="AR34" s="656" t="s">
        <v>97</v>
      </c>
      <c r="AS34" s="656" t="s">
        <v>97</v>
      </c>
      <c r="AT34" s="656" t="s">
        <v>97</v>
      </c>
      <c r="AU34" s="657" t="s">
        <v>97</v>
      </c>
      <c r="AV34" s="372">
        <f t="shared" si="4"/>
        <v>0</v>
      </c>
      <c r="AW34" s="670"/>
      <c r="AX34" s="659"/>
      <c r="AY34" s="659"/>
      <c r="AZ34" s="659"/>
      <c r="BA34" s="659"/>
      <c r="BB34" s="659"/>
      <c r="BC34" s="659"/>
      <c r="BD34" s="659"/>
      <c r="BE34" s="660"/>
    </row>
    <row r="35" spans="1:57" ht="47.25">
      <c r="A35" s="2655"/>
      <c r="B35" s="2455"/>
      <c r="C35" s="2574"/>
      <c r="D35" s="234" t="s">
        <v>75</v>
      </c>
      <c r="E35" s="2627"/>
      <c r="F35" s="2630"/>
      <c r="G35" s="615">
        <f t="shared" si="1"/>
        <v>0</v>
      </c>
      <c r="H35" s="616">
        <f t="shared" si="0"/>
        <v>0</v>
      </c>
      <c r="I35" s="617"/>
      <c r="J35" s="617"/>
      <c r="K35" s="617"/>
      <c r="L35" s="618"/>
      <c r="M35" s="619">
        <f t="shared" si="2"/>
        <v>0</v>
      </c>
      <c r="N35" s="620"/>
      <c r="O35" s="620"/>
      <c r="P35" s="620"/>
      <c r="Q35" s="620"/>
      <c r="R35" s="623"/>
      <c r="S35" s="624"/>
      <c r="T35" s="624"/>
      <c r="U35" s="624"/>
      <c r="V35" s="661"/>
      <c r="W35" s="661"/>
      <c r="X35" s="625"/>
      <c r="Y35" s="666"/>
      <c r="Z35" s="625"/>
      <c r="AA35" s="626"/>
      <c r="AB35" s="627"/>
      <c r="AC35" s="627"/>
      <c r="AD35" s="627"/>
      <c r="AE35" s="627"/>
      <c r="AF35" s="628"/>
      <c r="AG35" s="629"/>
      <c r="AH35" s="631"/>
      <c r="AI35" s="630"/>
      <c r="AJ35" s="247">
        <f t="shared" si="3"/>
        <v>0</v>
      </c>
      <c r="AK35" s="630" t="s">
        <v>98</v>
      </c>
      <c r="AL35" s="617" t="s">
        <v>98</v>
      </c>
      <c r="AM35" s="631" t="s">
        <v>98</v>
      </c>
      <c r="AN35" s="629"/>
      <c r="AO35" s="617"/>
      <c r="AP35" s="631"/>
      <c r="AQ35" s="629" t="s">
        <v>97</v>
      </c>
      <c r="AR35" s="617" t="s">
        <v>97</v>
      </c>
      <c r="AS35" s="617" t="s">
        <v>97</v>
      </c>
      <c r="AT35" s="617" t="s">
        <v>97</v>
      </c>
      <c r="AU35" s="618" t="s">
        <v>97</v>
      </c>
      <c r="AV35" s="372">
        <f t="shared" si="4"/>
        <v>0</v>
      </c>
      <c r="AW35" s="624"/>
      <c r="AX35" s="661"/>
      <c r="AY35" s="661"/>
      <c r="AZ35" s="661"/>
      <c r="BA35" s="661"/>
      <c r="BB35" s="661"/>
      <c r="BC35" s="661"/>
      <c r="BD35" s="661"/>
      <c r="BE35" s="625"/>
    </row>
    <row r="36" spans="1:57" ht="31.5">
      <c r="A36" s="2655"/>
      <c r="B36" s="2455"/>
      <c r="C36" s="2574"/>
      <c r="D36" s="234" t="s">
        <v>76</v>
      </c>
      <c r="E36" s="2627"/>
      <c r="F36" s="2630"/>
      <c r="G36" s="615">
        <f t="shared" si="1"/>
        <v>0</v>
      </c>
      <c r="H36" s="616">
        <f t="shared" si="0"/>
        <v>0</v>
      </c>
      <c r="I36" s="617"/>
      <c r="J36" s="617"/>
      <c r="K36" s="617"/>
      <c r="L36" s="618"/>
      <c r="M36" s="619">
        <f t="shared" si="2"/>
        <v>0</v>
      </c>
      <c r="N36" s="620"/>
      <c r="O36" s="620"/>
      <c r="P36" s="620"/>
      <c r="Q36" s="620"/>
      <c r="R36" s="623"/>
      <c r="S36" s="624"/>
      <c r="T36" s="624"/>
      <c r="U36" s="624"/>
      <c r="V36" s="661"/>
      <c r="W36" s="661"/>
      <c r="X36" s="625"/>
      <c r="Y36" s="666"/>
      <c r="Z36" s="625"/>
      <c r="AA36" s="626"/>
      <c r="AB36" s="627"/>
      <c r="AC36" s="627"/>
      <c r="AD36" s="627"/>
      <c r="AE36" s="627"/>
      <c r="AF36" s="628"/>
      <c r="AG36" s="629"/>
      <c r="AH36" s="631"/>
      <c r="AI36" s="630"/>
      <c r="AJ36" s="247">
        <f t="shared" si="3"/>
        <v>0</v>
      </c>
      <c r="AK36" s="630"/>
      <c r="AL36" s="617"/>
      <c r="AM36" s="631"/>
      <c r="AN36" s="629" t="s">
        <v>97</v>
      </c>
      <c r="AO36" s="617" t="s">
        <v>97</v>
      </c>
      <c r="AP36" s="631" t="s">
        <v>97</v>
      </c>
      <c r="AQ36" s="629" t="s">
        <v>97</v>
      </c>
      <c r="AR36" s="617" t="s">
        <v>97</v>
      </c>
      <c r="AS36" s="617" t="s">
        <v>97</v>
      </c>
      <c r="AT36" s="617" t="s">
        <v>97</v>
      </c>
      <c r="AU36" s="618" t="s">
        <v>97</v>
      </c>
      <c r="AV36" s="372">
        <f t="shared" si="4"/>
        <v>0</v>
      </c>
      <c r="AW36" s="624"/>
      <c r="AX36" s="661"/>
      <c r="AY36" s="661"/>
      <c r="AZ36" s="661"/>
      <c r="BA36" s="661"/>
      <c r="BB36" s="661"/>
      <c r="BC36" s="661"/>
      <c r="BD36" s="661"/>
      <c r="BE36" s="625"/>
    </row>
    <row r="37" spans="1:57" ht="31.5">
      <c r="A37" s="2655"/>
      <c r="B37" s="2455"/>
      <c r="C37" s="2574"/>
      <c r="D37" s="234" t="s">
        <v>77</v>
      </c>
      <c r="E37" s="2627"/>
      <c r="F37" s="2630"/>
      <c r="G37" s="615">
        <f t="shared" si="1"/>
        <v>54</v>
      </c>
      <c r="H37" s="616">
        <f t="shared" si="0"/>
        <v>3</v>
      </c>
      <c r="I37" s="617">
        <v>3</v>
      </c>
      <c r="J37" s="617"/>
      <c r="K37" s="617"/>
      <c r="L37" s="618"/>
      <c r="M37" s="619">
        <f t="shared" si="2"/>
        <v>51</v>
      </c>
      <c r="N37" s="620"/>
      <c r="O37" s="620"/>
      <c r="P37" s="620"/>
      <c r="Q37" s="620"/>
      <c r="R37" s="623">
        <v>51</v>
      </c>
      <c r="S37" s="624"/>
      <c r="T37" s="624"/>
      <c r="U37" s="624"/>
      <c r="V37" s="661">
        <v>12</v>
      </c>
      <c r="W37" s="661">
        <v>39</v>
      </c>
      <c r="X37" s="625"/>
      <c r="Y37" s="666">
        <v>46</v>
      </c>
      <c r="Z37" s="625">
        <v>5</v>
      </c>
      <c r="AA37" s="626"/>
      <c r="AB37" s="627">
        <v>13</v>
      </c>
      <c r="AC37" s="627">
        <v>12</v>
      </c>
      <c r="AD37" s="627"/>
      <c r="AE37" s="627">
        <v>12</v>
      </c>
      <c r="AF37" s="628">
        <v>1</v>
      </c>
      <c r="AG37" s="629">
        <v>45</v>
      </c>
      <c r="AH37" s="631">
        <v>17</v>
      </c>
      <c r="AI37" s="630">
        <v>132</v>
      </c>
      <c r="AJ37" s="247">
        <f>SUM(AQ37:AU37)</f>
        <v>51</v>
      </c>
      <c r="AK37" s="630" t="s">
        <v>98</v>
      </c>
      <c r="AL37" s="617" t="s">
        <v>98</v>
      </c>
      <c r="AM37" s="631" t="s">
        <v>98</v>
      </c>
      <c r="AN37" s="629" t="s">
        <v>97</v>
      </c>
      <c r="AO37" s="617" t="s">
        <v>97</v>
      </c>
      <c r="AP37" s="631" t="s">
        <v>97</v>
      </c>
      <c r="AQ37" s="629">
        <v>5</v>
      </c>
      <c r="AR37" s="617">
        <v>15</v>
      </c>
      <c r="AS37" s="617">
        <v>23</v>
      </c>
      <c r="AT37" s="617">
        <v>6</v>
      </c>
      <c r="AU37" s="618">
        <v>2</v>
      </c>
      <c r="AV37" s="372">
        <f t="shared" si="4"/>
        <v>3</v>
      </c>
      <c r="AW37" s="624"/>
      <c r="AX37" s="661"/>
      <c r="AY37" s="661"/>
      <c r="AZ37" s="661"/>
      <c r="BA37" s="661"/>
      <c r="BB37" s="661"/>
      <c r="BC37" s="661"/>
      <c r="BD37" s="661"/>
      <c r="BE37" s="625">
        <v>3</v>
      </c>
    </row>
    <row r="38" spans="1:57" ht="32.25" thickBot="1">
      <c r="A38" s="2655"/>
      <c r="B38" s="2625"/>
      <c r="C38" s="2575"/>
      <c r="D38" s="267" t="s">
        <v>78</v>
      </c>
      <c r="E38" s="2628"/>
      <c r="F38" s="2631"/>
      <c r="G38" s="637">
        <f t="shared" si="1"/>
        <v>0</v>
      </c>
      <c r="H38" s="638">
        <f t="shared" si="0"/>
        <v>0</v>
      </c>
      <c r="I38" s="639"/>
      <c r="J38" s="639"/>
      <c r="K38" s="639"/>
      <c r="L38" s="640"/>
      <c r="M38" s="667">
        <f t="shared" si="2"/>
        <v>0</v>
      </c>
      <c r="N38" s="645"/>
      <c r="O38" s="645"/>
      <c r="P38" s="645"/>
      <c r="Q38" s="645"/>
      <c r="R38" s="646"/>
      <c r="S38" s="671"/>
      <c r="T38" s="671"/>
      <c r="U38" s="671"/>
      <c r="V38" s="645"/>
      <c r="W38" s="645"/>
      <c r="X38" s="646"/>
      <c r="Y38" s="644"/>
      <c r="Z38" s="646"/>
      <c r="AA38" s="649"/>
      <c r="AB38" s="639"/>
      <c r="AC38" s="639"/>
      <c r="AD38" s="639"/>
      <c r="AE38" s="639"/>
      <c r="AF38" s="640"/>
      <c r="AG38" s="649"/>
      <c r="AH38" s="651"/>
      <c r="AI38" s="650"/>
      <c r="AJ38" s="262">
        <f t="shared" si="3"/>
        <v>0</v>
      </c>
      <c r="AK38" s="650" t="s">
        <v>97</v>
      </c>
      <c r="AL38" s="639" t="s">
        <v>97</v>
      </c>
      <c r="AM38" s="651" t="s">
        <v>97</v>
      </c>
      <c r="AN38" s="649" t="s">
        <v>97</v>
      </c>
      <c r="AO38" s="639" t="s">
        <v>98</v>
      </c>
      <c r="AP38" s="651" t="s">
        <v>98</v>
      </c>
      <c r="AQ38" s="649"/>
      <c r="AR38" s="639"/>
      <c r="AS38" s="639"/>
      <c r="AT38" s="639"/>
      <c r="AU38" s="640"/>
      <c r="AV38" s="372">
        <f t="shared" si="4"/>
        <v>0</v>
      </c>
      <c r="AW38" s="671"/>
      <c r="AX38" s="645"/>
      <c r="AY38" s="645"/>
      <c r="AZ38" s="645"/>
      <c r="BA38" s="645"/>
      <c r="BB38" s="645"/>
      <c r="BC38" s="645"/>
      <c r="BD38" s="645"/>
      <c r="BE38" s="646"/>
    </row>
    <row r="39" spans="1:57" ht="31.5">
      <c r="A39" s="2655"/>
      <c r="B39" s="2454" t="s">
        <v>232</v>
      </c>
      <c r="C39" s="2573" t="s">
        <v>233</v>
      </c>
      <c r="D39" s="226" t="s">
        <v>74</v>
      </c>
      <c r="E39" s="2626">
        <v>20</v>
      </c>
      <c r="F39" s="2629">
        <f>E39-SUM(M39:M43)</f>
        <v>1</v>
      </c>
      <c r="G39" s="615">
        <f t="shared" si="1"/>
        <v>1</v>
      </c>
      <c r="H39" s="655">
        <f t="shared" si="0"/>
        <v>0</v>
      </c>
      <c r="I39" s="656"/>
      <c r="J39" s="656"/>
      <c r="K39" s="656"/>
      <c r="L39" s="657"/>
      <c r="M39" s="658">
        <f t="shared" si="2"/>
        <v>1</v>
      </c>
      <c r="N39" s="659"/>
      <c r="O39" s="659"/>
      <c r="P39" s="659"/>
      <c r="Q39" s="659"/>
      <c r="R39" s="660">
        <v>1</v>
      </c>
      <c r="S39" s="670"/>
      <c r="T39" s="670"/>
      <c r="U39" s="670"/>
      <c r="V39" s="659">
        <v>1</v>
      </c>
      <c r="W39" s="659"/>
      <c r="X39" s="660"/>
      <c r="Y39" s="662">
        <v>1</v>
      </c>
      <c r="Z39" s="660"/>
      <c r="AA39" s="663"/>
      <c r="AB39" s="656">
        <v>1</v>
      </c>
      <c r="AC39" s="656">
        <v>1</v>
      </c>
      <c r="AD39" s="656"/>
      <c r="AE39" s="656">
        <v>1</v>
      </c>
      <c r="AF39" s="657">
        <v>1</v>
      </c>
      <c r="AG39" s="663">
        <v>42</v>
      </c>
      <c r="AH39" s="664">
        <v>22</v>
      </c>
      <c r="AI39" s="665">
        <v>16</v>
      </c>
      <c r="AJ39" s="233">
        <f>SUM(AN39:AP39)</f>
        <v>1</v>
      </c>
      <c r="AK39" s="665" t="s">
        <v>97</v>
      </c>
      <c r="AL39" s="656" t="s">
        <v>97</v>
      </c>
      <c r="AM39" s="664" t="s">
        <v>97</v>
      </c>
      <c r="AN39" s="663"/>
      <c r="AO39" s="656">
        <v>1</v>
      </c>
      <c r="AP39" s="664"/>
      <c r="AQ39" s="663" t="s">
        <v>97</v>
      </c>
      <c r="AR39" s="656" t="s">
        <v>97</v>
      </c>
      <c r="AS39" s="656" t="s">
        <v>97</v>
      </c>
      <c r="AT39" s="656" t="s">
        <v>97</v>
      </c>
      <c r="AU39" s="657" t="s">
        <v>97</v>
      </c>
      <c r="AV39" s="372">
        <f t="shared" si="4"/>
        <v>0</v>
      </c>
      <c r="AW39" s="670"/>
      <c r="AX39" s="659"/>
      <c r="AY39" s="659"/>
      <c r="AZ39" s="659"/>
      <c r="BA39" s="659"/>
      <c r="BB39" s="659"/>
      <c r="BC39" s="659"/>
      <c r="BD39" s="659"/>
      <c r="BE39" s="660"/>
    </row>
    <row r="40" spans="1:57" ht="47.25">
      <c r="A40" s="2655"/>
      <c r="B40" s="2455"/>
      <c r="C40" s="2574"/>
      <c r="D40" s="234" t="s">
        <v>75</v>
      </c>
      <c r="E40" s="2627"/>
      <c r="F40" s="2630"/>
      <c r="G40" s="615">
        <f t="shared" si="1"/>
        <v>0</v>
      </c>
      <c r="H40" s="616">
        <f t="shared" si="0"/>
        <v>0</v>
      </c>
      <c r="I40" s="617"/>
      <c r="J40" s="617"/>
      <c r="K40" s="617"/>
      <c r="L40" s="618"/>
      <c r="M40" s="619">
        <f t="shared" si="2"/>
        <v>0</v>
      </c>
      <c r="N40" s="620"/>
      <c r="O40" s="620"/>
      <c r="P40" s="620"/>
      <c r="Q40" s="620"/>
      <c r="R40" s="623"/>
      <c r="S40" s="624"/>
      <c r="T40" s="624"/>
      <c r="U40" s="624"/>
      <c r="V40" s="661"/>
      <c r="W40" s="661"/>
      <c r="X40" s="625"/>
      <c r="Y40" s="666"/>
      <c r="Z40" s="625"/>
      <c r="AA40" s="626"/>
      <c r="AB40" s="627"/>
      <c r="AC40" s="627"/>
      <c r="AD40" s="627"/>
      <c r="AE40" s="627"/>
      <c r="AF40" s="628"/>
      <c r="AG40" s="629"/>
      <c r="AH40" s="631"/>
      <c r="AI40" s="630"/>
      <c r="AJ40" s="247">
        <f t="shared" si="3"/>
        <v>0</v>
      </c>
      <c r="AK40" s="630" t="s">
        <v>98</v>
      </c>
      <c r="AL40" s="617" t="s">
        <v>98</v>
      </c>
      <c r="AM40" s="631" t="s">
        <v>98</v>
      </c>
      <c r="AN40" s="629"/>
      <c r="AO40" s="617"/>
      <c r="AP40" s="631"/>
      <c r="AQ40" s="629" t="s">
        <v>97</v>
      </c>
      <c r="AR40" s="617" t="s">
        <v>97</v>
      </c>
      <c r="AS40" s="617" t="s">
        <v>97</v>
      </c>
      <c r="AT40" s="617" t="s">
        <v>97</v>
      </c>
      <c r="AU40" s="618" t="s">
        <v>97</v>
      </c>
      <c r="AV40" s="372">
        <f t="shared" si="4"/>
        <v>0</v>
      </c>
      <c r="AW40" s="624"/>
      <c r="AX40" s="661"/>
      <c r="AY40" s="661"/>
      <c r="AZ40" s="661"/>
      <c r="BA40" s="661"/>
      <c r="BB40" s="661"/>
      <c r="BC40" s="661"/>
      <c r="BD40" s="661"/>
      <c r="BE40" s="625"/>
    </row>
    <row r="41" spans="1:57" ht="31.5">
      <c r="A41" s="2655"/>
      <c r="B41" s="2455"/>
      <c r="C41" s="2574"/>
      <c r="D41" s="234" t="s">
        <v>76</v>
      </c>
      <c r="E41" s="2627"/>
      <c r="F41" s="2630"/>
      <c r="G41" s="615">
        <f t="shared" si="1"/>
        <v>0</v>
      </c>
      <c r="H41" s="616">
        <f t="shared" si="0"/>
        <v>0</v>
      </c>
      <c r="I41" s="617"/>
      <c r="J41" s="617"/>
      <c r="K41" s="617"/>
      <c r="L41" s="618"/>
      <c r="M41" s="619">
        <f t="shared" si="2"/>
        <v>0</v>
      </c>
      <c r="N41" s="620"/>
      <c r="O41" s="620"/>
      <c r="P41" s="620"/>
      <c r="Q41" s="620"/>
      <c r="R41" s="623"/>
      <c r="S41" s="624"/>
      <c r="T41" s="624"/>
      <c r="U41" s="624"/>
      <c r="V41" s="661"/>
      <c r="W41" s="661"/>
      <c r="X41" s="625"/>
      <c r="Y41" s="666"/>
      <c r="Z41" s="625"/>
      <c r="AA41" s="626"/>
      <c r="AB41" s="627"/>
      <c r="AC41" s="627"/>
      <c r="AD41" s="627"/>
      <c r="AE41" s="627"/>
      <c r="AF41" s="628"/>
      <c r="AG41" s="629"/>
      <c r="AH41" s="631"/>
      <c r="AI41" s="630"/>
      <c r="AJ41" s="247">
        <f t="shared" si="3"/>
        <v>0</v>
      </c>
      <c r="AK41" s="630"/>
      <c r="AL41" s="617"/>
      <c r="AM41" s="631"/>
      <c r="AN41" s="629" t="s">
        <v>97</v>
      </c>
      <c r="AO41" s="617" t="s">
        <v>97</v>
      </c>
      <c r="AP41" s="631" t="s">
        <v>97</v>
      </c>
      <c r="AQ41" s="629" t="s">
        <v>97</v>
      </c>
      <c r="AR41" s="617" t="s">
        <v>97</v>
      </c>
      <c r="AS41" s="617" t="s">
        <v>97</v>
      </c>
      <c r="AT41" s="617" t="s">
        <v>97</v>
      </c>
      <c r="AU41" s="618" t="s">
        <v>97</v>
      </c>
      <c r="AV41" s="372">
        <f t="shared" si="4"/>
        <v>0</v>
      </c>
      <c r="AW41" s="624"/>
      <c r="AX41" s="661"/>
      <c r="AY41" s="661"/>
      <c r="AZ41" s="661"/>
      <c r="BA41" s="661"/>
      <c r="BB41" s="661"/>
      <c r="BC41" s="661"/>
      <c r="BD41" s="661"/>
      <c r="BE41" s="625"/>
    </row>
    <row r="42" spans="1:57" ht="31.5">
      <c r="A42" s="2655"/>
      <c r="B42" s="2455"/>
      <c r="C42" s="2574"/>
      <c r="D42" s="234" t="s">
        <v>77</v>
      </c>
      <c r="E42" s="2627"/>
      <c r="F42" s="2630"/>
      <c r="G42" s="615">
        <f t="shared" si="1"/>
        <v>18</v>
      </c>
      <c r="H42" s="616">
        <f t="shared" si="0"/>
        <v>0</v>
      </c>
      <c r="I42" s="617"/>
      <c r="J42" s="617"/>
      <c r="K42" s="617"/>
      <c r="L42" s="618"/>
      <c r="M42" s="619">
        <f t="shared" si="2"/>
        <v>18</v>
      </c>
      <c r="N42" s="620"/>
      <c r="O42" s="620"/>
      <c r="P42" s="620"/>
      <c r="Q42" s="620"/>
      <c r="R42" s="623">
        <v>18</v>
      </c>
      <c r="S42" s="624">
        <v>15</v>
      </c>
      <c r="T42" s="624"/>
      <c r="U42" s="624"/>
      <c r="V42" s="661">
        <v>1</v>
      </c>
      <c r="W42" s="661">
        <v>2</v>
      </c>
      <c r="X42" s="625"/>
      <c r="Y42" s="666">
        <v>17</v>
      </c>
      <c r="Z42" s="625">
        <v>1</v>
      </c>
      <c r="AA42" s="626"/>
      <c r="AB42" s="627">
        <v>2</v>
      </c>
      <c r="AC42" s="627">
        <v>1</v>
      </c>
      <c r="AD42" s="627"/>
      <c r="AE42" s="627">
        <v>3</v>
      </c>
      <c r="AF42" s="628"/>
      <c r="AG42" s="629">
        <v>41</v>
      </c>
      <c r="AH42" s="631">
        <v>20</v>
      </c>
      <c r="AI42" s="630">
        <v>112</v>
      </c>
      <c r="AJ42" s="247">
        <f>SUM(AQ42:AU42)</f>
        <v>18</v>
      </c>
      <c r="AK42" s="630" t="s">
        <v>98</v>
      </c>
      <c r="AL42" s="617" t="s">
        <v>98</v>
      </c>
      <c r="AM42" s="631" t="s">
        <v>98</v>
      </c>
      <c r="AN42" s="629" t="s">
        <v>97</v>
      </c>
      <c r="AO42" s="617" t="s">
        <v>97</v>
      </c>
      <c r="AP42" s="631" t="s">
        <v>97</v>
      </c>
      <c r="AQ42" s="629"/>
      <c r="AR42" s="617"/>
      <c r="AS42" s="617">
        <v>9</v>
      </c>
      <c r="AT42" s="617">
        <v>9</v>
      </c>
      <c r="AU42" s="618"/>
      <c r="AV42" s="372">
        <f t="shared" si="4"/>
        <v>0</v>
      </c>
      <c r="AW42" s="624"/>
      <c r="AX42" s="661"/>
      <c r="AY42" s="661"/>
      <c r="AZ42" s="661"/>
      <c r="BA42" s="661"/>
      <c r="BB42" s="661"/>
      <c r="BC42" s="661"/>
      <c r="BD42" s="661"/>
      <c r="BE42" s="625"/>
    </row>
    <row r="43" spans="1:57" ht="32.25" thickBot="1">
      <c r="A43" s="2655"/>
      <c r="B43" s="2625"/>
      <c r="C43" s="2575"/>
      <c r="D43" s="267" t="s">
        <v>78</v>
      </c>
      <c r="E43" s="2628"/>
      <c r="F43" s="2631"/>
      <c r="G43" s="637">
        <f t="shared" si="1"/>
        <v>0</v>
      </c>
      <c r="H43" s="638">
        <f t="shared" si="0"/>
        <v>0</v>
      </c>
      <c r="I43" s="639"/>
      <c r="J43" s="639"/>
      <c r="K43" s="639"/>
      <c r="L43" s="640"/>
      <c r="M43" s="667">
        <f t="shared" si="2"/>
        <v>0</v>
      </c>
      <c r="N43" s="645"/>
      <c r="O43" s="645"/>
      <c r="P43" s="645"/>
      <c r="Q43" s="645"/>
      <c r="R43" s="646"/>
      <c r="S43" s="671"/>
      <c r="T43" s="671"/>
      <c r="U43" s="671"/>
      <c r="V43" s="645"/>
      <c r="W43" s="645"/>
      <c r="X43" s="646"/>
      <c r="Y43" s="644"/>
      <c r="Z43" s="646"/>
      <c r="AA43" s="649"/>
      <c r="AB43" s="639"/>
      <c r="AC43" s="639"/>
      <c r="AD43" s="639"/>
      <c r="AE43" s="639"/>
      <c r="AF43" s="640"/>
      <c r="AG43" s="649"/>
      <c r="AH43" s="651"/>
      <c r="AI43" s="650"/>
      <c r="AJ43" s="262">
        <f t="shared" si="3"/>
        <v>0</v>
      </c>
      <c r="AK43" s="650" t="s">
        <v>97</v>
      </c>
      <c r="AL43" s="639" t="s">
        <v>97</v>
      </c>
      <c r="AM43" s="651" t="s">
        <v>97</v>
      </c>
      <c r="AN43" s="649" t="s">
        <v>97</v>
      </c>
      <c r="AO43" s="639" t="s">
        <v>98</v>
      </c>
      <c r="AP43" s="651" t="s">
        <v>98</v>
      </c>
      <c r="AQ43" s="649"/>
      <c r="AR43" s="639"/>
      <c r="AS43" s="639"/>
      <c r="AT43" s="639"/>
      <c r="AU43" s="640"/>
      <c r="AV43" s="372">
        <f t="shared" si="4"/>
        <v>0</v>
      </c>
      <c r="AW43" s="671"/>
      <c r="AX43" s="645"/>
      <c r="AY43" s="645"/>
      <c r="AZ43" s="645"/>
      <c r="BA43" s="645"/>
      <c r="BB43" s="645"/>
      <c r="BC43" s="645"/>
      <c r="BD43" s="645"/>
      <c r="BE43" s="646"/>
    </row>
    <row r="44" spans="1:57" ht="31.5">
      <c r="A44" s="2655"/>
      <c r="B44" s="2454" t="s">
        <v>234</v>
      </c>
      <c r="C44" s="2573" t="s">
        <v>235</v>
      </c>
      <c r="D44" s="226" t="s">
        <v>74</v>
      </c>
      <c r="E44" s="2626">
        <v>40</v>
      </c>
      <c r="F44" s="2629">
        <f>E44-SUM(M44:M48)</f>
        <v>7</v>
      </c>
      <c r="G44" s="669">
        <f t="shared" si="1"/>
        <v>0</v>
      </c>
      <c r="H44" s="655">
        <f t="shared" si="0"/>
        <v>0</v>
      </c>
      <c r="I44" s="656"/>
      <c r="J44" s="656"/>
      <c r="K44" s="656"/>
      <c r="L44" s="657"/>
      <c r="M44" s="658">
        <f t="shared" si="2"/>
        <v>0</v>
      </c>
      <c r="N44" s="659"/>
      <c r="O44" s="659"/>
      <c r="P44" s="659"/>
      <c r="Q44" s="659"/>
      <c r="R44" s="660"/>
      <c r="S44" s="670"/>
      <c r="T44" s="670"/>
      <c r="U44" s="670"/>
      <c r="V44" s="659"/>
      <c r="W44" s="659"/>
      <c r="X44" s="660"/>
      <c r="Y44" s="662"/>
      <c r="Z44" s="660"/>
      <c r="AA44" s="663"/>
      <c r="AB44" s="656"/>
      <c r="AC44" s="656"/>
      <c r="AD44" s="656"/>
      <c r="AE44" s="656"/>
      <c r="AF44" s="657"/>
      <c r="AG44" s="663"/>
      <c r="AH44" s="664"/>
      <c r="AI44" s="665"/>
      <c r="AJ44" s="233">
        <f>SUM(AN44:AP44)</f>
        <v>0</v>
      </c>
      <c r="AK44" s="665" t="s">
        <v>97</v>
      </c>
      <c r="AL44" s="656" t="s">
        <v>97</v>
      </c>
      <c r="AM44" s="664" t="s">
        <v>97</v>
      </c>
      <c r="AN44" s="663"/>
      <c r="AO44" s="656"/>
      <c r="AP44" s="664"/>
      <c r="AQ44" s="663" t="s">
        <v>97</v>
      </c>
      <c r="AR44" s="656" t="s">
        <v>97</v>
      </c>
      <c r="AS44" s="656" t="s">
        <v>97</v>
      </c>
      <c r="AT44" s="656" t="s">
        <v>97</v>
      </c>
      <c r="AU44" s="657" t="s">
        <v>97</v>
      </c>
      <c r="AV44" s="372">
        <f t="shared" si="4"/>
        <v>0</v>
      </c>
      <c r="AW44" s="670"/>
      <c r="AX44" s="659"/>
      <c r="AY44" s="659"/>
      <c r="AZ44" s="659"/>
      <c r="BA44" s="659"/>
      <c r="BB44" s="659"/>
      <c r="BC44" s="659"/>
      <c r="BD44" s="659"/>
      <c r="BE44" s="660"/>
    </row>
    <row r="45" spans="1:57" ht="47.25">
      <c r="A45" s="2655"/>
      <c r="B45" s="2455"/>
      <c r="C45" s="2574"/>
      <c r="D45" s="234" t="s">
        <v>75</v>
      </c>
      <c r="E45" s="2627"/>
      <c r="F45" s="2630"/>
      <c r="G45" s="615">
        <f t="shared" si="1"/>
        <v>0</v>
      </c>
      <c r="H45" s="616">
        <f t="shared" si="0"/>
        <v>0</v>
      </c>
      <c r="I45" s="617"/>
      <c r="J45" s="617"/>
      <c r="K45" s="617"/>
      <c r="L45" s="618"/>
      <c r="M45" s="619">
        <f t="shared" si="2"/>
        <v>0</v>
      </c>
      <c r="N45" s="620"/>
      <c r="O45" s="620"/>
      <c r="P45" s="620"/>
      <c r="Q45" s="620"/>
      <c r="R45" s="623"/>
      <c r="S45" s="624"/>
      <c r="T45" s="624"/>
      <c r="U45" s="624"/>
      <c r="V45" s="661"/>
      <c r="W45" s="661"/>
      <c r="X45" s="625"/>
      <c r="Y45" s="666"/>
      <c r="Z45" s="625"/>
      <c r="AA45" s="626"/>
      <c r="AB45" s="627"/>
      <c r="AC45" s="627"/>
      <c r="AD45" s="627"/>
      <c r="AE45" s="627"/>
      <c r="AF45" s="628"/>
      <c r="AG45" s="629"/>
      <c r="AH45" s="631"/>
      <c r="AI45" s="630"/>
      <c r="AJ45" s="247">
        <f t="shared" si="3"/>
        <v>0</v>
      </c>
      <c r="AK45" s="630" t="s">
        <v>98</v>
      </c>
      <c r="AL45" s="617" t="s">
        <v>98</v>
      </c>
      <c r="AM45" s="631" t="s">
        <v>98</v>
      </c>
      <c r="AN45" s="629"/>
      <c r="AO45" s="617"/>
      <c r="AP45" s="631"/>
      <c r="AQ45" s="629" t="s">
        <v>97</v>
      </c>
      <c r="AR45" s="617" t="s">
        <v>97</v>
      </c>
      <c r="AS45" s="617" t="s">
        <v>97</v>
      </c>
      <c r="AT45" s="617" t="s">
        <v>97</v>
      </c>
      <c r="AU45" s="618" t="s">
        <v>97</v>
      </c>
      <c r="AV45" s="372">
        <f t="shared" si="4"/>
        <v>0</v>
      </c>
      <c r="AW45" s="624"/>
      <c r="AX45" s="661"/>
      <c r="AY45" s="661"/>
      <c r="AZ45" s="661"/>
      <c r="BA45" s="661"/>
      <c r="BB45" s="661"/>
      <c r="BC45" s="661"/>
      <c r="BD45" s="661"/>
      <c r="BE45" s="625"/>
    </row>
    <row r="46" spans="1:57" ht="31.5">
      <c r="A46" s="2655"/>
      <c r="B46" s="2455"/>
      <c r="C46" s="2574"/>
      <c r="D46" s="234" t="s">
        <v>76</v>
      </c>
      <c r="E46" s="2627"/>
      <c r="F46" s="2630"/>
      <c r="G46" s="615">
        <f t="shared" si="1"/>
        <v>0</v>
      </c>
      <c r="H46" s="616">
        <f t="shared" si="0"/>
        <v>0</v>
      </c>
      <c r="I46" s="617"/>
      <c r="J46" s="617"/>
      <c r="K46" s="617"/>
      <c r="L46" s="618"/>
      <c r="M46" s="619">
        <f t="shared" si="2"/>
        <v>0</v>
      </c>
      <c r="N46" s="620"/>
      <c r="O46" s="620"/>
      <c r="P46" s="620"/>
      <c r="Q46" s="620"/>
      <c r="R46" s="623"/>
      <c r="S46" s="624"/>
      <c r="T46" s="624"/>
      <c r="U46" s="624"/>
      <c r="V46" s="661"/>
      <c r="W46" s="661"/>
      <c r="X46" s="625"/>
      <c r="Y46" s="666"/>
      <c r="Z46" s="625"/>
      <c r="AA46" s="626"/>
      <c r="AB46" s="627"/>
      <c r="AC46" s="627"/>
      <c r="AD46" s="627"/>
      <c r="AE46" s="627"/>
      <c r="AF46" s="628"/>
      <c r="AG46" s="629"/>
      <c r="AH46" s="631"/>
      <c r="AI46" s="630"/>
      <c r="AJ46" s="247">
        <f t="shared" si="3"/>
        <v>0</v>
      </c>
      <c r="AK46" s="630"/>
      <c r="AL46" s="617"/>
      <c r="AM46" s="631"/>
      <c r="AN46" s="629" t="s">
        <v>97</v>
      </c>
      <c r="AO46" s="617" t="s">
        <v>97</v>
      </c>
      <c r="AP46" s="631" t="s">
        <v>97</v>
      </c>
      <c r="AQ46" s="629" t="s">
        <v>97</v>
      </c>
      <c r="AR46" s="617" t="s">
        <v>97</v>
      </c>
      <c r="AS46" s="617" t="s">
        <v>97</v>
      </c>
      <c r="AT46" s="617" t="s">
        <v>97</v>
      </c>
      <c r="AU46" s="618" t="s">
        <v>97</v>
      </c>
      <c r="AV46" s="372">
        <f t="shared" si="4"/>
        <v>0</v>
      </c>
      <c r="AW46" s="624"/>
      <c r="AX46" s="661"/>
      <c r="AY46" s="661"/>
      <c r="AZ46" s="661"/>
      <c r="BA46" s="661"/>
      <c r="BB46" s="661"/>
      <c r="BC46" s="661"/>
      <c r="BD46" s="661"/>
      <c r="BE46" s="625"/>
    </row>
    <row r="47" spans="1:57" ht="31.5">
      <c r="A47" s="2655"/>
      <c r="B47" s="2455"/>
      <c r="C47" s="2574"/>
      <c r="D47" s="234" t="s">
        <v>77</v>
      </c>
      <c r="E47" s="2627"/>
      <c r="F47" s="2630"/>
      <c r="G47" s="615">
        <f t="shared" si="1"/>
        <v>35</v>
      </c>
      <c r="H47" s="616">
        <f t="shared" si="0"/>
        <v>0</v>
      </c>
      <c r="I47" s="617"/>
      <c r="J47" s="617"/>
      <c r="K47" s="617"/>
      <c r="L47" s="618"/>
      <c r="M47" s="619">
        <f t="shared" si="2"/>
        <v>33</v>
      </c>
      <c r="N47" s="620"/>
      <c r="O47" s="620"/>
      <c r="P47" s="620"/>
      <c r="Q47" s="620"/>
      <c r="R47" s="623">
        <v>33</v>
      </c>
      <c r="S47" s="624">
        <v>1</v>
      </c>
      <c r="T47" s="624"/>
      <c r="U47" s="624"/>
      <c r="V47" s="661">
        <v>32</v>
      </c>
      <c r="W47" s="661"/>
      <c r="X47" s="625"/>
      <c r="Y47" s="666">
        <v>30</v>
      </c>
      <c r="Z47" s="625">
        <v>3</v>
      </c>
      <c r="AA47" s="626"/>
      <c r="AB47" s="627">
        <v>8</v>
      </c>
      <c r="AC47" s="627">
        <v>6</v>
      </c>
      <c r="AD47" s="627"/>
      <c r="AE47" s="627">
        <v>18</v>
      </c>
      <c r="AF47" s="628">
        <v>1</v>
      </c>
      <c r="AG47" s="629">
        <v>38</v>
      </c>
      <c r="AH47" s="631">
        <v>15</v>
      </c>
      <c r="AI47" s="630">
        <v>95</v>
      </c>
      <c r="AJ47" s="247">
        <f>SUM(AQ47:AU47)</f>
        <v>33</v>
      </c>
      <c r="AK47" s="630" t="s">
        <v>98</v>
      </c>
      <c r="AL47" s="617" t="s">
        <v>98</v>
      </c>
      <c r="AM47" s="631" t="s">
        <v>98</v>
      </c>
      <c r="AN47" s="629" t="s">
        <v>97</v>
      </c>
      <c r="AO47" s="617" t="s">
        <v>97</v>
      </c>
      <c r="AP47" s="631" t="s">
        <v>97</v>
      </c>
      <c r="AQ47" s="629"/>
      <c r="AR47" s="617">
        <v>1</v>
      </c>
      <c r="AS47" s="617">
        <v>32</v>
      </c>
      <c r="AT47" s="617"/>
      <c r="AU47" s="618"/>
      <c r="AV47" s="372">
        <f t="shared" si="4"/>
        <v>2</v>
      </c>
      <c r="AW47" s="624"/>
      <c r="AX47" s="661"/>
      <c r="AY47" s="661"/>
      <c r="AZ47" s="661"/>
      <c r="BA47" s="661"/>
      <c r="BB47" s="661"/>
      <c r="BC47" s="661"/>
      <c r="BD47" s="661">
        <v>2</v>
      </c>
      <c r="BE47" s="625"/>
    </row>
    <row r="48" spans="1:57" ht="32.25" thickBot="1">
      <c r="A48" s="2655"/>
      <c r="B48" s="2625"/>
      <c r="C48" s="2575"/>
      <c r="D48" s="267" t="s">
        <v>78</v>
      </c>
      <c r="E48" s="2628"/>
      <c r="F48" s="2631"/>
      <c r="G48" s="637">
        <f t="shared" si="1"/>
        <v>0</v>
      </c>
      <c r="H48" s="638">
        <f t="shared" si="0"/>
        <v>0</v>
      </c>
      <c r="I48" s="639"/>
      <c r="J48" s="639"/>
      <c r="K48" s="639"/>
      <c r="L48" s="640"/>
      <c r="M48" s="667">
        <f t="shared" si="2"/>
        <v>0</v>
      </c>
      <c r="N48" s="645"/>
      <c r="O48" s="645"/>
      <c r="P48" s="645"/>
      <c r="Q48" s="645"/>
      <c r="R48" s="646"/>
      <c r="S48" s="671"/>
      <c r="T48" s="671"/>
      <c r="U48" s="671"/>
      <c r="V48" s="645"/>
      <c r="W48" s="645"/>
      <c r="X48" s="646"/>
      <c r="Y48" s="644"/>
      <c r="Z48" s="646"/>
      <c r="AA48" s="649"/>
      <c r="AB48" s="639"/>
      <c r="AC48" s="639"/>
      <c r="AD48" s="639"/>
      <c r="AE48" s="639"/>
      <c r="AF48" s="640"/>
      <c r="AG48" s="649"/>
      <c r="AH48" s="651"/>
      <c r="AI48" s="650"/>
      <c r="AJ48" s="262">
        <f t="shared" si="3"/>
        <v>0</v>
      </c>
      <c r="AK48" s="650" t="s">
        <v>97</v>
      </c>
      <c r="AL48" s="639" t="s">
        <v>97</v>
      </c>
      <c r="AM48" s="651" t="s">
        <v>97</v>
      </c>
      <c r="AN48" s="649" t="s">
        <v>97</v>
      </c>
      <c r="AO48" s="639" t="s">
        <v>98</v>
      </c>
      <c r="AP48" s="651" t="s">
        <v>98</v>
      </c>
      <c r="AQ48" s="649"/>
      <c r="AR48" s="639"/>
      <c r="AS48" s="639"/>
      <c r="AT48" s="639"/>
      <c r="AU48" s="640"/>
      <c r="AV48" s="372">
        <f t="shared" si="4"/>
        <v>0</v>
      </c>
      <c r="AW48" s="671"/>
      <c r="AX48" s="645"/>
      <c r="AY48" s="645"/>
      <c r="AZ48" s="645"/>
      <c r="BA48" s="645"/>
      <c r="BB48" s="645"/>
      <c r="BC48" s="645"/>
      <c r="BD48" s="645"/>
      <c r="BE48" s="646"/>
    </row>
    <row r="49" spans="1:57" ht="31.5">
      <c r="A49" s="2655"/>
      <c r="B49" s="2454" t="s">
        <v>236</v>
      </c>
      <c r="C49" s="2573">
        <v>1983080</v>
      </c>
      <c r="D49" s="226" t="s">
        <v>74</v>
      </c>
      <c r="E49" s="2626">
        <v>7</v>
      </c>
      <c r="F49" s="2629">
        <f>E49-SUM(M49:M53)</f>
        <v>1</v>
      </c>
      <c r="G49" s="615">
        <f t="shared" si="1"/>
        <v>1</v>
      </c>
      <c r="H49" s="655">
        <f t="shared" si="0"/>
        <v>0</v>
      </c>
      <c r="I49" s="656"/>
      <c r="J49" s="656"/>
      <c r="K49" s="656"/>
      <c r="L49" s="657"/>
      <c r="M49" s="658">
        <f t="shared" si="2"/>
        <v>1</v>
      </c>
      <c r="N49" s="659"/>
      <c r="O49" s="659"/>
      <c r="P49" s="659"/>
      <c r="Q49" s="659"/>
      <c r="R49" s="660">
        <v>1</v>
      </c>
      <c r="S49" s="670"/>
      <c r="T49" s="670"/>
      <c r="U49" s="670"/>
      <c r="V49" s="659">
        <v>1</v>
      </c>
      <c r="W49" s="659"/>
      <c r="X49" s="660"/>
      <c r="Y49" s="662">
        <v>1</v>
      </c>
      <c r="Z49" s="660"/>
      <c r="AA49" s="663"/>
      <c r="AB49" s="656"/>
      <c r="AC49" s="656"/>
      <c r="AD49" s="656"/>
      <c r="AE49" s="656">
        <v>1</v>
      </c>
      <c r="AF49" s="657"/>
      <c r="AG49" s="663">
        <v>57</v>
      </c>
      <c r="AH49" s="664">
        <v>34</v>
      </c>
      <c r="AI49" s="665">
        <v>8</v>
      </c>
      <c r="AJ49" s="233">
        <f>SUM(AN49:AP49)</f>
        <v>1</v>
      </c>
      <c r="AK49" s="665" t="s">
        <v>97</v>
      </c>
      <c r="AL49" s="656" t="s">
        <v>97</v>
      </c>
      <c r="AM49" s="664" t="s">
        <v>97</v>
      </c>
      <c r="AN49" s="663"/>
      <c r="AO49" s="656">
        <v>1</v>
      </c>
      <c r="AP49" s="664"/>
      <c r="AQ49" s="663" t="s">
        <v>97</v>
      </c>
      <c r="AR49" s="656" t="s">
        <v>97</v>
      </c>
      <c r="AS49" s="656" t="s">
        <v>97</v>
      </c>
      <c r="AT49" s="656" t="s">
        <v>97</v>
      </c>
      <c r="AU49" s="657" t="s">
        <v>97</v>
      </c>
      <c r="AV49" s="372">
        <f t="shared" si="4"/>
        <v>0</v>
      </c>
      <c r="AW49" s="670"/>
      <c r="AX49" s="659"/>
      <c r="AY49" s="659"/>
      <c r="AZ49" s="659"/>
      <c r="BA49" s="659"/>
      <c r="BB49" s="659"/>
      <c r="BC49" s="659"/>
      <c r="BD49" s="659"/>
      <c r="BE49" s="660"/>
    </row>
    <row r="50" spans="1:57" ht="47.25">
      <c r="A50" s="2655"/>
      <c r="B50" s="2455"/>
      <c r="C50" s="2574"/>
      <c r="D50" s="234" t="s">
        <v>75</v>
      </c>
      <c r="E50" s="2627"/>
      <c r="F50" s="2630"/>
      <c r="G50" s="615">
        <f t="shared" si="1"/>
        <v>0</v>
      </c>
      <c r="H50" s="616">
        <f t="shared" si="0"/>
        <v>0</v>
      </c>
      <c r="I50" s="617"/>
      <c r="J50" s="617"/>
      <c r="K50" s="617"/>
      <c r="L50" s="618"/>
      <c r="M50" s="619">
        <f t="shared" si="2"/>
        <v>0</v>
      </c>
      <c r="N50" s="620"/>
      <c r="O50" s="620"/>
      <c r="P50" s="620"/>
      <c r="Q50" s="620"/>
      <c r="R50" s="623"/>
      <c r="S50" s="624"/>
      <c r="T50" s="624"/>
      <c r="U50" s="624"/>
      <c r="V50" s="661"/>
      <c r="W50" s="661"/>
      <c r="X50" s="625"/>
      <c r="Y50" s="666"/>
      <c r="Z50" s="625"/>
      <c r="AA50" s="626"/>
      <c r="AB50" s="627"/>
      <c r="AC50" s="627"/>
      <c r="AD50" s="627"/>
      <c r="AE50" s="627"/>
      <c r="AF50" s="628"/>
      <c r="AG50" s="629"/>
      <c r="AH50" s="631"/>
      <c r="AI50" s="630"/>
      <c r="AJ50" s="247">
        <f t="shared" si="3"/>
        <v>0</v>
      </c>
      <c r="AK50" s="630" t="s">
        <v>98</v>
      </c>
      <c r="AL50" s="617" t="s">
        <v>98</v>
      </c>
      <c r="AM50" s="631" t="s">
        <v>98</v>
      </c>
      <c r="AN50" s="629"/>
      <c r="AO50" s="617"/>
      <c r="AP50" s="631"/>
      <c r="AQ50" s="629" t="s">
        <v>97</v>
      </c>
      <c r="AR50" s="617" t="s">
        <v>97</v>
      </c>
      <c r="AS50" s="617" t="s">
        <v>97</v>
      </c>
      <c r="AT50" s="617" t="s">
        <v>97</v>
      </c>
      <c r="AU50" s="618" t="s">
        <v>97</v>
      </c>
      <c r="AV50" s="372">
        <f t="shared" si="4"/>
        <v>0</v>
      </c>
      <c r="AW50" s="624"/>
      <c r="AX50" s="661"/>
      <c r="AY50" s="661"/>
      <c r="AZ50" s="661"/>
      <c r="BA50" s="661"/>
      <c r="BB50" s="661"/>
      <c r="BC50" s="661"/>
      <c r="BD50" s="661"/>
      <c r="BE50" s="625"/>
    </row>
    <row r="51" spans="1:57" ht="31.5">
      <c r="A51" s="2655"/>
      <c r="B51" s="2455"/>
      <c r="C51" s="2574"/>
      <c r="D51" s="234" t="s">
        <v>76</v>
      </c>
      <c r="E51" s="2627"/>
      <c r="F51" s="2630"/>
      <c r="G51" s="615">
        <f t="shared" si="1"/>
        <v>0</v>
      </c>
      <c r="H51" s="616">
        <f t="shared" si="0"/>
        <v>0</v>
      </c>
      <c r="I51" s="617"/>
      <c r="J51" s="617"/>
      <c r="K51" s="617"/>
      <c r="L51" s="618"/>
      <c r="M51" s="619">
        <f t="shared" si="2"/>
        <v>0</v>
      </c>
      <c r="N51" s="620"/>
      <c r="O51" s="620"/>
      <c r="P51" s="620"/>
      <c r="Q51" s="620"/>
      <c r="R51" s="623"/>
      <c r="S51" s="624"/>
      <c r="T51" s="624"/>
      <c r="U51" s="624"/>
      <c r="V51" s="661"/>
      <c r="W51" s="661"/>
      <c r="X51" s="625"/>
      <c r="Y51" s="666"/>
      <c r="Z51" s="625"/>
      <c r="AA51" s="626"/>
      <c r="AB51" s="627"/>
      <c r="AC51" s="627"/>
      <c r="AD51" s="627"/>
      <c r="AE51" s="627"/>
      <c r="AF51" s="628"/>
      <c r="AG51" s="629"/>
      <c r="AH51" s="631"/>
      <c r="AI51" s="630"/>
      <c r="AJ51" s="247">
        <f t="shared" si="3"/>
        <v>0</v>
      </c>
      <c r="AK51" s="630"/>
      <c r="AL51" s="617"/>
      <c r="AM51" s="631"/>
      <c r="AN51" s="629" t="s">
        <v>97</v>
      </c>
      <c r="AO51" s="617" t="s">
        <v>97</v>
      </c>
      <c r="AP51" s="631" t="s">
        <v>97</v>
      </c>
      <c r="AQ51" s="629" t="s">
        <v>97</v>
      </c>
      <c r="AR51" s="617" t="s">
        <v>97</v>
      </c>
      <c r="AS51" s="617" t="s">
        <v>97</v>
      </c>
      <c r="AT51" s="617" t="s">
        <v>97</v>
      </c>
      <c r="AU51" s="618" t="s">
        <v>97</v>
      </c>
      <c r="AV51" s="372">
        <f t="shared" si="4"/>
        <v>0</v>
      </c>
      <c r="AW51" s="624"/>
      <c r="AX51" s="661"/>
      <c r="AY51" s="661"/>
      <c r="AZ51" s="661"/>
      <c r="BA51" s="661"/>
      <c r="BB51" s="661"/>
      <c r="BC51" s="661"/>
      <c r="BD51" s="661"/>
      <c r="BE51" s="625"/>
    </row>
    <row r="52" spans="1:57" ht="31.5">
      <c r="A52" s="2655"/>
      <c r="B52" s="2455"/>
      <c r="C52" s="2574"/>
      <c r="D52" s="234" t="s">
        <v>77</v>
      </c>
      <c r="E52" s="2627"/>
      <c r="F52" s="2630"/>
      <c r="G52" s="615">
        <f t="shared" si="1"/>
        <v>5</v>
      </c>
      <c r="H52" s="616">
        <f t="shared" si="0"/>
        <v>0</v>
      </c>
      <c r="I52" s="617"/>
      <c r="J52" s="617"/>
      <c r="K52" s="617"/>
      <c r="L52" s="618"/>
      <c r="M52" s="619">
        <f t="shared" si="2"/>
        <v>5</v>
      </c>
      <c r="N52" s="620"/>
      <c r="O52" s="620"/>
      <c r="P52" s="620"/>
      <c r="Q52" s="620"/>
      <c r="R52" s="623">
        <v>5</v>
      </c>
      <c r="S52" s="624">
        <v>2</v>
      </c>
      <c r="T52" s="624"/>
      <c r="U52" s="624"/>
      <c r="V52" s="661">
        <v>3</v>
      </c>
      <c r="W52" s="661"/>
      <c r="X52" s="625"/>
      <c r="Y52" s="666">
        <v>5</v>
      </c>
      <c r="Z52" s="625"/>
      <c r="AA52" s="626"/>
      <c r="AB52" s="627"/>
      <c r="AC52" s="627"/>
      <c r="AD52" s="627">
        <v>1</v>
      </c>
      <c r="AE52" s="627">
        <v>5</v>
      </c>
      <c r="AF52" s="628">
        <v>1</v>
      </c>
      <c r="AG52" s="629">
        <v>38</v>
      </c>
      <c r="AH52" s="631">
        <v>15</v>
      </c>
      <c r="AI52" s="630">
        <v>52</v>
      </c>
      <c r="AJ52" s="247">
        <f>SUM(AQ52:AU52)</f>
        <v>5</v>
      </c>
      <c r="AK52" s="630" t="s">
        <v>98</v>
      </c>
      <c r="AL52" s="617" t="s">
        <v>98</v>
      </c>
      <c r="AM52" s="631" t="s">
        <v>98</v>
      </c>
      <c r="AN52" s="629" t="s">
        <v>97</v>
      </c>
      <c r="AO52" s="617" t="s">
        <v>97</v>
      </c>
      <c r="AP52" s="631" t="s">
        <v>97</v>
      </c>
      <c r="AQ52" s="629">
        <v>3</v>
      </c>
      <c r="AR52" s="617">
        <v>2</v>
      </c>
      <c r="AS52" s="617"/>
      <c r="AT52" s="617"/>
      <c r="AU52" s="618"/>
      <c r="AV52" s="372">
        <f t="shared" si="4"/>
        <v>0</v>
      </c>
      <c r="AW52" s="624"/>
      <c r="AX52" s="661"/>
      <c r="AY52" s="661"/>
      <c r="AZ52" s="661"/>
      <c r="BA52" s="661"/>
      <c r="BB52" s="661"/>
      <c r="BC52" s="661"/>
      <c r="BD52" s="661"/>
      <c r="BE52" s="625"/>
    </row>
    <row r="53" spans="1:57" ht="32.25" thickBot="1">
      <c r="A53" s="2655"/>
      <c r="B53" s="2625"/>
      <c r="C53" s="2575"/>
      <c r="D53" s="267" t="s">
        <v>78</v>
      </c>
      <c r="E53" s="2628"/>
      <c r="F53" s="2631"/>
      <c r="G53" s="637">
        <f t="shared" si="1"/>
        <v>0</v>
      </c>
      <c r="H53" s="638">
        <f t="shared" si="0"/>
        <v>0</v>
      </c>
      <c r="I53" s="639"/>
      <c r="J53" s="639"/>
      <c r="K53" s="639"/>
      <c r="L53" s="640"/>
      <c r="M53" s="667">
        <f t="shared" si="2"/>
        <v>0</v>
      </c>
      <c r="N53" s="645"/>
      <c r="O53" s="645"/>
      <c r="P53" s="645"/>
      <c r="Q53" s="645"/>
      <c r="R53" s="646"/>
      <c r="S53" s="671"/>
      <c r="T53" s="671"/>
      <c r="U53" s="671"/>
      <c r="V53" s="645"/>
      <c r="W53" s="645"/>
      <c r="X53" s="646"/>
      <c r="Y53" s="644"/>
      <c r="Z53" s="646"/>
      <c r="AA53" s="649"/>
      <c r="AB53" s="639"/>
      <c r="AC53" s="639"/>
      <c r="AD53" s="639"/>
      <c r="AE53" s="639"/>
      <c r="AF53" s="640"/>
      <c r="AG53" s="649"/>
      <c r="AH53" s="651"/>
      <c r="AI53" s="668"/>
      <c r="AJ53" s="266">
        <f t="shared" si="3"/>
        <v>0</v>
      </c>
      <c r="AK53" s="650" t="s">
        <v>97</v>
      </c>
      <c r="AL53" s="639" t="s">
        <v>97</v>
      </c>
      <c r="AM53" s="651" t="s">
        <v>97</v>
      </c>
      <c r="AN53" s="649" t="s">
        <v>97</v>
      </c>
      <c r="AO53" s="639" t="s">
        <v>98</v>
      </c>
      <c r="AP53" s="651" t="s">
        <v>98</v>
      </c>
      <c r="AQ53" s="649"/>
      <c r="AR53" s="639"/>
      <c r="AS53" s="639"/>
      <c r="AT53" s="639"/>
      <c r="AU53" s="640"/>
      <c r="AV53" s="372">
        <f t="shared" si="4"/>
        <v>0</v>
      </c>
      <c r="AW53" s="671"/>
      <c r="AX53" s="645"/>
      <c r="AY53" s="645"/>
      <c r="AZ53" s="645"/>
      <c r="BA53" s="645"/>
      <c r="BB53" s="645"/>
      <c r="BC53" s="645"/>
      <c r="BD53" s="645"/>
      <c r="BE53" s="646"/>
    </row>
    <row r="54" spans="1:57" ht="31.5">
      <c r="A54" s="2655"/>
      <c r="B54" s="2454" t="s">
        <v>237</v>
      </c>
      <c r="C54" s="2573">
        <v>35814729</v>
      </c>
      <c r="D54" s="226" t="s">
        <v>74</v>
      </c>
      <c r="E54" s="2626">
        <v>11</v>
      </c>
      <c r="F54" s="2629">
        <f>E54-SUM(M54:M58)</f>
        <v>2</v>
      </c>
      <c r="G54" s="669">
        <f t="shared" si="1"/>
        <v>0</v>
      </c>
      <c r="H54" s="655">
        <f t="shared" si="0"/>
        <v>0</v>
      </c>
      <c r="I54" s="656"/>
      <c r="J54" s="656"/>
      <c r="K54" s="656"/>
      <c r="L54" s="657"/>
      <c r="M54" s="658">
        <f t="shared" si="2"/>
        <v>0</v>
      </c>
      <c r="N54" s="659"/>
      <c r="O54" s="659"/>
      <c r="P54" s="659"/>
      <c r="Q54" s="659"/>
      <c r="R54" s="660"/>
      <c r="S54" s="670"/>
      <c r="T54" s="670"/>
      <c r="U54" s="670"/>
      <c r="V54" s="659"/>
      <c r="W54" s="659"/>
      <c r="X54" s="660"/>
      <c r="Y54" s="662"/>
      <c r="Z54" s="660"/>
      <c r="AA54" s="663"/>
      <c r="AB54" s="656"/>
      <c r="AC54" s="656"/>
      <c r="AD54" s="656"/>
      <c r="AE54" s="656"/>
      <c r="AF54" s="657"/>
      <c r="AG54" s="663"/>
      <c r="AH54" s="657"/>
      <c r="AI54" s="673"/>
      <c r="AJ54" s="269">
        <f t="shared" si="3"/>
        <v>0</v>
      </c>
      <c r="AK54" s="665" t="s">
        <v>97</v>
      </c>
      <c r="AL54" s="656" t="s">
        <v>97</v>
      </c>
      <c r="AM54" s="664" t="s">
        <v>97</v>
      </c>
      <c r="AN54" s="663"/>
      <c r="AO54" s="656"/>
      <c r="AP54" s="664"/>
      <c r="AQ54" s="663" t="s">
        <v>97</v>
      </c>
      <c r="AR54" s="656" t="s">
        <v>97</v>
      </c>
      <c r="AS54" s="656" t="s">
        <v>97</v>
      </c>
      <c r="AT54" s="656" t="s">
        <v>97</v>
      </c>
      <c r="AU54" s="657" t="s">
        <v>97</v>
      </c>
      <c r="AV54" s="372">
        <f t="shared" si="4"/>
        <v>0</v>
      </c>
      <c r="AW54" s="670"/>
      <c r="AX54" s="659"/>
      <c r="AY54" s="659"/>
      <c r="AZ54" s="659"/>
      <c r="BA54" s="659"/>
      <c r="BB54" s="659"/>
      <c r="BC54" s="659"/>
      <c r="BD54" s="659"/>
      <c r="BE54" s="660"/>
    </row>
    <row r="55" spans="1:57" ht="47.25">
      <c r="A55" s="2655"/>
      <c r="B55" s="2455"/>
      <c r="C55" s="2574"/>
      <c r="D55" s="234" t="s">
        <v>75</v>
      </c>
      <c r="E55" s="2627"/>
      <c r="F55" s="2630"/>
      <c r="G55" s="615">
        <f t="shared" si="1"/>
        <v>0</v>
      </c>
      <c r="H55" s="616">
        <f t="shared" si="0"/>
        <v>0</v>
      </c>
      <c r="I55" s="617"/>
      <c r="J55" s="617"/>
      <c r="K55" s="617"/>
      <c r="L55" s="618"/>
      <c r="M55" s="619">
        <f t="shared" si="2"/>
        <v>0</v>
      </c>
      <c r="N55" s="620"/>
      <c r="O55" s="620"/>
      <c r="P55" s="620"/>
      <c r="Q55" s="620"/>
      <c r="R55" s="623"/>
      <c r="S55" s="624"/>
      <c r="T55" s="624"/>
      <c r="U55" s="624"/>
      <c r="V55" s="661"/>
      <c r="W55" s="661"/>
      <c r="X55" s="625"/>
      <c r="Y55" s="666"/>
      <c r="Z55" s="625"/>
      <c r="AA55" s="626"/>
      <c r="AB55" s="627"/>
      <c r="AC55" s="627"/>
      <c r="AD55" s="627"/>
      <c r="AE55" s="627"/>
      <c r="AF55" s="628"/>
      <c r="AG55" s="629"/>
      <c r="AH55" s="618"/>
      <c r="AI55" s="674"/>
      <c r="AJ55" s="271">
        <f t="shared" si="3"/>
        <v>0</v>
      </c>
      <c r="AK55" s="630" t="s">
        <v>98</v>
      </c>
      <c r="AL55" s="617" t="s">
        <v>98</v>
      </c>
      <c r="AM55" s="631" t="s">
        <v>98</v>
      </c>
      <c r="AN55" s="629"/>
      <c r="AO55" s="617"/>
      <c r="AP55" s="631"/>
      <c r="AQ55" s="629" t="s">
        <v>97</v>
      </c>
      <c r="AR55" s="617" t="s">
        <v>97</v>
      </c>
      <c r="AS55" s="617" t="s">
        <v>97</v>
      </c>
      <c r="AT55" s="617" t="s">
        <v>97</v>
      </c>
      <c r="AU55" s="618" t="s">
        <v>97</v>
      </c>
      <c r="AV55" s="372">
        <f t="shared" si="4"/>
        <v>0</v>
      </c>
      <c r="AW55" s="624"/>
      <c r="AX55" s="661"/>
      <c r="AY55" s="661"/>
      <c r="AZ55" s="661"/>
      <c r="BA55" s="661"/>
      <c r="BB55" s="661"/>
      <c r="BC55" s="661"/>
      <c r="BD55" s="661"/>
      <c r="BE55" s="625"/>
    </row>
    <row r="56" spans="1:57" ht="31.5">
      <c r="A56" s="2655"/>
      <c r="B56" s="2455"/>
      <c r="C56" s="2574"/>
      <c r="D56" s="234" t="s">
        <v>76</v>
      </c>
      <c r="E56" s="2627"/>
      <c r="F56" s="2630"/>
      <c r="G56" s="615">
        <f t="shared" si="1"/>
        <v>0</v>
      </c>
      <c r="H56" s="616">
        <f t="shared" si="0"/>
        <v>0</v>
      </c>
      <c r="I56" s="617"/>
      <c r="J56" s="617"/>
      <c r="K56" s="617"/>
      <c r="L56" s="618"/>
      <c r="M56" s="619">
        <f t="shared" si="2"/>
        <v>0</v>
      </c>
      <c r="N56" s="620"/>
      <c r="O56" s="620"/>
      <c r="P56" s="620"/>
      <c r="Q56" s="620"/>
      <c r="R56" s="623"/>
      <c r="S56" s="624"/>
      <c r="T56" s="624"/>
      <c r="U56" s="624"/>
      <c r="V56" s="661"/>
      <c r="W56" s="661"/>
      <c r="X56" s="625"/>
      <c r="Y56" s="666"/>
      <c r="Z56" s="625"/>
      <c r="AA56" s="626"/>
      <c r="AB56" s="627"/>
      <c r="AC56" s="627"/>
      <c r="AD56" s="627"/>
      <c r="AE56" s="627"/>
      <c r="AF56" s="628"/>
      <c r="AG56" s="629"/>
      <c r="AH56" s="618"/>
      <c r="AI56" s="674"/>
      <c r="AJ56" s="271">
        <f t="shared" si="3"/>
        <v>0</v>
      </c>
      <c r="AK56" s="630"/>
      <c r="AL56" s="617"/>
      <c r="AM56" s="631"/>
      <c r="AN56" s="629" t="s">
        <v>97</v>
      </c>
      <c r="AO56" s="617" t="s">
        <v>97</v>
      </c>
      <c r="AP56" s="631" t="s">
        <v>97</v>
      </c>
      <c r="AQ56" s="629" t="s">
        <v>97</v>
      </c>
      <c r="AR56" s="617" t="s">
        <v>97</v>
      </c>
      <c r="AS56" s="617" t="s">
        <v>97</v>
      </c>
      <c r="AT56" s="617" t="s">
        <v>97</v>
      </c>
      <c r="AU56" s="618" t="s">
        <v>97</v>
      </c>
      <c r="AV56" s="372">
        <f t="shared" si="4"/>
        <v>0</v>
      </c>
      <c r="AW56" s="624"/>
      <c r="AX56" s="661"/>
      <c r="AY56" s="661"/>
      <c r="AZ56" s="661"/>
      <c r="BA56" s="661"/>
      <c r="BB56" s="661"/>
      <c r="BC56" s="661"/>
      <c r="BD56" s="661"/>
      <c r="BE56" s="625"/>
    </row>
    <row r="57" spans="1:57" ht="31.5">
      <c r="A57" s="2655"/>
      <c r="B57" s="2455"/>
      <c r="C57" s="2574"/>
      <c r="D57" s="234" t="s">
        <v>77</v>
      </c>
      <c r="E57" s="2627"/>
      <c r="F57" s="2630"/>
      <c r="G57" s="615">
        <f t="shared" si="1"/>
        <v>10</v>
      </c>
      <c r="H57" s="616">
        <f t="shared" si="0"/>
        <v>0</v>
      </c>
      <c r="I57" s="617"/>
      <c r="J57" s="617"/>
      <c r="K57" s="617"/>
      <c r="L57" s="618"/>
      <c r="M57" s="619">
        <f t="shared" si="2"/>
        <v>9</v>
      </c>
      <c r="N57" s="620"/>
      <c r="O57" s="620"/>
      <c r="P57" s="620"/>
      <c r="Q57" s="620"/>
      <c r="R57" s="623">
        <v>9</v>
      </c>
      <c r="S57" s="624">
        <v>3</v>
      </c>
      <c r="T57" s="624"/>
      <c r="U57" s="624"/>
      <c r="V57" s="661"/>
      <c r="W57" s="661">
        <v>6</v>
      </c>
      <c r="X57" s="625"/>
      <c r="Y57" s="666">
        <v>9</v>
      </c>
      <c r="Z57" s="625"/>
      <c r="AA57" s="626"/>
      <c r="AB57" s="627">
        <v>2</v>
      </c>
      <c r="AC57" s="627">
        <v>2</v>
      </c>
      <c r="AD57" s="627">
        <v>1</v>
      </c>
      <c r="AE57" s="627">
        <v>3</v>
      </c>
      <c r="AF57" s="628">
        <v>1</v>
      </c>
      <c r="AG57" s="675">
        <v>42</v>
      </c>
      <c r="AH57" s="636">
        <v>23</v>
      </c>
      <c r="AI57" s="675">
        <v>73</v>
      </c>
      <c r="AJ57" s="271">
        <f>SUM(AQ57:AU57)</f>
        <v>9</v>
      </c>
      <c r="AK57" s="630" t="s">
        <v>98</v>
      </c>
      <c r="AL57" s="617" t="s">
        <v>98</v>
      </c>
      <c r="AM57" s="631" t="s">
        <v>98</v>
      </c>
      <c r="AN57" s="629" t="s">
        <v>97</v>
      </c>
      <c r="AO57" s="617" t="s">
        <v>97</v>
      </c>
      <c r="AP57" s="631" t="s">
        <v>97</v>
      </c>
      <c r="AQ57" s="629">
        <v>2</v>
      </c>
      <c r="AR57" s="617">
        <v>4</v>
      </c>
      <c r="AS57" s="617">
        <v>3</v>
      </c>
      <c r="AT57" s="617"/>
      <c r="AU57" s="618"/>
      <c r="AV57" s="372">
        <f t="shared" si="4"/>
        <v>1</v>
      </c>
      <c r="AW57" s="624"/>
      <c r="AX57" s="661"/>
      <c r="AY57" s="661"/>
      <c r="AZ57" s="661"/>
      <c r="BA57" s="661"/>
      <c r="BB57" s="661"/>
      <c r="BC57" s="661"/>
      <c r="BD57" s="661"/>
      <c r="BE57" s="625">
        <v>1</v>
      </c>
    </row>
    <row r="58" spans="1:57" ht="32.25" thickBot="1">
      <c r="A58" s="2655"/>
      <c r="B58" s="2625"/>
      <c r="C58" s="2575"/>
      <c r="D58" s="267" t="s">
        <v>78</v>
      </c>
      <c r="E58" s="2628"/>
      <c r="F58" s="2631"/>
      <c r="G58" s="637">
        <f t="shared" si="1"/>
        <v>0</v>
      </c>
      <c r="H58" s="638">
        <f t="shared" si="0"/>
        <v>0</v>
      </c>
      <c r="I58" s="639"/>
      <c r="J58" s="639"/>
      <c r="K58" s="639"/>
      <c r="L58" s="640"/>
      <c r="M58" s="667">
        <f t="shared" si="2"/>
        <v>0</v>
      </c>
      <c r="N58" s="645"/>
      <c r="O58" s="645"/>
      <c r="P58" s="645"/>
      <c r="Q58" s="645"/>
      <c r="R58" s="646"/>
      <c r="S58" s="671"/>
      <c r="T58" s="671"/>
      <c r="U58" s="671"/>
      <c r="V58" s="645"/>
      <c r="W58" s="645"/>
      <c r="X58" s="646"/>
      <c r="Y58" s="644"/>
      <c r="Z58" s="646"/>
      <c r="AA58" s="649"/>
      <c r="AB58" s="639"/>
      <c r="AC58" s="639"/>
      <c r="AD58" s="639"/>
      <c r="AE58" s="639"/>
      <c r="AF58" s="640"/>
      <c r="AG58" s="649"/>
      <c r="AH58" s="640"/>
      <c r="AI58" s="676"/>
      <c r="AJ58" s="272">
        <f t="shared" si="3"/>
        <v>0</v>
      </c>
      <c r="AK58" s="650" t="s">
        <v>97</v>
      </c>
      <c r="AL58" s="639" t="s">
        <v>97</v>
      </c>
      <c r="AM58" s="651" t="s">
        <v>97</v>
      </c>
      <c r="AN58" s="649" t="s">
        <v>97</v>
      </c>
      <c r="AO58" s="639" t="s">
        <v>98</v>
      </c>
      <c r="AP58" s="651" t="s">
        <v>98</v>
      </c>
      <c r="AQ58" s="649"/>
      <c r="AR58" s="639"/>
      <c r="AS58" s="639"/>
      <c r="AT58" s="639"/>
      <c r="AU58" s="640"/>
      <c r="AV58" s="372">
        <f t="shared" si="4"/>
        <v>0</v>
      </c>
      <c r="AW58" s="671"/>
      <c r="AX58" s="645"/>
      <c r="AY58" s="645"/>
      <c r="AZ58" s="645"/>
      <c r="BA58" s="645"/>
      <c r="BB58" s="645"/>
      <c r="BC58" s="645"/>
      <c r="BD58" s="645"/>
      <c r="BE58" s="646"/>
    </row>
    <row r="59" spans="1:57" ht="31.5">
      <c r="A59" s="2655"/>
      <c r="B59" s="2454" t="s">
        <v>238</v>
      </c>
      <c r="C59" s="2632" t="s">
        <v>239</v>
      </c>
      <c r="D59" s="226" t="s">
        <v>74</v>
      </c>
      <c r="E59" s="2626">
        <v>25</v>
      </c>
      <c r="F59" s="2629">
        <f>E59-SUM(M59:M63)</f>
        <v>0</v>
      </c>
      <c r="G59" s="669">
        <f t="shared" si="1"/>
        <v>0</v>
      </c>
      <c r="H59" s="655">
        <f t="shared" si="0"/>
        <v>0</v>
      </c>
      <c r="I59" s="656"/>
      <c r="J59" s="656"/>
      <c r="K59" s="656"/>
      <c r="L59" s="657"/>
      <c r="M59" s="658">
        <f t="shared" si="2"/>
        <v>0</v>
      </c>
      <c r="N59" s="659"/>
      <c r="O59" s="659"/>
      <c r="P59" s="659"/>
      <c r="Q59" s="659"/>
      <c r="R59" s="660"/>
      <c r="S59" s="670"/>
      <c r="T59" s="670"/>
      <c r="U59" s="670"/>
      <c r="V59" s="659"/>
      <c r="W59" s="659"/>
      <c r="X59" s="660"/>
      <c r="Y59" s="662"/>
      <c r="Z59" s="660"/>
      <c r="AA59" s="663"/>
      <c r="AB59" s="656"/>
      <c r="AC59" s="656"/>
      <c r="AD59" s="656"/>
      <c r="AE59" s="656"/>
      <c r="AF59" s="657"/>
      <c r="AG59" s="663"/>
      <c r="AH59" s="657"/>
      <c r="AI59" s="673"/>
      <c r="AJ59" s="269">
        <f t="shared" si="3"/>
        <v>0</v>
      </c>
      <c r="AK59" s="665" t="s">
        <v>97</v>
      </c>
      <c r="AL59" s="656" t="s">
        <v>97</v>
      </c>
      <c r="AM59" s="664" t="s">
        <v>97</v>
      </c>
      <c r="AN59" s="663"/>
      <c r="AO59" s="656"/>
      <c r="AP59" s="664"/>
      <c r="AQ59" s="663" t="s">
        <v>97</v>
      </c>
      <c r="AR59" s="656" t="s">
        <v>97</v>
      </c>
      <c r="AS59" s="656" t="s">
        <v>97</v>
      </c>
      <c r="AT59" s="656" t="s">
        <v>97</v>
      </c>
      <c r="AU59" s="657" t="s">
        <v>97</v>
      </c>
      <c r="AV59" s="372">
        <f t="shared" si="4"/>
        <v>0</v>
      </c>
      <c r="AW59" s="670"/>
      <c r="AX59" s="659"/>
      <c r="AY59" s="659"/>
      <c r="AZ59" s="659"/>
      <c r="BA59" s="659"/>
      <c r="BB59" s="659"/>
      <c r="BC59" s="659"/>
      <c r="BD59" s="659"/>
      <c r="BE59" s="660"/>
    </row>
    <row r="60" spans="1:57" ht="47.25">
      <c r="A60" s="2655"/>
      <c r="B60" s="2455"/>
      <c r="C60" s="2633"/>
      <c r="D60" s="234" t="s">
        <v>75</v>
      </c>
      <c r="E60" s="2627"/>
      <c r="F60" s="2630"/>
      <c r="G60" s="615">
        <f t="shared" si="1"/>
        <v>0</v>
      </c>
      <c r="H60" s="616">
        <f t="shared" si="0"/>
        <v>0</v>
      </c>
      <c r="I60" s="617"/>
      <c r="J60" s="617"/>
      <c r="K60" s="617"/>
      <c r="L60" s="618"/>
      <c r="M60" s="619">
        <f t="shared" si="2"/>
        <v>0</v>
      </c>
      <c r="N60" s="620"/>
      <c r="O60" s="620"/>
      <c r="P60" s="620"/>
      <c r="Q60" s="620"/>
      <c r="R60" s="623"/>
      <c r="S60" s="624"/>
      <c r="T60" s="624"/>
      <c r="U60" s="624"/>
      <c r="V60" s="661"/>
      <c r="W60" s="661"/>
      <c r="X60" s="625"/>
      <c r="Y60" s="666"/>
      <c r="Z60" s="625"/>
      <c r="AA60" s="626"/>
      <c r="AB60" s="627"/>
      <c r="AC60" s="627"/>
      <c r="AD60" s="627"/>
      <c r="AE60" s="627"/>
      <c r="AF60" s="628"/>
      <c r="AG60" s="629"/>
      <c r="AH60" s="618"/>
      <c r="AI60" s="674"/>
      <c r="AJ60" s="271">
        <f t="shared" si="3"/>
        <v>0</v>
      </c>
      <c r="AK60" s="630" t="s">
        <v>98</v>
      </c>
      <c r="AL60" s="617" t="s">
        <v>98</v>
      </c>
      <c r="AM60" s="631" t="s">
        <v>98</v>
      </c>
      <c r="AN60" s="629"/>
      <c r="AO60" s="617"/>
      <c r="AP60" s="631"/>
      <c r="AQ60" s="629" t="s">
        <v>97</v>
      </c>
      <c r="AR60" s="617" t="s">
        <v>97</v>
      </c>
      <c r="AS60" s="617" t="s">
        <v>97</v>
      </c>
      <c r="AT60" s="617" t="s">
        <v>97</v>
      </c>
      <c r="AU60" s="618" t="s">
        <v>97</v>
      </c>
      <c r="AV60" s="372">
        <f t="shared" si="4"/>
        <v>0</v>
      </c>
      <c r="AW60" s="624"/>
      <c r="AX60" s="661"/>
      <c r="AY60" s="661"/>
      <c r="AZ60" s="661"/>
      <c r="BA60" s="661"/>
      <c r="BB60" s="661"/>
      <c r="BC60" s="661"/>
      <c r="BD60" s="661"/>
      <c r="BE60" s="625"/>
    </row>
    <row r="61" spans="1:57" ht="31.5">
      <c r="A61" s="2655"/>
      <c r="B61" s="2455"/>
      <c r="C61" s="2633"/>
      <c r="D61" s="234" t="s">
        <v>76</v>
      </c>
      <c r="E61" s="2627"/>
      <c r="F61" s="2630"/>
      <c r="G61" s="615">
        <f t="shared" si="1"/>
        <v>0</v>
      </c>
      <c r="H61" s="616">
        <f t="shared" si="0"/>
        <v>0</v>
      </c>
      <c r="I61" s="617"/>
      <c r="J61" s="617"/>
      <c r="K61" s="617"/>
      <c r="L61" s="618"/>
      <c r="M61" s="619">
        <f t="shared" si="2"/>
        <v>0</v>
      </c>
      <c r="N61" s="620"/>
      <c r="O61" s="620"/>
      <c r="P61" s="620"/>
      <c r="Q61" s="620"/>
      <c r="R61" s="623"/>
      <c r="S61" s="624"/>
      <c r="T61" s="624"/>
      <c r="U61" s="624"/>
      <c r="V61" s="661"/>
      <c r="W61" s="661"/>
      <c r="X61" s="625"/>
      <c r="Y61" s="666"/>
      <c r="Z61" s="625"/>
      <c r="AA61" s="626"/>
      <c r="AB61" s="627"/>
      <c r="AC61" s="627"/>
      <c r="AD61" s="627"/>
      <c r="AE61" s="627"/>
      <c r="AF61" s="628"/>
      <c r="AG61" s="629"/>
      <c r="AH61" s="618"/>
      <c r="AI61" s="674"/>
      <c r="AJ61" s="271">
        <f t="shared" si="3"/>
        <v>0</v>
      </c>
      <c r="AK61" s="630"/>
      <c r="AL61" s="617"/>
      <c r="AM61" s="631"/>
      <c r="AN61" s="629" t="s">
        <v>97</v>
      </c>
      <c r="AO61" s="617" t="s">
        <v>97</v>
      </c>
      <c r="AP61" s="631" t="s">
        <v>97</v>
      </c>
      <c r="AQ61" s="629" t="s">
        <v>97</v>
      </c>
      <c r="AR61" s="617" t="s">
        <v>97</v>
      </c>
      <c r="AS61" s="617" t="s">
        <v>97</v>
      </c>
      <c r="AT61" s="617" t="s">
        <v>97</v>
      </c>
      <c r="AU61" s="618" t="s">
        <v>97</v>
      </c>
      <c r="AV61" s="372">
        <f t="shared" si="4"/>
        <v>0</v>
      </c>
      <c r="AW61" s="624"/>
      <c r="AX61" s="661"/>
      <c r="AY61" s="661"/>
      <c r="AZ61" s="661"/>
      <c r="BA61" s="661"/>
      <c r="BB61" s="661"/>
      <c r="BC61" s="661"/>
      <c r="BD61" s="661"/>
      <c r="BE61" s="625"/>
    </row>
    <row r="62" spans="1:57" ht="31.5">
      <c r="A62" s="2655"/>
      <c r="B62" s="2455"/>
      <c r="C62" s="2633"/>
      <c r="D62" s="234" t="s">
        <v>77</v>
      </c>
      <c r="E62" s="2627"/>
      <c r="F62" s="2630"/>
      <c r="G62" s="615">
        <f t="shared" si="1"/>
        <v>25</v>
      </c>
      <c r="H62" s="616">
        <f t="shared" si="0"/>
        <v>0</v>
      </c>
      <c r="I62" s="617"/>
      <c r="J62" s="617"/>
      <c r="K62" s="617"/>
      <c r="L62" s="618"/>
      <c r="M62" s="619">
        <f t="shared" si="2"/>
        <v>25</v>
      </c>
      <c r="N62" s="620"/>
      <c r="O62" s="620"/>
      <c r="P62" s="620"/>
      <c r="Q62" s="620"/>
      <c r="R62" s="623">
        <v>25</v>
      </c>
      <c r="S62" s="624">
        <v>12</v>
      </c>
      <c r="T62" s="624"/>
      <c r="U62" s="624"/>
      <c r="V62" s="661">
        <v>12</v>
      </c>
      <c r="W62" s="661">
        <v>1</v>
      </c>
      <c r="X62" s="625"/>
      <c r="Y62" s="666">
        <v>23</v>
      </c>
      <c r="Z62" s="625">
        <v>2</v>
      </c>
      <c r="AA62" s="626"/>
      <c r="AB62" s="627">
        <v>10</v>
      </c>
      <c r="AC62" s="627">
        <v>10</v>
      </c>
      <c r="AD62" s="627">
        <v>1</v>
      </c>
      <c r="AE62" s="627">
        <v>14</v>
      </c>
      <c r="AF62" s="628">
        <v>2</v>
      </c>
      <c r="AG62" s="675">
        <v>40</v>
      </c>
      <c r="AH62" s="636">
        <v>15</v>
      </c>
      <c r="AI62" s="675">
        <v>94</v>
      </c>
      <c r="AJ62" s="271">
        <f>SUM(AQ62:AU62)</f>
        <v>25</v>
      </c>
      <c r="AK62" s="630" t="s">
        <v>98</v>
      </c>
      <c r="AL62" s="617" t="s">
        <v>98</v>
      </c>
      <c r="AM62" s="631" t="s">
        <v>98</v>
      </c>
      <c r="AN62" s="629" t="s">
        <v>97</v>
      </c>
      <c r="AO62" s="617" t="s">
        <v>97</v>
      </c>
      <c r="AP62" s="631" t="s">
        <v>97</v>
      </c>
      <c r="AQ62" s="677">
        <v>3</v>
      </c>
      <c r="AR62" s="678">
        <v>7</v>
      </c>
      <c r="AS62" s="678">
        <v>8</v>
      </c>
      <c r="AT62" s="678">
        <v>6</v>
      </c>
      <c r="AU62" s="679">
        <v>1</v>
      </c>
      <c r="AV62" s="372">
        <f t="shared" si="4"/>
        <v>0</v>
      </c>
      <c r="AW62" s="624"/>
      <c r="AX62" s="661"/>
      <c r="AY62" s="661"/>
      <c r="AZ62" s="661"/>
      <c r="BA62" s="661"/>
      <c r="BB62" s="661"/>
      <c r="BC62" s="661"/>
      <c r="BD62" s="661"/>
      <c r="BE62" s="625"/>
    </row>
    <row r="63" spans="1:57" ht="32.25" thickBot="1">
      <c r="A63" s="2655"/>
      <c r="B63" s="2625"/>
      <c r="C63" s="2634"/>
      <c r="D63" s="267" t="s">
        <v>78</v>
      </c>
      <c r="E63" s="2628"/>
      <c r="F63" s="2631"/>
      <c r="G63" s="637">
        <f t="shared" si="1"/>
        <v>0</v>
      </c>
      <c r="H63" s="638">
        <f t="shared" si="0"/>
        <v>0</v>
      </c>
      <c r="I63" s="639"/>
      <c r="J63" s="639"/>
      <c r="K63" s="639"/>
      <c r="L63" s="640"/>
      <c r="M63" s="667">
        <f t="shared" si="2"/>
        <v>0</v>
      </c>
      <c r="N63" s="645"/>
      <c r="O63" s="645"/>
      <c r="P63" s="645"/>
      <c r="Q63" s="645"/>
      <c r="R63" s="646"/>
      <c r="S63" s="671"/>
      <c r="T63" s="671"/>
      <c r="U63" s="671"/>
      <c r="V63" s="645"/>
      <c r="W63" s="645"/>
      <c r="X63" s="646"/>
      <c r="Y63" s="644"/>
      <c r="Z63" s="646"/>
      <c r="AA63" s="649"/>
      <c r="AB63" s="639"/>
      <c r="AC63" s="639"/>
      <c r="AD63" s="639"/>
      <c r="AE63" s="639"/>
      <c r="AF63" s="640"/>
      <c r="AG63" s="649"/>
      <c r="AH63" s="640"/>
      <c r="AI63" s="676"/>
      <c r="AJ63" s="272">
        <f t="shared" si="3"/>
        <v>0</v>
      </c>
      <c r="AK63" s="650" t="s">
        <v>97</v>
      </c>
      <c r="AL63" s="639" t="s">
        <v>97</v>
      </c>
      <c r="AM63" s="651" t="s">
        <v>97</v>
      </c>
      <c r="AN63" s="649" t="s">
        <v>97</v>
      </c>
      <c r="AO63" s="639" t="s">
        <v>98</v>
      </c>
      <c r="AP63" s="651" t="s">
        <v>98</v>
      </c>
      <c r="AQ63" s="649"/>
      <c r="AR63" s="639"/>
      <c r="AS63" s="639"/>
      <c r="AT63" s="639"/>
      <c r="AU63" s="640"/>
      <c r="AV63" s="372">
        <f t="shared" si="4"/>
        <v>0</v>
      </c>
      <c r="AW63" s="671"/>
      <c r="AX63" s="645"/>
      <c r="AY63" s="645"/>
      <c r="AZ63" s="645"/>
      <c r="BA63" s="645"/>
      <c r="BB63" s="645"/>
      <c r="BC63" s="645"/>
      <c r="BD63" s="645"/>
      <c r="BE63" s="646"/>
    </row>
    <row r="64" spans="1:57" ht="31.5">
      <c r="A64" s="2655"/>
      <c r="B64" s="2454" t="s">
        <v>240</v>
      </c>
      <c r="C64" s="2573" t="s">
        <v>241</v>
      </c>
      <c r="D64" s="226" t="s">
        <v>74</v>
      </c>
      <c r="E64" s="2626">
        <v>10</v>
      </c>
      <c r="F64" s="2629">
        <f>E64-SUM(M64:M68)</f>
        <v>3</v>
      </c>
      <c r="G64" s="669">
        <f t="shared" si="1"/>
        <v>0</v>
      </c>
      <c r="H64" s="655">
        <f t="shared" si="0"/>
        <v>0</v>
      </c>
      <c r="I64" s="656"/>
      <c r="J64" s="656"/>
      <c r="K64" s="656"/>
      <c r="L64" s="657"/>
      <c r="M64" s="658">
        <f t="shared" si="2"/>
        <v>0</v>
      </c>
      <c r="N64" s="659"/>
      <c r="O64" s="659"/>
      <c r="P64" s="659"/>
      <c r="Q64" s="659"/>
      <c r="R64" s="660"/>
      <c r="S64" s="670"/>
      <c r="T64" s="670"/>
      <c r="U64" s="670"/>
      <c r="V64" s="659"/>
      <c r="W64" s="659"/>
      <c r="X64" s="660"/>
      <c r="Y64" s="662"/>
      <c r="Z64" s="660"/>
      <c r="AA64" s="663"/>
      <c r="AB64" s="656"/>
      <c r="AC64" s="656"/>
      <c r="AD64" s="656"/>
      <c r="AE64" s="656"/>
      <c r="AF64" s="657"/>
      <c r="AG64" s="663"/>
      <c r="AH64" s="664"/>
      <c r="AI64" s="680"/>
      <c r="AJ64" s="274">
        <f t="shared" si="3"/>
        <v>0</v>
      </c>
      <c r="AK64" s="665" t="s">
        <v>97</v>
      </c>
      <c r="AL64" s="656" t="s">
        <v>97</v>
      </c>
      <c r="AM64" s="664" t="s">
        <v>97</v>
      </c>
      <c r="AN64" s="663"/>
      <c r="AO64" s="656"/>
      <c r="AP64" s="664"/>
      <c r="AQ64" s="663" t="s">
        <v>97</v>
      </c>
      <c r="AR64" s="656" t="s">
        <v>97</v>
      </c>
      <c r="AS64" s="656" t="s">
        <v>97</v>
      </c>
      <c r="AT64" s="656" t="s">
        <v>97</v>
      </c>
      <c r="AU64" s="657" t="s">
        <v>97</v>
      </c>
      <c r="AV64" s="372">
        <f t="shared" si="4"/>
        <v>0</v>
      </c>
      <c r="AW64" s="670"/>
      <c r="AX64" s="659"/>
      <c r="AY64" s="659"/>
      <c r="AZ64" s="659"/>
      <c r="BA64" s="659"/>
      <c r="BB64" s="659"/>
      <c r="BC64" s="659"/>
      <c r="BD64" s="659"/>
      <c r="BE64" s="660"/>
    </row>
    <row r="65" spans="1:57" ht="47.25">
      <c r="A65" s="2655"/>
      <c r="B65" s="2455"/>
      <c r="C65" s="2574"/>
      <c r="D65" s="234" t="s">
        <v>75</v>
      </c>
      <c r="E65" s="2627"/>
      <c r="F65" s="2630"/>
      <c r="G65" s="615">
        <f t="shared" si="1"/>
        <v>0</v>
      </c>
      <c r="H65" s="616">
        <f t="shared" si="0"/>
        <v>0</v>
      </c>
      <c r="I65" s="617"/>
      <c r="J65" s="617"/>
      <c r="K65" s="617"/>
      <c r="L65" s="618"/>
      <c r="M65" s="619">
        <f t="shared" si="2"/>
        <v>0</v>
      </c>
      <c r="N65" s="620"/>
      <c r="O65" s="620"/>
      <c r="P65" s="620"/>
      <c r="Q65" s="620"/>
      <c r="R65" s="623"/>
      <c r="S65" s="624"/>
      <c r="T65" s="624"/>
      <c r="U65" s="624"/>
      <c r="V65" s="661"/>
      <c r="W65" s="661"/>
      <c r="X65" s="625"/>
      <c r="Y65" s="666"/>
      <c r="Z65" s="625"/>
      <c r="AA65" s="626"/>
      <c r="AB65" s="627"/>
      <c r="AC65" s="627"/>
      <c r="AD65" s="627"/>
      <c r="AE65" s="627"/>
      <c r="AF65" s="628"/>
      <c r="AG65" s="629"/>
      <c r="AH65" s="631"/>
      <c r="AI65" s="630"/>
      <c r="AJ65" s="247">
        <f t="shared" si="3"/>
        <v>0</v>
      </c>
      <c r="AK65" s="630" t="s">
        <v>98</v>
      </c>
      <c r="AL65" s="617" t="s">
        <v>98</v>
      </c>
      <c r="AM65" s="631" t="s">
        <v>98</v>
      </c>
      <c r="AN65" s="629"/>
      <c r="AO65" s="617"/>
      <c r="AP65" s="631"/>
      <c r="AQ65" s="629" t="s">
        <v>97</v>
      </c>
      <c r="AR65" s="617" t="s">
        <v>97</v>
      </c>
      <c r="AS65" s="617" t="s">
        <v>97</v>
      </c>
      <c r="AT65" s="617" t="s">
        <v>97</v>
      </c>
      <c r="AU65" s="618" t="s">
        <v>97</v>
      </c>
      <c r="AV65" s="372">
        <f t="shared" si="4"/>
        <v>0</v>
      </c>
      <c r="AW65" s="624"/>
      <c r="AX65" s="661"/>
      <c r="AY65" s="661"/>
      <c r="AZ65" s="661"/>
      <c r="BA65" s="661"/>
      <c r="BB65" s="661"/>
      <c r="BC65" s="661"/>
      <c r="BD65" s="661"/>
      <c r="BE65" s="625"/>
    </row>
    <row r="66" spans="1:57" ht="31.5">
      <c r="A66" s="2655"/>
      <c r="B66" s="2455"/>
      <c r="C66" s="2574"/>
      <c r="D66" s="234" t="s">
        <v>76</v>
      </c>
      <c r="E66" s="2627"/>
      <c r="F66" s="2630"/>
      <c r="G66" s="615">
        <f t="shared" si="1"/>
        <v>0</v>
      </c>
      <c r="H66" s="616">
        <f t="shared" si="0"/>
        <v>0</v>
      </c>
      <c r="I66" s="617"/>
      <c r="J66" s="617"/>
      <c r="K66" s="617"/>
      <c r="L66" s="618"/>
      <c r="M66" s="619">
        <f t="shared" si="2"/>
        <v>0</v>
      </c>
      <c r="N66" s="620"/>
      <c r="O66" s="620"/>
      <c r="P66" s="620"/>
      <c r="Q66" s="620"/>
      <c r="R66" s="623"/>
      <c r="S66" s="624"/>
      <c r="T66" s="624"/>
      <c r="U66" s="624"/>
      <c r="V66" s="661"/>
      <c r="W66" s="661"/>
      <c r="X66" s="625"/>
      <c r="Y66" s="666"/>
      <c r="Z66" s="625"/>
      <c r="AA66" s="626"/>
      <c r="AB66" s="627"/>
      <c r="AC66" s="627"/>
      <c r="AD66" s="627"/>
      <c r="AE66" s="627"/>
      <c r="AF66" s="628"/>
      <c r="AG66" s="629"/>
      <c r="AH66" s="631"/>
      <c r="AI66" s="630"/>
      <c r="AJ66" s="247">
        <f t="shared" si="3"/>
        <v>0</v>
      </c>
      <c r="AK66" s="630"/>
      <c r="AL66" s="617"/>
      <c r="AM66" s="631"/>
      <c r="AN66" s="629" t="s">
        <v>97</v>
      </c>
      <c r="AO66" s="617" t="s">
        <v>97</v>
      </c>
      <c r="AP66" s="631" t="s">
        <v>97</v>
      </c>
      <c r="AQ66" s="629" t="s">
        <v>97</v>
      </c>
      <c r="AR66" s="617" t="s">
        <v>97</v>
      </c>
      <c r="AS66" s="617" t="s">
        <v>97</v>
      </c>
      <c r="AT66" s="617" t="s">
        <v>97</v>
      </c>
      <c r="AU66" s="618" t="s">
        <v>97</v>
      </c>
      <c r="AV66" s="372">
        <f t="shared" si="4"/>
        <v>0</v>
      </c>
      <c r="AW66" s="624"/>
      <c r="AX66" s="661"/>
      <c r="AY66" s="661"/>
      <c r="AZ66" s="661"/>
      <c r="BA66" s="661"/>
      <c r="BB66" s="661"/>
      <c r="BC66" s="661"/>
      <c r="BD66" s="661"/>
      <c r="BE66" s="625"/>
    </row>
    <row r="67" spans="1:57" ht="31.5">
      <c r="A67" s="2655"/>
      <c r="B67" s="2455"/>
      <c r="C67" s="2574"/>
      <c r="D67" s="234" t="s">
        <v>77</v>
      </c>
      <c r="E67" s="2627"/>
      <c r="F67" s="2630"/>
      <c r="G67" s="615">
        <f t="shared" si="1"/>
        <v>7</v>
      </c>
      <c r="H67" s="616">
        <f t="shared" si="0"/>
        <v>0</v>
      </c>
      <c r="I67" s="617"/>
      <c r="J67" s="617"/>
      <c r="K67" s="617"/>
      <c r="L67" s="618"/>
      <c r="M67" s="619">
        <f t="shared" si="2"/>
        <v>7</v>
      </c>
      <c r="N67" s="620"/>
      <c r="O67" s="620"/>
      <c r="P67" s="620"/>
      <c r="Q67" s="620"/>
      <c r="R67" s="623">
        <v>7</v>
      </c>
      <c r="S67" s="624">
        <v>1</v>
      </c>
      <c r="T67" s="624"/>
      <c r="U67" s="624"/>
      <c r="V67" s="661">
        <v>6</v>
      </c>
      <c r="W67" s="661"/>
      <c r="X67" s="625"/>
      <c r="Y67" s="666">
        <v>7</v>
      </c>
      <c r="Z67" s="625"/>
      <c r="AA67" s="626"/>
      <c r="AB67" s="627"/>
      <c r="AC67" s="627"/>
      <c r="AD67" s="627"/>
      <c r="AE67" s="627">
        <v>2</v>
      </c>
      <c r="AF67" s="628"/>
      <c r="AG67" s="629">
        <v>36</v>
      </c>
      <c r="AH67" s="631">
        <v>17</v>
      </c>
      <c r="AI67" s="630">
        <v>91</v>
      </c>
      <c r="AJ67" s="247">
        <f>SUM(AQ67:AU67)</f>
        <v>7</v>
      </c>
      <c r="AK67" s="630" t="s">
        <v>98</v>
      </c>
      <c r="AL67" s="617" t="s">
        <v>98</v>
      </c>
      <c r="AM67" s="631" t="s">
        <v>98</v>
      </c>
      <c r="AN67" s="629" t="s">
        <v>97</v>
      </c>
      <c r="AO67" s="617" t="s">
        <v>97</v>
      </c>
      <c r="AP67" s="631" t="s">
        <v>97</v>
      </c>
      <c r="AQ67" s="629"/>
      <c r="AR67" s="617">
        <v>1</v>
      </c>
      <c r="AS67" s="617">
        <v>6</v>
      </c>
      <c r="AT67" s="617"/>
      <c r="AU67" s="618"/>
      <c r="AV67" s="372">
        <f t="shared" si="4"/>
        <v>0</v>
      </c>
      <c r="AW67" s="624"/>
      <c r="AX67" s="661"/>
      <c r="AY67" s="661"/>
      <c r="AZ67" s="661"/>
      <c r="BA67" s="661"/>
      <c r="BB67" s="661"/>
      <c r="BC67" s="661"/>
      <c r="BD67" s="661"/>
      <c r="BE67" s="625"/>
    </row>
    <row r="68" spans="1:57" ht="32.25" thickBot="1">
      <c r="A68" s="2655"/>
      <c r="B68" s="2625"/>
      <c r="C68" s="2575"/>
      <c r="D68" s="267" t="s">
        <v>78</v>
      </c>
      <c r="E68" s="2628"/>
      <c r="F68" s="2631"/>
      <c r="G68" s="637">
        <f t="shared" si="1"/>
        <v>0</v>
      </c>
      <c r="H68" s="638">
        <f t="shared" si="0"/>
        <v>0</v>
      </c>
      <c r="I68" s="639"/>
      <c r="J68" s="639"/>
      <c r="K68" s="639"/>
      <c r="L68" s="640"/>
      <c r="M68" s="667">
        <f t="shared" si="2"/>
        <v>0</v>
      </c>
      <c r="N68" s="645"/>
      <c r="O68" s="645"/>
      <c r="P68" s="645"/>
      <c r="Q68" s="645"/>
      <c r="R68" s="646"/>
      <c r="S68" s="671"/>
      <c r="T68" s="671"/>
      <c r="U68" s="671"/>
      <c r="V68" s="645"/>
      <c r="W68" s="645"/>
      <c r="X68" s="646"/>
      <c r="Y68" s="644"/>
      <c r="Z68" s="646"/>
      <c r="AA68" s="649"/>
      <c r="AB68" s="639"/>
      <c r="AC68" s="639"/>
      <c r="AD68" s="639"/>
      <c r="AE68" s="639"/>
      <c r="AF68" s="640"/>
      <c r="AG68" s="649"/>
      <c r="AH68" s="651"/>
      <c r="AI68" s="650"/>
      <c r="AJ68" s="262">
        <f t="shared" si="3"/>
        <v>0</v>
      </c>
      <c r="AK68" s="650" t="s">
        <v>97</v>
      </c>
      <c r="AL68" s="639" t="s">
        <v>97</v>
      </c>
      <c r="AM68" s="651" t="s">
        <v>97</v>
      </c>
      <c r="AN68" s="649" t="s">
        <v>97</v>
      </c>
      <c r="AO68" s="639" t="s">
        <v>98</v>
      </c>
      <c r="AP68" s="651" t="s">
        <v>98</v>
      </c>
      <c r="AQ68" s="649"/>
      <c r="AR68" s="639"/>
      <c r="AS68" s="639"/>
      <c r="AT68" s="639"/>
      <c r="AU68" s="640"/>
      <c r="AV68" s="372">
        <f t="shared" si="4"/>
        <v>0</v>
      </c>
      <c r="AW68" s="671"/>
      <c r="AX68" s="645"/>
      <c r="AY68" s="645"/>
      <c r="AZ68" s="645"/>
      <c r="BA68" s="645"/>
      <c r="BB68" s="645"/>
      <c r="BC68" s="645"/>
      <c r="BD68" s="645"/>
      <c r="BE68" s="646"/>
    </row>
    <row r="69" spans="1:57" ht="31.5">
      <c r="A69" s="2655"/>
      <c r="B69" s="2454" t="s">
        <v>242</v>
      </c>
      <c r="C69" s="2573" t="s">
        <v>243</v>
      </c>
      <c r="D69" s="226" t="s">
        <v>74</v>
      </c>
      <c r="E69" s="2626">
        <v>14</v>
      </c>
      <c r="F69" s="2629">
        <f>E69-SUM(M69:M73)</f>
        <v>0</v>
      </c>
      <c r="G69" s="669">
        <f>SUM(M69,AV69)</f>
        <v>0</v>
      </c>
      <c r="H69" s="655">
        <f t="shared" si="0"/>
        <v>0</v>
      </c>
      <c r="I69" s="656"/>
      <c r="J69" s="656"/>
      <c r="K69" s="656"/>
      <c r="L69" s="657"/>
      <c r="M69" s="658">
        <f t="shared" si="2"/>
        <v>0</v>
      </c>
      <c r="N69" s="659"/>
      <c r="O69" s="659"/>
      <c r="P69" s="659"/>
      <c r="Q69" s="659"/>
      <c r="R69" s="660"/>
      <c r="S69" s="670"/>
      <c r="T69" s="670"/>
      <c r="U69" s="670"/>
      <c r="V69" s="659"/>
      <c r="W69" s="659"/>
      <c r="X69" s="660"/>
      <c r="Y69" s="662"/>
      <c r="Z69" s="660"/>
      <c r="AA69" s="663"/>
      <c r="AB69" s="656"/>
      <c r="AC69" s="656"/>
      <c r="AD69" s="656"/>
      <c r="AE69" s="656"/>
      <c r="AF69" s="657"/>
      <c r="AG69" s="663"/>
      <c r="AH69" s="664"/>
      <c r="AI69" s="665"/>
      <c r="AJ69" s="233">
        <f t="shared" si="3"/>
        <v>0</v>
      </c>
      <c r="AK69" s="665" t="s">
        <v>97</v>
      </c>
      <c r="AL69" s="656" t="s">
        <v>97</v>
      </c>
      <c r="AM69" s="664" t="s">
        <v>97</v>
      </c>
      <c r="AN69" s="663"/>
      <c r="AO69" s="656"/>
      <c r="AP69" s="664"/>
      <c r="AQ69" s="663" t="s">
        <v>97</v>
      </c>
      <c r="AR69" s="656" t="s">
        <v>97</v>
      </c>
      <c r="AS69" s="656" t="s">
        <v>97</v>
      </c>
      <c r="AT69" s="656" t="s">
        <v>97</v>
      </c>
      <c r="AU69" s="657" t="s">
        <v>97</v>
      </c>
      <c r="AV69" s="372">
        <f t="shared" si="4"/>
        <v>0</v>
      </c>
      <c r="AW69" s="670"/>
      <c r="AX69" s="659"/>
      <c r="AY69" s="659"/>
      <c r="AZ69" s="659"/>
      <c r="BA69" s="659"/>
      <c r="BB69" s="659"/>
      <c r="BC69" s="659"/>
      <c r="BD69" s="659"/>
      <c r="BE69" s="660"/>
    </row>
    <row r="70" spans="1:57" ht="47.25">
      <c r="A70" s="2655"/>
      <c r="B70" s="2455"/>
      <c r="C70" s="2574"/>
      <c r="D70" s="234" t="s">
        <v>75</v>
      </c>
      <c r="E70" s="2627"/>
      <c r="F70" s="2630"/>
      <c r="G70" s="615">
        <f t="shared" si="1"/>
        <v>0</v>
      </c>
      <c r="H70" s="616">
        <f t="shared" si="0"/>
        <v>0</v>
      </c>
      <c r="I70" s="617"/>
      <c r="J70" s="617"/>
      <c r="K70" s="617"/>
      <c r="L70" s="618"/>
      <c r="M70" s="619">
        <f t="shared" si="2"/>
        <v>0</v>
      </c>
      <c r="N70" s="620"/>
      <c r="O70" s="620"/>
      <c r="P70" s="620"/>
      <c r="Q70" s="620"/>
      <c r="R70" s="623"/>
      <c r="S70" s="624"/>
      <c r="T70" s="624"/>
      <c r="U70" s="624"/>
      <c r="V70" s="661"/>
      <c r="W70" s="661"/>
      <c r="X70" s="625"/>
      <c r="Y70" s="666"/>
      <c r="Z70" s="625"/>
      <c r="AA70" s="626"/>
      <c r="AB70" s="627"/>
      <c r="AC70" s="627"/>
      <c r="AD70" s="627"/>
      <c r="AE70" s="627"/>
      <c r="AF70" s="628"/>
      <c r="AG70" s="629"/>
      <c r="AH70" s="631"/>
      <c r="AI70" s="630"/>
      <c r="AJ70" s="247">
        <f t="shared" si="3"/>
        <v>0</v>
      </c>
      <c r="AK70" s="630" t="s">
        <v>98</v>
      </c>
      <c r="AL70" s="617" t="s">
        <v>98</v>
      </c>
      <c r="AM70" s="631" t="s">
        <v>98</v>
      </c>
      <c r="AN70" s="629"/>
      <c r="AO70" s="617"/>
      <c r="AP70" s="631"/>
      <c r="AQ70" s="629" t="s">
        <v>97</v>
      </c>
      <c r="AR70" s="617" t="s">
        <v>97</v>
      </c>
      <c r="AS70" s="617" t="s">
        <v>97</v>
      </c>
      <c r="AT70" s="617" t="s">
        <v>97</v>
      </c>
      <c r="AU70" s="618" t="s">
        <v>97</v>
      </c>
      <c r="AV70" s="372">
        <f t="shared" si="4"/>
        <v>0</v>
      </c>
      <c r="AW70" s="624"/>
      <c r="AX70" s="661"/>
      <c r="AY70" s="661"/>
      <c r="AZ70" s="661"/>
      <c r="BA70" s="661"/>
      <c r="BB70" s="661"/>
      <c r="BC70" s="661"/>
      <c r="BD70" s="661"/>
      <c r="BE70" s="625"/>
    </row>
    <row r="71" spans="1:57" ht="31.5">
      <c r="A71" s="2655"/>
      <c r="B71" s="2455"/>
      <c r="C71" s="2574"/>
      <c r="D71" s="234" t="s">
        <v>76</v>
      </c>
      <c r="E71" s="2627"/>
      <c r="F71" s="2630"/>
      <c r="G71" s="615">
        <f t="shared" si="1"/>
        <v>0</v>
      </c>
      <c r="H71" s="616"/>
      <c r="I71" s="617"/>
      <c r="J71" s="617"/>
      <c r="K71" s="617"/>
      <c r="L71" s="618"/>
      <c r="M71" s="619">
        <f t="shared" si="2"/>
        <v>0</v>
      </c>
      <c r="N71" s="620"/>
      <c r="O71" s="620"/>
      <c r="P71" s="620"/>
      <c r="Q71" s="620"/>
      <c r="R71" s="623"/>
      <c r="S71" s="624"/>
      <c r="T71" s="624"/>
      <c r="U71" s="624"/>
      <c r="V71" s="661"/>
      <c r="W71" s="661"/>
      <c r="X71" s="625"/>
      <c r="Y71" s="666"/>
      <c r="Z71" s="625"/>
      <c r="AA71" s="626"/>
      <c r="AB71" s="627"/>
      <c r="AC71" s="627"/>
      <c r="AD71" s="627"/>
      <c r="AE71" s="627"/>
      <c r="AF71" s="628"/>
      <c r="AG71" s="629"/>
      <c r="AH71" s="631"/>
      <c r="AI71" s="630"/>
      <c r="AJ71" s="247">
        <f t="shared" si="3"/>
        <v>0</v>
      </c>
      <c r="AK71" s="630"/>
      <c r="AL71" s="617"/>
      <c r="AM71" s="631"/>
      <c r="AN71" s="629" t="s">
        <v>97</v>
      </c>
      <c r="AO71" s="617" t="s">
        <v>97</v>
      </c>
      <c r="AP71" s="631" t="s">
        <v>97</v>
      </c>
      <c r="AQ71" s="629" t="s">
        <v>97</v>
      </c>
      <c r="AR71" s="617" t="s">
        <v>97</v>
      </c>
      <c r="AS71" s="617" t="s">
        <v>97</v>
      </c>
      <c r="AT71" s="617" t="s">
        <v>97</v>
      </c>
      <c r="AU71" s="618" t="s">
        <v>97</v>
      </c>
      <c r="AV71" s="372">
        <f t="shared" si="4"/>
        <v>0</v>
      </c>
      <c r="AW71" s="624"/>
      <c r="AX71" s="661"/>
      <c r="AY71" s="661"/>
      <c r="AZ71" s="661"/>
      <c r="BA71" s="661"/>
      <c r="BB71" s="661"/>
      <c r="BC71" s="661"/>
      <c r="BD71" s="661"/>
      <c r="BE71" s="625"/>
    </row>
    <row r="72" spans="1:57" ht="31.5">
      <c r="A72" s="2655"/>
      <c r="B72" s="2455"/>
      <c r="C72" s="2574"/>
      <c r="D72" s="234" t="s">
        <v>77</v>
      </c>
      <c r="E72" s="2627"/>
      <c r="F72" s="2630"/>
      <c r="G72" s="615">
        <f>SUM(M72,AV72)</f>
        <v>14</v>
      </c>
      <c r="H72" s="616">
        <f t="shared" ref="H72:H135" si="5">SUM(I72:L72)</f>
        <v>0</v>
      </c>
      <c r="I72" s="617"/>
      <c r="J72" s="617"/>
      <c r="K72" s="617"/>
      <c r="L72" s="618"/>
      <c r="M72" s="619">
        <f t="shared" si="2"/>
        <v>14</v>
      </c>
      <c r="N72" s="620"/>
      <c r="O72" s="620"/>
      <c r="P72" s="620"/>
      <c r="Q72" s="620"/>
      <c r="R72" s="623">
        <v>14</v>
      </c>
      <c r="S72" s="624">
        <v>1</v>
      </c>
      <c r="T72" s="624"/>
      <c r="U72" s="624"/>
      <c r="V72" s="661">
        <v>3</v>
      </c>
      <c r="W72" s="661">
        <v>10</v>
      </c>
      <c r="X72" s="625"/>
      <c r="Y72" s="666">
        <v>11</v>
      </c>
      <c r="Z72" s="625">
        <v>3</v>
      </c>
      <c r="AA72" s="626"/>
      <c r="AB72" s="627">
        <v>3</v>
      </c>
      <c r="AC72" s="627">
        <v>3</v>
      </c>
      <c r="AD72" s="627"/>
      <c r="AE72" s="627"/>
      <c r="AF72" s="628"/>
      <c r="AG72" s="629">
        <v>50</v>
      </c>
      <c r="AH72" s="631">
        <v>30</v>
      </c>
      <c r="AI72" s="630">
        <v>101</v>
      </c>
      <c r="AJ72" s="247">
        <f>SUM(AQ72:AU72)</f>
        <v>14</v>
      </c>
      <c r="AK72" s="630" t="s">
        <v>98</v>
      </c>
      <c r="AL72" s="617" t="s">
        <v>98</v>
      </c>
      <c r="AM72" s="631" t="s">
        <v>98</v>
      </c>
      <c r="AN72" s="629" t="s">
        <v>97</v>
      </c>
      <c r="AO72" s="617" t="s">
        <v>97</v>
      </c>
      <c r="AP72" s="631" t="s">
        <v>97</v>
      </c>
      <c r="AQ72" s="629"/>
      <c r="AR72" s="617">
        <v>2</v>
      </c>
      <c r="AS72" s="617">
        <v>10</v>
      </c>
      <c r="AT72" s="617"/>
      <c r="AU72" s="618">
        <v>2</v>
      </c>
      <c r="AV72" s="372">
        <f t="shared" si="4"/>
        <v>0</v>
      </c>
      <c r="AW72" s="624"/>
      <c r="AX72" s="661"/>
      <c r="AY72" s="661"/>
      <c r="AZ72" s="661"/>
      <c r="BA72" s="661"/>
      <c r="BB72" s="661"/>
      <c r="BC72" s="661"/>
      <c r="BD72" s="661"/>
      <c r="BE72" s="625"/>
    </row>
    <row r="73" spans="1:57" ht="32.25" thickBot="1">
      <c r="A73" s="2655"/>
      <c r="B73" s="2625"/>
      <c r="C73" s="2575"/>
      <c r="D73" s="267" t="s">
        <v>78</v>
      </c>
      <c r="E73" s="2628"/>
      <c r="F73" s="2631"/>
      <c r="G73" s="637">
        <f t="shared" si="1"/>
        <v>0</v>
      </c>
      <c r="H73" s="638">
        <f t="shared" si="5"/>
        <v>0</v>
      </c>
      <c r="I73" s="639"/>
      <c r="J73" s="639"/>
      <c r="K73" s="639"/>
      <c r="L73" s="640"/>
      <c r="M73" s="667">
        <f t="shared" si="2"/>
        <v>0</v>
      </c>
      <c r="N73" s="645"/>
      <c r="O73" s="645"/>
      <c r="P73" s="645"/>
      <c r="Q73" s="645"/>
      <c r="R73" s="646"/>
      <c r="S73" s="671"/>
      <c r="T73" s="671"/>
      <c r="U73" s="671"/>
      <c r="V73" s="645"/>
      <c r="W73" s="645"/>
      <c r="X73" s="646"/>
      <c r="Y73" s="644"/>
      <c r="Z73" s="646"/>
      <c r="AA73" s="649"/>
      <c r="AB73" s="639"/>
      <c r="AC73" s="639"/>
      <c r="AD73" s="639"/>
      <c r="AE73" s="639"/>
      <c r="AF73" s="640"/>
      <c r="AG73" s="649"/>
      <c r="AH73" s="651"/>
      <c r="AI73" s="650"/>
      <c r="AJ73" s="262">
        <f t="shared" si="3"/>
        <v>0</v>
      </c>
      <c r="AK73" s="650" t="s">
        <v>97</v>
      </c>
      <c r="AL73" s="639" t="s">
        <v>97</v>
      </c>
      <c r="AM73" s="651" t="s">
        <v>97</v>
      </c>
      <c r="AN73" s="649" t="s">
        <v>97</v>
      </c>
      <c r="AO73" s="639" t="s">
        <v>98</v>
      </c>
      <c r="AP73" s="651" t="s">
        <v>98</v>
      </c>
      <c r="AQ73" s="649"/>
      <c r="AR73" s="639"/>
      <c r="AS73" s="639"/>
      <c r="AT73" s="639"/>
      <c r="AU73" s="640"/>
      <c r="AV73" s="372">
        <f t="shared" si="4"/>
        <v>0</v>
      </c>
      <c r="AW73" s="671"/>
      <c r="AX73" s="645"/>
      <c r="AY73" s="645"/>
      <c r="AZ73" s="645"/>
      <c r="BA73" s="645"/>
      <c r="BB73" s="645"/>
      <c r="BC73" s="645"/>
      <c r="BD73" s="645"/>
      <c r="BE73" s="646"/>
    </row>
    <row r="74" spans="1:57" ht="31.5">
      <c r="A74" s="2655"/>
      <c r="B74" s="2454" t="s">
        <v>244</v>
      </c>
      <c r="C74" s="2573" t="s">
        <v>245</v>
      </c>
      <c r="D74" s="226" t="s">
        <v>74</v>
      </c>
      <c r="E74" s="2626">
        <v>30</v>
      </c>
      <c r="F74" s="2629">
        <f>E74-SUM(M74:M78)</f>
        <v>1</v>
      </c>
      <c r="G74" s="669">
        <f>SUM(M74,AV74)</f>
        <v>0</v>
      </c>
      <c r="H74" s="655">
        <f t="shared" si="5"/>
        <v>0</v>
      </c>
      <c r="I74" s="656"/>
      <c r="J74" s="656"/>
      <c r="K74" s="656"/>
      <c r="L74" s="657"/>
      <c r="M74" s="658">
        <f t="shared" ref="M74:M137" si="6">IF(AND(SUM(N74:R74)=SUM(Y74:Z74),SUM(S74:X74)=SUM(Y74:Z74)),SUM(N74:R74),"ПЕРЕВІРТЕ ПРАВИЛЬНІСТЬ ДАНИХ")</f>
        <v>0</v>
      </c>
      <c r="N74" s="659"/>
      <c r="O74" s="659"/>
      <c r="P74" s="659"/>
      <c r="Q74" s="659"/>
      <c r="R74" s="660"/>
      <c r="S74" s="670"/>
      <c r="T74" s="670"/>
      <c r="U74" s="670"/>
      <c r="V74" s="659"/>
      <c r="W74" s="659"/>
      <c r="X74" s="660"/>
      <c r="Y74" s="662"/>
      <c r="Z74" s="660"/>
      <c r="AA74" s="663"/>
      <c r="AB74" s="656"/>
      <c r="AC74" s="656"/>
      <c r="AD74" s="656"/>
      <c r="AE74" s="656"/>
      <c r="AF74" s="657"/>
      <c r="AG74" s="663"/>
      <c r="AH74" s="664"/>
      <c r="AI74" s="665"/>
      <c r="AJ74" s="233">
        <f t="shared" ref="AJ74:AJ136" si="7">SUM(AN74:AP74)</f>
        <v>0</v>
      </c>
      <c r="AK74" s="665" t="s">
        <v>97</v>
      </c>
      <c r="AL74" s="656" t="s">
        <v>97</v>
      </c>
      <c r="AM74" s="664" t="s">
        <v>97</v>
      </c>
      <c r="AN74" s="663"/>
      <c r="AO74" s="656"/>
      <c r="AP74" s="664"/>
      <c r="AQ74" s="663" t="s">
        <v>97</v>
      </c>
      <c r="AR74" s="656" t="s">
        <v>97</v>
      </c>
      <c r="AS74" s="656" t="s">
        <v>97</v>
      </c>
      <c r="AT74" s="656" t="s">
        <v>97</v>
      </c>
      <c r="AU74" s="657" t="s">
        <v>97</v>
      </c>
      <c r="AV74" s="372">
        <f t="shared" ref="AV74:AV137" si="8">SUM(AW74:BE74)</f>
        <v>0</v>
      </c>
      <c r="AW74" s="670"/>
      <c r="AX74" s="659"/>
      <c r="AY74" s="659"/>
      <c r="AZ74" s="659"/>
      <c r="BA74" s="659"/>
      <c r="BB74" s="659"/>
      <c r="BC74" s="659"/>
      <c r="BD74" s="659"/>
      <c r="BE74" s="660"/>
    </row>
    <row r="75" spans="1:57" ht="47.25">
      <c r="A75" s="2655"/>
      <c r="B75" s="2455"/>
      <c r="C75" s="2574"/>
      <c r="D75" s="234" t="s">
        <v>75</v>
      </c>
      <c r="E75" s="2627"/>
      <c r="F75" s="2630"/>
      <c r="G75" s="615">
        <f t="shared" ref="G75:G137" si="9">SUM(M75,AV75)</f>
        <v>0</v>
      </c>
      <c r="H75" s="616">
        <f t="shared" si="5"/>
        <v>0</v>
      </c>
      <c r="I75" s="617"/>
      <c r="J75" s="617"/>
      <c r="K75" s="617"/>
      <c r="L75" s="618"/>
      <c r="M75" s="619">
        <f t="shared" si="6"/>
        <v>0</v>
      </c>
      <c r="N75" s="620"/>
      <c r="O75" s="620"/>
      <c r="P75" s="620"/>
      <c r="Q75" s="620"/>
      <c r="R75" s="623"/>
      <c r="S75" s="624"/>
      <c r="T75" s="624"/>
      <c r="U75" s="624"/>
      <c r="V75" s="661"/>
      <c r="W75" s="661"/>
      <c r="X75" s="625"/>
      <c r="Y75" s="666"/>
      <c r="Z75" s="625"/>
      <c r="AA75" s="626"/>
      <c r="AB75" s="627"/>
      <c r="AC75" s="627"/>
      <c r="AD75" s="627"/>
      <c r="AE75" s="627"/>
      <c r="AF75" s="628"/>
      <c r="AG75" s="629"/>
      <c r="AH75" s="631"/>
      <c r="AI75" s="630"/>
      <c r="AJ75" s="247">
        <f t="shared" si="7"/>
        <v>0</v>
      </c>
      <c r="AK75" s="630" t="s">
        <v>98</v>
      </c>
      <c r="AL75" s="617" t="s">
        <v>98</v>
      </c>
      <c r="AM75" s="631" t="s">
        <v>98</v>
      </c>
      <c r="AN75" s="629"/>
      <c r="AO75" s="617"/>
      <c r="AP75" s="631"/>
      <c r="AQ75" s="629" t="s">
        <v>97</v>
      </c>
      <c r="AR75" s="617" t="s">
        <v>97</v>
      </c>
      <c r="AS75" s="617" t="s">
        <v>97</v>
      </c>
      <c r="AT75" s="617" t="s">
        <v>97</v>
      </c>
      <c r="AU75" s="618" t="s">
        <v>97</v>
      </c>
      <c r="AV75" s="372">
        <f t="shared" si="8"/>
        <v>0</v>
      </c>
      <c r="AW75" s="624"/>
      <c r="AX75" s="661"/>
      <c r="AY75" s="661"/>
      <c r="AZ75" s="661"/>
      <c r="BA75" s="661"/>
      <c r="BB75" s="661"/>
      <c r="BC75" s="661"/>
      <c r="BD75" s="661"/>
      <c r="BE75" s="625"/>
    </row>
    <row r="76" spans="1:57" ht="31.5">
      <c r="A76" s="2655"/>
      <c r="B76" s="2455"/>
      <c r="C76" s="2574"/>
      <c r="D76" s="234" t="s">
        <v>76</v>
      </c>
      <c r="E76" s="2627"/>
      <c r="F76" s="2630"/>
      <c r="G76" s="615">
        <f t="shared" si="9"/>
        <v>0</v>
      </c>
      <c r="H76" s="616">
        <f t="shared" si="5"/>
        <v>0</v>
      </c>
      <c r="I76" s="617"/>
      <c r="J76" s="617"/>
      <c r="K76" s="617"/>
      <c r="L76" s="618"/>
      <c r="M76" s="619">
        <f t="shared" si="6"/>
        <v>0</v>
      </c>
      <c r="N76" s="620"/>
      <c r="O76" s="620"/>
      <c r="P76" s="620"/>
      <c r="Q76" s="620"/>
      <c r="R76" s="623"/>
      <c r="S76" s="624"/>
      <c r="T76" s="624"/>
      <c r="U76" s="624"/>
      <c r="V76" s="661"/>
      <c r="W76" s="661"/>
      <c r="X76" s="625"/>
      <c r="Y76" s="666"/>
      <c r="Z76" s="625"/>
      <c r="AA76" s="626"/>
      <c r="AB76" s="627"/>
      <c r="AC76" s="627"/>
      <c r="AD76" s="627"/>
      <c r="AE76" s="627"/>
      <c r="AF76" s="628"/>
      <c r="AG76" s="629"/>
      <c r="AH76" s="631"/>
      <c r="AI76" s="630"/>
      <c r="AJ76" s="247">
        <f t="shared" si="7"/>
        <v>0</v>
      </c>
      <c r="AK76" s="630"/>
      <c r="AL76" s="617"/>
      <c r="AM76" s="631"/>
      <c r="AN76" s="629" t="s">
        <v>97</v>
      </c>
      <c r="AO76" s="617" t="s">
        <v>97</v>
      </c>
      <c r="AP76" s="631" t="s">
        <v>97</v>
      </c>
      <c r="AQ76" s="629" t="s">
        <v>97</v>
      </c>
      <c r="AR76" s="617" t="s">
        <v>97</v>
      </c>
      <c r="AS76" s="617" t="s">
        <v>97</v>
      </c>
      <c r="AT76" s="617" t="s">
        <v>97</v>
      </c>
      <c r="AU76" s="618" t="s">
        <v>97</v>
      </c>
      <c r="AV76" s="372">
        <f t="shared" si="8"/>
        <v>0</v>
      </c>
      <c r="AW76" s="624"/>
      <c r="AX76" s="661"/>
      <c r="AY76" s="661"/>
      <c r="AZ76" s="661"/>
      <c r="BA76" s="661"/>
      <c r="BB76" s="661"/>
      <c r="BC76" s="661"/>
      <c r="BD76" s="661"/>
      <c r="BE76" s="625"/>
    </row>
    <row r="77" spans="1:57" ht="31.5">
      <c r="A77" s="2655"/>
      <c r="B77" s="2455"/>
      <c r="C77" s="2574"/>
      <c r="D77" s="234" t="s">
        <v>77</v>
      </c>
      <c r="E77" s="2627"/>
      <c r="F77" s="2630"/>
      <c r="G77" s="615">
        <f>SUM(M77,AV77)</f>
        <v>30</v>
      </c>
      <c r="H77" s="616">
        <f t="shared" si="5"/>
        <v>0</v>
      </c>
      <c r="I77" s="617"/>
      <c r="J77" s="617"/>
      <c r="K77" s="617"/>
      <c r="L77" s="618"/>
      <c r="M77" s="619">
        <f t="shared" si="6"/>
        <v>29</v>
      </c>
      <c r="N77" s="620"/>
      <c r="O77" s="620"/>
      <c r="P77" s="620"/>
      <c r="Q77" s="620"/>
      <c r="R77" s="623">
        <v>29</v>
      </c>
      <c r="S77" s="624"/>
      <c r="T77" s="624"/>
      <c r="U77" s="624"/>
      <c r="V77" s="661">
        <v>29</v>
      </c>
      <c r="W77" s="661"/>
      <c r="X77" s="625"/>
      <c r="Y77" s="666">
        <v>28</v>
      </c>
      <c r="Z77" s="625">
        <v>1</v>
      </c>
      <c r="AA77" s="626"/>
      <c r="AB77" s="627">
        <v>8</v>
      </c>
      <c r="AC77" s="627">
        <v>5</v>
      </c>
      <c r="AD77" s="627">
        <v>1</v>
      </c>
      <c r="AE77" s="627">
        <v>15</v>
      </c>
      <c r="AF77" s="628">
        <v>1</v>
      </c>
      <c r="AG77" s="629">
        <v>41</v>
      </c>
      <c r="AH77" s="631">
        <v>18</v>
      </c>
      <c r="AI77" s="630">
        <v>124</v>
      </c>
      <c r="AJ77" s="247">
        <f>SUM(AQ77:AU77)</f>
        <v>29</v>
      </c>
      <c r="AK77" s="630" t="s">
        <v>98</v>
      </c>
      <c r="AL77" s="617" t="s">
        <v>98</v>
      </c>
      <c r="AM77" s="631" t="s">
        <v>98</v>
      </c>
      <c r="AN77" s="629" t="s">
        <v>97</v>
      </c>
      <c r="AO77" s="617" t="s">
        <v>97</v>
      </c>
      <c r="AP77" s="631" t="s">
        <v>97</v>
      </c>
      <c r="AQ77" s="629"/>
      <c r="AR77" s="617">
        <v>2</v>
      </c>
      <c r="AS77" s="617">
        <v>11</v>
      </c>
      <c r="AT77" s="617">
        <v>13</v>
      </c>
      <c r="AU77" s="618">
        <v>3</v>
      </c>
      <c r="AV77" s="372">
        <f t="shared" si="8"/>
        <v>1</v>
      </c>
      <c r="AW77" s="624"/>
      <c r="AX77" s="661"/>
      <c r="AY77" s="661"/>
      <c r="AZ77" s="661"/>
      <c r="BA77" s="661">
        <v>1</v>
      </c>
      <c r="BB77" s="661"/>
      <c r="BC77" s="661"/>
      <c r="BD77" s="661"/>
      <c r="BE77" s="625"/>
    </row>
    <row r="78" spans="1:57" ht="32.25" thickBot="1">
      <c r="A78" s="2655"/>
      <c r="B78" s="2625"/>
      <c r="C78" s="2575"/>
      <c r="D78" s="267" t="s">
        <v>78</v>
      </c>
      <c r="E78" s="2628"/>
      <c r="F78" s="2631"/>
      <c r="G78" s="637">
        <f t="shared" si="9"/>
        <v>0</v>
      </c>
      <c r="H78" s="638">
        <f t="shared" si="5"/>
        <v>0</v>
      </c>
      <c r="I78" s="639"/>
      <c r="J78" s="639"/>
      <c r="K78" s="639"/>
      <c r="L78" s="640"/>
      <c r="M78" s="667">
        <f t="shared" si="6"/>
        <v>0</v>
      </c>
      <c r="N78" s="645"/>
      <c r="O78" s="645"/>
      <c r="P78" s="645"/>
      <c r="Q78" s="645"/>
      <c r="R78" s="646"/>
      <c r="S78" s="671"/>
      <c r="T78" s="671"/>
      <c r="U78" s="671"/>
      <c r="V78" s="645"/>
      <c r="W78" s="645"/>
      <c r="X78" s="646"/>
      <c r="Y78" s="644"/>
      <c r="Z78" s="646"/>
      <c r="AA78" s="649"/>
      <c r="AB78" s="639"/>
      <c r="AC78" s="639"/>
      <c r="AD78" s="639"/>
      <c r="AE78" s="639"/>
      <c r="AF78" s="640"/>
      <c r="AG78" s="649"/>
      <c r="AH78" s="651"/>
      <c r="AI78" s="650"/>
      <c r="AJ78" s="262">
        <f t="shared" si="7"/>
        <v>0</v>
      </c>
      <c r="AK78" s="650" t="s">
        <v>97</v>
      </c>
      <c r="AL78" s="639" t="s">
        <v>97</v>
      </c>
      <c r="AM78" s="651" t="s">
        <v>97</v>
      </c>
      <c r="AN78" s="649" t="s">
        <v>97</v>
      </c>
      <c r="AO78" s="639" t="s">
        <v>98</v>
      </c>
      <c r="AP78" s="651" t="s">
        <v>98</v>
      </c>
      <c r="AQ78" s="649"/>
      <c r="AR78" s="639"/>
      <c r="AS78" s="639"/>
      <c r="AT78" s="639"/>
      <c r="AU78" s="640"/>
      <c r="AV78" s="372">
        <f t="shared" si="8"/>
        <v>0</v>
      </c>
      <c r="AW78" s="671"/>
      <c r="AX78" s="645"/>
      <c r="AY78" s="645"/>
      <c r="AZ78" s="645"/>
      <c r="BA78" s="645"/>
      <c r="BB78" s="645"/>
      <c r="BC78" s="645"/>
      <c r="BD78" s="645"/>
      <c r="BE78" s="646"/>
    </row>
    <row r="79" spans="1:57" ht="31.5">
      <c r="A79" s="2655"/>
      <c r="B79" s="2454" t="s">
        <v>246</v>
      </c>
      <c r="C79" s="2573" t="s">
        <v>247</v>
      </c>
      <c r="D79" s="226" t="s">
        <v>74</v>
      </c>
      <c r="E79" s="2626">
        <v>20</v>
      </c>
      <c r="F79" s="2629">
        <f>E79-SUM(M79:M83)</f>
        <v>1</v>
      </c>
      <c r="G79" s="669">
        <f t="shared" si="9"/>
        <v>0</v>
      </c>
      <c r="H79" s="655">
        <f t="shared" si="5"/>
        <v>0</v>
      </c>
      <c r="I79" s="656"/>
      <c r="J79" s="656"/>
      <c r="K79" s="656"/>
      <c r="L79" s="657"/>
      <c r="M79" s="658">
        <f t="shared" si="6"/>
        <v>0</v>
      </c>
      <c r="N79" s="659"/>
      <c r="O79" s="659"/>
      <c r="P79" s="659"/>
      <c r="Q79" s="659"/>
      <c r="R79" s="660"/>
      <c r="S79" s="670"/>
      <c r="T79" s="670"/>
      <c r="U79" s="670"/>
      <c r="V79" s="659"/>
      <c r="W79" s="659"/>
      <c r="X79" s="660"/>
      <c r="Y79" s="662"/>
      <c r="Z79" s="660"/>
      <c r="AA79" s="663"/>
      <c r="AB79" s="656"/>
      <c r="AC79" s="656"/>
      <c r="AD79" s="656"/>
      <c r="AE79" s="656"/>
      <c r="AF79" s="657"/>
      <c r="AG79" s="663"/>
      <c r="AH79" s="664"/>
      <c r="AI79" s="665"/>
      <c r="AJ79" s="233">
        <f t="shared" si="7"/>
        <v>0</v>
      </c>
      <c r="AK79" s="665" t="s">
        <v>97</v>
      </c>
      <c r="AL79" s="656" t="s">
        <v>97</v>
      </c>
      <c r="AM79" s="664" t="s">
        <v>97</v>
      </c>
      <c r="AN79" s="663"/>
      <c r="AO79" s="656"/>
      <c r="AP79" s="664"/>
      <c r="AQ79" s="663" t="s">
        <v>97</v>
      </c>
      <c r="AR79" s="656" t="s">
        <v>97</v>
      </c>
      <c r="AS79" s="656" t="s">
        <v>97</v>
      </c>
      <c r="AT79" s="656" t="s">
        <v>97</v>
      </c>
      <c r="AU79" s="657" t="s">
        <v>97</v>
      </c>
      <c r="AV79" s="372">
        <f t="shared" si="8"/>
        <v>0</v>
      </c>
      <c r="AW79" s="670"/>
      <c r="AX79" s="659"/>
      <c r="AY79" s="659"/>
      <c r="AZ79" s="659"/>
      <c r="BA79" s="659"/>
      <c r="BB79" s="659"/>
      <c r="BC79" s="659"/>
      <c r="BD79" s="659"/>
      <c r="BE79" s="660"/>
    </row>
    <row r="80" spans="1:57" ht="47.25">
      <c r="A80" s="2655"/>
      <c r="B80" s="2455"/>
      <c r="C80" s="2574"/>
      <c r="D80" s="234" t="s">
        <v>75</v>
      </c>
      <c r="E80" s="2627"/>
      <c r="F80" s="2630"/>
      <c r="G80" s="615">
        <f t="shared" si="9"/>
        <v>0</v>
      </c>
      <c r="H80" s="616">
        <f t="shared" si="5"/>
        <v>0</v>
      </c>
      <c r="I80" s="617"/>
      <c r="J80" s="617"/>
      <c r="K80" s="617"/>
      <c r="L80" s="618"/>
      <c r="M80" s="619">
        <f t="shared" si="6"/>
        <v>0</v>
      </c>
      <c r="N80" s="620"/>
      <c r="O80" s="620"/>
      <c r="P80" s="620"/>
      <c r="Q80" s="620"/>
      <c r="R80" s="623"/>
      <c r="S80" s="624"/>
      <c r="T80" s="624"/>
      <c r="U80" s="624"/>
      <c r="V80" s="661"/>
      <c r="W80" s="661"/>
      <c r="X80" s="625"/>
      <c r="Y80" s="666"/>
      <c r="Z80" s="625"/>
      <c r="AA80" s="626"/>
      <c r="AB80" s="627"/>
      <c r="AC80" s="627"/>
      <c r="AD80" s="627"/>
      <c r="AE80" s="627"/>
      <c r="AF80" s="628"/>
      <c r="AG80" s="629"/>
      <c r="AH80" s="631"/>
      <c r="AI80" s="630"/>
      <c r="AJ80" s="247">
        <f t="shared" si="7"/>
        <v>0</v>
      </c>
      <c r="AK80" s="630" t="s">
        <v>98</v>
      </c>
      <c r="AL80" s="617" t="s">
        <v>98</v>
      </c>
      <c r="AM80" s="631" t="s">
        <v>98</v>
      </c>
      <c r="AN80" s="629"/>
      <c r="AO80" s="617"/>
      <c r="AP80" s="631"/>
      <c r="AQ80" s="629" t="s">
        <v>97</v>
      </c>
      <c r="AR80" s="617" t="s">
        <v>97</v>
      </c>
      <c r="AS80" s="617" t="s">
        <v>97</v>
      </c>
      <c r="AT80" s="617" t="s">
        <v>97</v>
      </c>
      <c r="AU80" s="618" t="s">
        <v>97</v>
      </c>
      <c r="AV80" s="372">
        <f t="shared" si="8"/>
        <v>0</v>
      </c>
      <c r="AW80" s="624"/>
      <c r="AX80" s="661"/>
      <c r="AY80" s="661"/>
      <c r="AZ80" s="661"/>
      <c r="BA80" s="661"/>
      <c r="BB80" s="661"/>
      <c r="BC80" s="661"/>
      <c r="BD80" s="661"/>
      <c r="BE80" s="625"/>
    </row>
    <row r="81" spans="1:57" ht="31.5">
      <c r="A81" s="2655"/>
      <c r="B81" s="2455"/>
      <c r="C81" s="2574"/>
      <c r="D81" s="234" t="s">
        <v>76</v>
      </c>
      <c r="E81" s="2627"/>
      <c r="F81" s="2630"/>
      <c r="G81" s="615">
        <f t="shared" si="9"/>
        <v>0</v>
      </c>
      <c r="H81" s="616">
        <f t="shared" si="5"/>
        <v>0</v>
      </c>
      <c r="I81" s="617"/>
      <c r="J81" s="617"/>
      <c r="K81" s="617"/>
      <c r="L81" s="618"/>
      <c r="M81" s="619">
        <f t="shared" si="6"/>
        <v>0</v>
      </c>
      <c r="N81" s="620"/>
      <c r="O81" s="620"/>
      <c r="P81" s="620"/>
      <c r="Q81" s="620"/>
      <c r="R81" s="623"/>
      <c r="S81" s="624"/>
      <c r="T81" s="624"/>
      <c r="U81" s="624"/>
      <c r="V81" s="661"/>
      <c r="W81" s="661"/>
      <c r="X81" s="625"/>
      <c r="Y81" s="666"/>
      <c r="Z81" s="625"/>
      <c r="AA81" s="626"/>
      <c r="AB81" s="627"/>
      <c r="AC81" s="627"/>
      <c r="AD81" s="627"/>
      <c r="AE81" s="627"/>
      <c r="AF81" s="628"/>
      <c r="AG81" s="629"/>
      <c r="AH81" s="631"/>
      <c r="AI81" s="630"/>
      <c r="AJ81" s="247">
        <f t="shared" si="7"/>
        <v>0</v>
      </c>
      <c r="AK81" s="630"/>
      <c r="AL81" s="617"/>
      <c r="AM81" s="631"/>
      <c r="AN81" s="629" t="s">
        <v>97</v>
      </c>
      <c r="AO81" s="617" t="s">
        <v>97</v>
      </c>
      <c r="AP81" s="631" t="s">
        <v>97</v>
      </c>
      <c r="AQ81" s="629" t="s">
        <v>97</v>
      </c>
      <c r="AR81" s="617" t="s">
        <v>97</v>
      </c>
      <c r="AS81" s="617" t="s">
        <v>97</v>
      </c>
      <c r="AT81" s="617" t="s">
        <v>97</v>
      </c>
      <c r="AU81" s="618" t="s">
        <v>97</v>
      </c>
      <c r="AV81" s="372">
        <f t="shared" si="8"/>
        <v>0</v>
      </c>
      <c r="AW81" s="624"/>
      <c r="AX81" s="661"/>
      <c r="AY81" s="661"/>
      <c r="AZ81" s="661"/>
      <c r="BA81" s="661"/>
      <c r="BB81" s="661"/>
      <c r="BC81" s="661"/>
      <c r="BD81" s="661"/>
      <c r="BE81" s="625"/>
    </row>
    <row r="82" spans="1:57" ht="31.5">
      <c r="A82" s="2655"/>
      <c r="B82" s="2455"/>
      <c r="C82" s="2574"/>
      <c r="D82" s="234" t="s">
        <v>77</v>
      </c>
      <c r="E82" s="2627"/>
      <c r="F82" s="2630"/>
      <c r="G82" s="615">
        <f>SUM(M82,AV82)</f>
        <v>20</v>
      </c>
      <c r="H82" s="616">
        <f t="shared" si="5"/>
        <v>0</v>
      </c>
      <c r="I82" s="617"/>
      <c r="J82" s="617"/>
      <c r="K82" s="617"/>
      <c r="L82" s="618"/>
      <c r="M82" s="619">
        <f>IF(AND(SUM(N82:R82)=SUM(Y82:Z82),SUM(S82:X82)=SUM(Y82:Z82)),SUM(N82:R82),"ПЕРЕВІРТЕ ПРАВИЛЬНІСТЬ ДАНИХ")</f>
        <v>19</v>
      </c>
      <c r="N82" s="620"/>
      <c r="O82" s="620"/>
      <c r="P82" s="620"/>
      <c r="Q82" s="620"/>
      <c r="R82" s="623">
        <v>19</v>
      </c>
      <c r="S82" s="624"/>
      <c r="T82" s="624"/>
      <c r="U82" s="624"/>
      <c r="V82" s="661">
        <v>19</v>
      </c>
      <c r="W82" s="661"/>
      <c r="X82" s="625"/>
      <c r="Y82" s="666">
        <v>18</v>
      </c>
      <c r="Z82" s="625">
        <v>1</v>
      </c>
      <c r="AA82" s="626"/>
      <c r="AB82" s="627"/>
      <c r="AC82" s="627"/>
      <c r="AD82" s="627"/>
      <c r="AE82" s="627">
        <v>1</v>
      </c>
      <c r="AF82" s="628"/>
      <c r="AG82" s="629">
        <v>38</v>
      </c>
      <c r="AH82" s="631">
        <v>22</v>
      </c>
      <c r="AI82" s="630">
        <v>105</v>
      </c>
      <c r="AJ82" s="247">
        <f>SUM(AQ82:AU82)</f>
        <v>19</v>
      </c>
      <c r="AK82" s="630" t="s">
        <v>98</v>
      </c>
      <c r="AL82" s="617" t="s">
        <v>98</v>
      </c>
      <c r="AM82" s="631" t="s">
        <v>98</v>
      </c>
      <c r="AN82" s="629" t="s">
        <v>97</v>
      </c>
      <c r="AO82" s="617" t="s">
        <v>97</v>
      </c>
      <c r="AP82" s="631" t="s">
        <v>97</v>
      </c>
      <c r="AQ82" s="629">
        <v>1</v>
      </c>
      <c r="AR82" s="617">
        <v>2</v>
      </c>
      <c r="AS82" s="617">
        <v>13</v>
      </c>
      <c r="AT82" s="617">
        <v>2</v>
      </c>
      <c r="AU82" s="618">
        <v>1</v>
      </c>
      <c r="AV82" s="372">
        <f t="shared" si="8"/>
        <v>1</v>
      </c>
      <c r="AW82" s="624"/>
      <c r="AX82" s="661"/>
      <c r="AY82" s="661"/>
      <c r="AZ82" s="661"/>
      <c r="BA82" s="661"/>
      <c r="BB82" s="661"/>
      <c r="BC82" s="661"/>
      <c r="BD82" s="661">
        <v>1</v>
      </c>
      <c r="BE82" s="625"/>
    </row>
    <row r="83" spans="1:57" ht="32.25" thickBot="1">
      <c r="A83" s="2655"/>
      <c r="B83" s="2625"/>
      <c r="C83" s="2575"/>
      <c r="D83" s="267" t="s">
        <v>78</v>
      </c>
      <c r="E83" s="2628"/>
      <c r="F83" s="2631"/>
      <c r="G83" s="637">
        <f t="shared" si="9"/>
        <v>0</v>
      </c>
      <c r="H83" s="638">
        <f t="shared" si="5"/>
        <v>0</v>
      </c>
      <c r="I83" s="639"/>
      <c r="J83" s="639"/>
      <c r="K83" s="639"/>
      <c r="L83" s="640"/>
      <c r="M83" s="667">
        <f>IF(AND(SUM(N83:R83)=SUM(Y83:Z83),SUM(S83:X83)=SUM(Y83:Z83)),SUM(N83:R83),"ПЕРЕВІРТЕ ПРАВИЛЬНІСТЬ ДАНИХ")</f>
        <v>0</v>
      </c>
      <c r="N83" s="645"/>
      <c r="O83" s="645"/>
      <c r="P83" s="645"/>
      <c r="Q83" s="645"/>
      <c r="R83" s="646"/>
      <c r="S83" s="671"/>
      <c r="T83" s="671"/>
      <c r="U83" s="671"/>
      <c r="V83" s="645"/>
      <c r="W83" s="645"/>
      <c r="X83" s="646"/>
      <c r="Y83" s="644"/>
      <c r="Z83" s="646"/>
      <c r="AA83" s="649"/>
      <c r="AB83" s="639"/>
      <c r="AC83" s="639"/>
      <c r="AD83" s="639"/>
      <c r="AE83" s="639"/>
      <c r="AF83" s="640"/>
      <c r="AG83" s="649"/>
      <c r="AH83" s="651"/>
      <c r="AI83" s="650"/>
      <c r="AJ83" s="262">
        <f t="shared" si="7"/>
        <v>0</v>
      </c>
      <c r="AK83" s="650" t="s">
        <v>97</v>
      </c>
      <c r="AL83" s="639" t="s">
        <v>97</v>
      </c>
      <c r="AM83" s="651" t="s">
        <v>97</v>
      </c>
      <c r="AN83" s="649" t="s">
        <v>97</v>
      </c>
      <c r="AO83" s="639" t="s">
        <v>98</v>
      </c>
      <c r="AP83" s="651" t="s">
        <v>98</v>
      </c>
      <c r="AQ83" s="649"/>
      <c r="AR83" s="639"/>
      <c r="AS83" s="639"/>
      <c r="AT83" s="639"/>
      <c r="AU83" s="640"/>
      <c r="AV83" s="372">
        <f t="shared" si="8"/>
        <v>0</v>
      </c>
      <c r="AW83" s="671"/>
      <c r="AX83" s="645"/>
      <c r="AY83" s="645"/>
      <c r="AZ83" s="645"/>
      <c r="BA83" s="645"/>
      <c r="BB83" s="645"/>
      <c r="BC83" s="645"/>
      <c r="BD83" s="645"/>
      <c r="BE83" s="646"/>
    </row>
    <row r="84" spans="1:57" ht="31.5">
      <c r="A84" s="2655"/>
      <c r="B84" s="2454" t="s">
        <v>248</v>
      </c>
      <c r="C84" s="2573" t="s">
        <v>249</v>
      </c>
      <c r="D84" s="226" t="s">
        <v>74</v>
      </c>
      <c r="E84" s="2626">
        <v>15</v>
      </c>
      <c r="F84" s="2629">
        <f>E84-SUM(M84:M88)</f>
        <v>2</v>
      </c>
      <c r="G84" s="669">
        <f t="shared" si="9"/>
        <v>0</v>
      </c>
      <c r="H84" s="655">
        <f t="shared" si="5"/>
        <v>0</v>
      </c>
      <c r="I84" s="656"/>
      <c r="J84" s="656"/>
      <c r="K84" s="656"/>
      <c r="L84" s="657"/>
      <c r="M84" s="658">
        <f t="shared" si="6"/>
        <v>0</v>
      </c>
      <c r="N84" s="659"/>
      <c r="O84" s="659"/>
      <c r="P84" s="659"/>
      <c r="Q84" s="659"/>
      <c r="R84" s="660"/>
      <c r="S84" s="670"/>
      <c r="T84" s="670"/>
      <c r="U84" s="670"/>
      <c r="V84" s="659"/>
      <c r="W84" s="659"/>
      <c r="X84" s="660"/>
      <c r="Y84" s="662"/>
      <c r="Z84" s="660"/>
      <c r="AA84" s="663"/>
      <c r="AB84" s="656"/>
      <c r="AC84" s="656"/>
      <c r="AD84" s="656"/>
      <c r="AE84" s="656"/>
      <c r="AF84" s="657"/>
      <c r="AG84" s="663"/>
      <c r="AH84" s="664"/>
      <c r="AI84" s="665"/>
      <c r="AJ84" s="233">
        <f t="shared" si="7"/>
        <v>0</v>
      </c>
      <c r="AK84" s="665" t="s">
        <v>97</v>
      </c>
      <c r="AL84" s="656" t="s">
        <v>97</v>
      </c>
      <c r="AM84" s="664" t="s">
        <v>97</v>
      </c>
      <c r="AN84" s="663"/>
      <c r="AO84" s="656"/>
      <c r="AP84" s="664"/>
      <c r="AQ84" s="663" t="s">
        <v>97</v>
      </c>
      <c r="AR84" s="656" t="s">
        <v>97</v>
      </c>
      <c r="AS84" s="656" t="s">
        <v>97</v>
      </c>
      <c r="AT84" s="656" t="s">
        <v>97</v>
      </c>
      <c r="AU84" s="657" t="s">
        <v>97</v>
      </c>
      <c r="AV84" s="372">
        <f t="shared" si="8"/>
        <v>0</v>
      </c>
      <c r="AW84" s="670"/>
      <c r="AX84" s="659"/>
      <c r="AY84" s="659"/>
      <c r="AZ84" s="659"/>
      <c r="BA84" s="659"/>
      <c r="BB84" s="659"/>
      <c r="BC84" s="659"/>
      <c r="BD84" s="659"/>
      <c r="BE84" s="681"/>
    </row>
    <row r="85" spans="1:57" ht="47.25">
      <c r="A85" s="2655"/>
      <c r="B85" s="2455"/>
      <c r="C85" s="2574"/>
      <c r="D85" s="234" t="s">
        <v>75</v>
      </c>
      <c r="E85" s="2627"/>
      <c r="F85" s="2630"/>
      <c r="G85" s="615">
        <f t="shared" si="9"/>
        <v>0</v>
      </c>
      <c r="H85" s="616">
        <f t="shared" si="5"/>
        <v>0</v>
      </c>
      <c r="I85" s="617"/>
      <c r="J85" s="617"/>
      <c r="K85" s="617"/>
      <c r="L85" s="618"/>
      <c r="M85" s="619">
        <f t="shared" si="6"/>
        <v>0</v>
      </c>
      <c r="N85" s="620"/>
      <c r="O85" s="620"/>
      <c r="P85" s="620"/>
      <c r="Q85" s="620"/>
      <c r="R85" s="623"/>
      <c r="S85" s="624"/>
      <c r="T85" s="624"/>
      <c r="U85" s="624"/>
      <c r="V85" s="661"/>
      <c r="W85" s="661"/>
      <c r="X85" s="625"/>
      <c r="Y85" s="666"/>
      <c r="Z85" s="625"/>
      <c r="AA85" s="626"/>
      <c r="AB85" s="627"/>
      <c r="AC85" s="627"/>
      <c r="AD85" s="627"/>
      <c r="AE85" s="627"/>
      <c r="AF85" s="628"/>
      <c r="AG85" s="629"/>
      <c r="AH85" s="631"/>
      <c r="AI85" s="630"/>
      <c r="AJ85" s="247">
        <f t="shared" si="7"/>
        <v>0</v>
      </c>
      <c r="AK85" s="630" t="s">
        <v>98</v>
      </c>
      <c r="AL85" s="617" t="s">
        <v>98</v>
      </c>
      <c r="AM85" s="631" t="s">
        <v>98</v>
      </c>
      <c r="AN85" s="629"/>
      <c r="AO85" s="617"/>
      <c r="AP85" s="631"/>
      <c r="AQ85" s="629" t="s">
        <v>97</v>
      </c>
      <c r="AR85" s="617" t="s">
        <v>97</v>
      </c>
      <c r="AS85" s="617" t="s">
        <v>97</v>
      </c>
      <c r="AT85" s="617" t="s">
        <v>97</v>
      </c>
      <c r="AU85" s="618" t="s">
        <v>97</v>
      </c>
      <c r="AV85" s="372">
        <f t="shared" si="8"/>
        <v>0</v>
      </c>
      <c r="AW85" s="624"/>
      <c r="AX85" s="661"/>
      <c r="AY85" s="661"/>
      <c r="AZ85" s="661"/>
      <c r="BA85" s="661"/>
      <c r="BB85" s="661"/>
      <c r="BC85" s="661"/>
      <c r="BD85" s="661"/>
      <c r="BE85" s="682"/>
    </row>
    <row r="86" spans="1:57" ht="31.5">
      <c r="A86" s="2655"/>
      <c r="B86" s="2455"/>
      <c r="C86" s="2574"/>
      <c r="D86" s="234" t="s">
        <v>76</v>
      </c>
      <c r="E86" s="2627"/>
      <c r="F86" s="2630"/>
      <c r="G86" s="615">
        <f t="shared" si="9"/>
        <v>0</v>
      </c>
      <c r="H86" s="616">
        <f t="shared" si="5"/>
        <v>0</v>
      </c>
      <c r="I86" s="617"/>
      <c r="J86" s="617"/>
      <c r="K86" s="617"/>
      <c r="L86" s="618"/>
      <c r="M86" s="619">
        <f t="shared" si="6"/>
        <v>0</v>
      </c>
      <c r="N86" s="620"/>
      <c r="O86" s="620"/>
      <c r="P86" s="620"/>
      <c r="Q86" s="620"/>
      <c r="R86" s="623"/>
      <c r="S86" s="624"/>
      <c r="T86" s="624"/>
      <c r="U86" s="624"/>
      <c r="V86" s="661"/>
      <c r="W86" s="661"/>
      <c r="X86" s="625"/>
      <c r="Y86" s="666"/>
      <c r="Z86" s="625"/>
      <c r="AA86" s="626"/>
      <c r="AB86" s="627"/>
      <c r="AC86" s="627"/>
      <c r="AD86" s="627"/>
      <c r="AE86" s="627"/>
      <c r="AF86" s="628"/>
      <c r="AG86" s="629"/>
      <c r="AH86" s="631"/>
      <c r="AI86" s="630"/>
      <c r="AJ86" s="247">
        <f t="shared" si="7"/>
        <v>0</v>
      </c>
      <c r="AK86" s="630"/>
      <c r="AL86" s="617"/>
      <c r="AM86" s="631"/>
      <c r="AN86" s="629" t="s">
        <v>97</v>
      </c>
      <c r="AO86" s="617" t="s">
        <v>97</v>
      </c>
      <c r="AP86" s="631" t="s">
        <v>97</v>
      </c>
      <c r="AQ86" s="629" t="s">
        <v>97</v>
      </c>
      <c r="AR86" s="617" t="s">
        <v>97</v>
      </c>
      <c r="AS86" s="617" t="s">
        <v>97</v>
      </c>
      <c r="AT86" s="617" t="s">
        <v>97</v>
      </c>
      <c r="AU86" s="618" t="s">
        <v>97</v>
      </c>
      <c r="AV86" s="372">
        <f t="shared" si="8"/>
        <v>0</v>
      </c>
      <c r="AW86" s="624"/>
      <c r="AX86" s="661"/>
      <c r="AY86" s="661"/>
      <c r="AZ86" s="661"/>
      <c r="BA86" s="661"/>
      <c r="BB86" s="661"/>
      <c r="BC86" s="661"/>
      <c r="BD86" s="661"/>
      <c r="BE86" s="682"/>
    </row>
    <row r="87" spans="1:57" ht="31.5">
      <c r="A87" s="2655"/>
      <c r="B87" s="2455"/>
      <c r="C87" s="2574"/>
      <c r="D87" s="234" t="s">
        <v>77</v>
      </c>
      <c r="E87" s="2627"/>
      <c r="F87" s="2630"/>
      <c r="G87" s="615">
        <f t="shared" si="9"/>
        <v>13</v>
      </c>
      <c r="H87" s="616">
        <f t="shared" si="5"/>
        <v>0</v>
      </c>
      <c r="I87" s="617"/>
      <c r="J87" s="617"/>
      <c r="K87" s="617"/>
      <c r="L87" s="618"/>
      <c r="M87" s="619">
        <f t="shared" si="6"/>
        <v>13</v>
      </c>
      <c r="N87" s="620"/>
      <c r="O87" s="620"/>
      <c r="P87" s="620"/>
      <c r="Q87" s="620"/>
      <c r="R87" s="623">
        <v>13</v>
      </c>
      <c r="S87" s="624"/>
      <c r="T87" s="624"/>
      <c r="U87" s="624"/>
      <c r="V87" s="661"/>
      <c r="W87" s="661">
        <v>13</v>
      </c>
      <c r="X87" s="625"/>
      <c r="Y87" s="666">
        <v>11</v>
      </c>
      <c r="Z87" s="625">
        <v>2</v>
      </c>
      <c r="AA87" s="626"/>
      <c r="AB87" s="627"/>
      <c r="AC87" s="627"/>
      <c r="AD87" s="627">
        <v>8</v>
      </c>
      <c r="AE87" s="627">
        <v>13</v>
      </c>
      <c r="AF87" s="628"/>
      <c r="AG87" s="629">
        <v>35</v>
      </c>
      <c r="AH87" s="631">
        <v>20</v>
      </c>
      <c r="AI87" s="630">
        <v>100</v>
      </c>
      <c r="AJ87" s="247">
        <f>SUM(AQ87:AU87)</f>
        <v>13</v>
      </c>
      <c r="AK87" s="630" t="s">
        <v>98</v>
      </c>
      <c r="AL87" s="617" t="s">
        <v>98</v>
      </c>
      <c r="AM87" s="631" t="s">
        <v>98</v>
      </c>
      <c r="AN87" s="629" t="s">
        <v>97</v>
      </c>
      <c r="AO87" s="617" t="s">
        <v>97</v>
      </c>
      <c r="AP87" s="631" t="s">
        <v>97</v>
      </c>
      <c r="AQ87" s="629"/>
      <c r="AR87" s="617">
        <v>3</v>
      </c>
      <c r="AS87" s="617">
        <v>6</v>
      </c>
      <c r="AT87" s="617">
        <v>4</v>
      </c>
      <c r="AU87" s="618"/>
      <c r="AV87" s="372">
        <f t="shared" si="8"/>
        <v>0</v>
      </c>
      <c r="AW87" s="624"/>
      <c r="AX87" s="661"/>
      <c r="AY87" s="661"/>
      <c r="AZ87" s="661"/>
      <c r="BA87" s="661"/>
      <c r="BB87" s="661"/>
      <c r="BC87" s="661"/>
      <c r="BD87" s="661"/>
      <c r="BE87" s="682"/>
    </row>
    <row r="88" spans="1:57" ht="32.25" thickBot="1">
      <c r="A88" s="2655"/>
      <c r="B88" s="2625"/>
      <c r="C88" s="2575"/>
      <c r="D88" s="267" t="s">
        <v>78</v>
      </c>
      <c r="E88" s="2628"/>
      <c r="F88" s="2631"/>
      <c r="G88" s="637">
        <f t="shared" si="9"/>
        <v>0</v>
      </c>
      <c r="H88" s="638">
        <f t="shared" si="5"/>
        <v>0</v>
      </c>
      <c r="I88" s="639"/>
      <c r="J88" s="639"/>
      <c r="K88" s="639"/>
      <c r="L88" s="640"/>
      <c r="M88" s="667">
        <f t="shared" si="6"/>
        <v>0</v>
      </c>
      <c r="N88" s="645"/>
      <c r="O88" s="645"/>
      <c r="P88" s="645"/>
      <c r="Q88" s="645"/>
      <c r="R88" s="646"/>
      <c r="S88" s="671"/>
      <c r="T88" s="671"/>
      <c r="U88" s="671"/>
      <c r="V88" s="645"/>
      <c r="W88" s="645"/>
      <c r="X88" s="646"/>
      <c r="Y88" s="644"/>
      <c r="Z88" s="646"/>
      <c r="AA88" s="649"/>
      <c r="AB88" s="639"/>
      <c r="AC88" s="639"/>
      <c r="AD88" s="639"/>
      <c r="AE88" s="639"/>
      <c r="AF88" s="640"/>
      <c r="AG88" s="649"/>
      <c r="AH88" s="651"/>
      <c r="AI88" s="650"/>
      <c r="AJ88" s="262">
        <f t="shared" si="7"/>
        <v>0</v>
      </c>
      <c r="AK88" s="650" t="s">
        <v>97</v>
      </c>
      <c r="AL88" s="639" t="s">
        <v>97</v>
      </c>
      <c r="AM88" s="651" t="s">
        <v>97</v>
      </c>
      <c r="AN88" s="649" t="s">
        <v>97</v>
      </c>
      <c r="AO88" s="639" t="s">
        <v>98</v>
      </c>
      <c r="AP88" s="651" t="s">
        <v>98</v>
      </c>
      <c r="AQ88" s="649"/>
      <c r="AR88" s="639"/>
      <c r="AS88" s="639"/>
      <c r="AT88" s="639"/>
      <c r="AU88" s="640"/>
      <c r="AV88" s="372">
        <f t="shared" si="8"/>
        <v>0</v>
      </c>
      <c r="AW88" s="671"/>
      <c r="AX88" s="645"/>
      <c r="AY88" s="645"/>
      <c r="AZ88" s="645"/>
      <c r="BA88" s="645"/>
      <c r="BB88" s="645"/>
      <c r="BC88" s="645"/>
      <c r="BD88" s="645"/>
      <c r="BE88" s="683"/>
    </row>
    <row r="89" spans="1:57" ht="31.5">
      <c r="A89" s="2620" t="s">
        <v>206</v>
      </c>
      <c r="B89" s="2454" t="s">
        <v>250</v>
      </c>
      <c r="C89" s="2457" t="s">
        <v>251</v>
      </c>
      <c r="D89" s="275" t="s">
        <v>74</v>
      </c>
      <c r="E89" s="2436"/>
      <c r="F89" s="2460">
        <f>E89-SUM(M89:M93)</f>
        <v>-232</v>
      </c>
      <c r="G89" s="684">
        <f t="shared" si="9"/>
        <v>82</v>
      </c>
      <c r="H89" s="685">
        <f t="shared" si="5"/>
        <v>2</v>
      </c>
      <c r="I89" s="686">
        <v>2</v>
      </c>
      <c r="J89" s="686"/>
      <c r="K89" s="686"/>
      <c r="L89" s="687"/>
      <c r="M89" s="688">
        <f t="shared" si="6"/>
        <v>80</v>
      </c>
      <c r="N89" s="689"/>
      <c r="O89" s="689"/>
      <c r="P89" s="689"/>
      <c r="Q89" s="689"/>
      <c r="R89" s="690">
        <v>80</v>
      </c>
      <c r="S89" s="691">
        <v>6</v>
      </c>
      <c r="T89" s="689"/>
      <c r="U89" s="689"/>
      <c r="V89" s="692">
        <v>72</v>
      </c>
      <c r="W89" s="689">
        <v>2</v>
      </c>
      <c r="X89" s="693"/>
      <c r="Y89" s="694">
        <v>73</v>
      </c>
      <c r="Z89" s="695">
        <v>7</v>
      </c>
      <c r="AA89" s="696"/>
      <c r="AB89" s="697">
        <v>16</v>
      </c>
      <c r="AC89" s="697">
        <v>16</v>
      </c>
      <c r="AD89" s="697">
        <v>3</v>
      </c>
      <c r="AE89" s="697">
        <v>29</v>
      </c>
      <c r="AF89" s="698">
        <v>7</v>
      </c>
      <c r="AG89" s="696">
        <v>41.2</v>
      </c>
      <c r="AH89" s="698">
        <v>18</v>
      </c>
      <c r="AI89" s="699">
        <v>9.8000000000000007</v>
      </c>
      <c r="AJ89" s="552">
        <f>SUM(AN89:AP89)</f>
        <v>74</v>
      </c>
      <c r="AK89" s="700" t="s">
        <v>97</v>
      </c>
      <c r="AL89" s="701" t="s">
        <v>97</v>
      </c>
      <c r="AM89" s="702" t="s">
        <v>97</v>
      </c>
      <c r="AN89" s="699">
        <v>9</v>
      </c>
      <c r="AO89" s="686">
        <v>65</v>
      </c>
      <c r="AP89" s="703"/>
      <c r="AQ89" s="704" t="s">
        <v>97</v>
      </c>
      <c r="AR89" s="701" t="s">
        <v>97</v>
      </c>
      <c r="AS89" s="701" t="s">
        <v>97</v>
      </c>
      <c r="AT89" s="701" t="s">
        <v>97</v>
      </c>
      <c r="AU89" s="705" t="s">
        <v>97</v>
      </c>
      <c r="AV89" s="553">
        <f t="shared" si="8"/>
        <v>2</v>
      </c>
      <c r="AW89" s="706"/>
      <c r="AX89" s="707"/>
      <c r="AY89" s="707"/>
      <c r="AZ89" s="707"/>
      <c r="BA89" s="707">
        <v>1</v>
      </c>
      <c r="BB89" s="707"/>
      <c r="BC89" s="707"/>
      <c r="BD89" s="707"/>
      <c r="BE89" s="708">
        <v>1</v>
      </c>
    </row>
    <row r="90" spans="1:57" ht="47.25">
      <c r="A90" s="2622"/>
      <c r="B90" s="2455"/>
      <c r="C90" s="2458"/>
      <c r="D90" s="277" t="s">
        <v>75</v>
      </c>
      <c r="E90" s="2437"/>
      <c r="F90" s="2461"/>
      <c r="G90" s="709">
        <f t="shared" si="9"/>
        <v>0</v>
      </c>
      <c r="H90" s="710">
        <f t="shared" si="5"/>
        <v>0</v>
      </c>
      <c r="I90" s="711"/>
      <c r="J90" s="711"/>
      <c r="K90" s="711"/>
      <c r="L90" s="712"/>
      <c r="M90" s="713">
        <f t="shared" si="6"/>
        <v>0</v>
      </c>
      <c r="N90" s="714"/>
      <c r="O90" s="714"/>
      <c r="P90" s="714"/>
      <c r="Q90" s="714"/>
      <c r="R90" s="715"/>
      <c r="S90" s="716"/>
      <c r="T90" s="717"/>
      <c r="U90" s="717"/>
      <c r="V90" s="714"/>
      <c r="W90" s="714"/>
      <c r="X90" s="718"/>
      <c r="Y90" s="694"/>
      <c r="Z90" s="695"/>
      <c r="AA90" s="696"/>
      <c r="AB90" s="697"/>
      <c r="AC90" s="697"/>
      <c r="AD90" s="697"/>
      <c r="AE90" s="697"/>
      <c r="AF90" s="698"/>
      <c r="AG90" s="719"/>
      <c r="AH90" s="712"/>
      <c r="AI90" s="719"/>
      <c r="AJ90" s="554">
        <f t="shared" si="7"/>
        <v>0</v>
      </c>
      <c r="AK90" s="720" t="s">
        <v>98</v>
      </c>
      <c r="AL90" s="721" t="s">
        <v>98</v>
      </c>
      <c r="AM90" s="722" t="s">
        <v>98</v>
      </c>
      <c r="AN90" s="723"/>
      <c r="AO90" s="721"/>
      <c r="AP90" s="722"/>
      <c r="AQ90" s="723" t="s">
        <v>97</v>
      </c>
      <c r="AR90" s="721" t="s">
        <v>97</v>
      </c>
      <c r="AS90" s="721" t="s">
        <v>97</v>
      </c>
      <c r="AT90" s="721" t="s">
        <v>97</v>
      </c>
      <c r="AU90" s="724" t="s">
        <v>97</v>
      </c>
      <c r="AV90" s="553">
        <f t="shared" si="8"/>
        <v>0</v>
      </c>
      <c r="AW90" s="725"/>
      <c r="AX90" s="726"/>
      <c r="AY90" s="726"/>
      <c r="AZ90" s="726"/>
      <c r="BA90" s="726"/>
      <c r="BB90" s="726"/>
      <c r="BC90" s="726"/>
      <c r="BD90" s="726"/>
      <c r="BE90" s="727"/>
    </row>
    <row r="91" spans="1:57" ht="31.5">
      <c r="A91" s="2622"/>
      <c r="B91" s="2455"/>
      <c r="C91" s="2458"/>
      <c r="D91" s="277" t="s">
        <v>76</v>
      </c>
      <c r="E91" s="2437"/>
      <c r="F91" s="2461"/>
      <c r="G91" s="709">
        <f t="shared" si="9"/>
        <v>4</v>
      </c>
      <c r="H91" s="710">
        <f t="shared" si="5"/>
        <v>0</v>
      </c>
      <c r="I91" s="711"/>
      <c r="J91" s="711"/>
      <c r="K91" s="711"/>
      <c r="L91" s="712"/>
      <c r="M91" s="713">
        <f t="shared" si="6"/>
        <v>4</v>
      </c>
      <c r="N91" s="714"/>
      <c r="O91" s="714">
        <v>4</v>
      </c>
      <c r="P91" s="728"/>
      <c r="Q91" s="729"/>
      <c r="R91" s="715"/>
      <c r="S91" s="716"/>
      <c r="T91" s="714"/>
      <c r="U91" s="714">
        <v>4</v>
      </c>
      <c r="V91" s="714"/>
      <c r="W91" s="714"/>
      <c r="X91" s="718"/>
      <c r="Y91" s="694">
        <v>4</v>
      </c>
      <c r="Z91" s="695"/>
      <c r="AA91" s="696"/>
      <c r="AB91" s="697"/>
      <c r="AC91" s="697"/>
      <c r="AD91" s="697"/>
      <c r="AE91" s="697">
        <v>1</v>
      </c>
      <c r="AF91" s="698"/>
      <c r="AG91" s="719">
        <v>35.6</v>
      </c>
      <c r="AH91" s="712">
        <v>13</v>
      </c>
      <c r="AI91" s="719">
        <v>74.599999999999994</v>
      </c>
      <c r="AJ91" s="554">
        <f>SUM(AK91:AM91)</f>
        <v>4</v>
      </c>
      <c r="AK91" s="720">
        <v>3</v>
      </c>
      <c r="AL91" s="721">
        <v>1</v>
      </c>
      <c r="AM91" s="722"/>
      <c r="AN91" s="723" t="s">
        <v>97</v>
      </c>
      <c r="AO91" s="721" t="s">
        <v>97</v>
      </c>
      <c r="AP91" s="722" t="s">
        <v>97</v>
      </c>
      <c r="AQ91" s="723" t="s">
        <v>97</v>
      </c>
      <c r="AR91" s="721" t="s">
        <v>97</v>
      </c>
      <c r="AS91" s="721" t="s">
        <v>97</v>
      </c>
      <c r="AT91" s="721" t="s">
        <v>97</v>
      </c>
      <c r="AU91" s="724" t="s">
        <v>97</v>
      </c>
      <c r="AV91" s="553">
        <f t="shared" si="8"/>
        <v>0</v>
      </c>
      <c r="AW91" s="725"/>
      <c r="AX91" s="726"/>
      <c r="AY91" s="726"/>
      <c r="AZ91" s="726"/>
      <c r="BA91" s="726"/>
      <c r="BB91" s="726"/>
      <c r="BC91" s="726"/>
      <c r="BD91" s="726"/>
      <c r="BE91" s="727"/>
    </row>
    <row r="92" spans="1:57" ht="31.5">
      <c r="A92" s="2622"/>
      <c r="B92" s="2455"/>
      <c r="C92" s="2458"/>
      <c r="D92" s="277" t="s">
        <v>77</v>
      </c>
      <c r="E92" s="2437"/>
      <c r="F92" s="2461"/>
      <c r="G92" s="709">
        <f t="shared" si="9"/>
        <v>172</v>
      </c>
      <c r="H92" s="710">
        <f t="shared" si="5"/>
        <v>7</v>
      </c>
      <c r="I92" s="711">
        <v>7</v>
      </c>
      <c r="J92" s="711"/>
      <c r="K92" s="711"/>
      <c r="L92" s="712"/>
      <c r="M92" s="713">
        <f t="shared" si="6"/>
        <v>148</v>
      </c>
      <c r="N92" s="714"/>
      <c r="O92" s="714"/>
      <c r="P92" s="714"/>
      <c r="Q92" s="714"/>
      <c r="R92" s="715">
        <v>148</v>
      </c>
      <c r="S92" s="716">
        <v>11</v>
      </c>
      <c r="T92" s="714"/>
      <c r="U92" s="714"/>
      <c r="V92" s="714">
        <v>130</v>
      </c>
      <c r="W92" s="714">
        <v>7</v>
      </c>
      <c r="X92" s="718"/>
      <c r="Y92" s="694">
        <v>124</v>
      </c>
      <c r="Z92" s="695">
        <v>24</v>
      </c>
      <c r="AA92" s="696"/>
      <c r="AB92" s="697">
        <v>35</v>
      </c>
      <c r="AC92" s="697">
        <v>31</v>
      </c>
      <c r="AD92" s="697">
        <v>10</v>
      </c>
      <c r="AE92" s="697">
        <v>47</v>
      </c>
      <c r="AF92" s="698">
        <v>27</v>
      </c>
      <c r="AG92" s="719">
        <v>42.2</v>
      </c>
      <c r="AH92" s="712">
        <v>17</v>
      </c>
      <c r="AI92" s="719">
        <v>98.5</v>
      </c>
      <c r="AJ92" s="554">
        <f>SUM(AQ92:AU92)</f>
        <v>135</v>
      </c>
      <c r="AK92" s="720" t="s">
        <v>98</v>
      </c>
      <c r="AL92" s="721" t="s">
        <v>98</v>
      </c>
      <c r="AM92" s="722" t="s">
        <v>98</v>
      </c>
      <c r="AN92" s="723" t="s">
        <v>97</v>
      </c>
      <c r="AO92" s="721" t="s">
        <v>97</v>
      </c>
      <c r="AP92" s="722" t="s">
        <v>97</v>
      </c>
      <c r="AQ92" s="723">
        <v>10</v>
      </c>
      <c r="AR92" s="721">
        <v>30</v>
      </c>
      <c r="AS92" s="721">
        <v>64</v>
      </c>
      <c r="AT92" s="721">
        <v>25</v>
      </c>
      <c r="AU92" s="724">
        <v>6</v>
      </c>
      <c r="AV92" s="553">
        <f t="shared" si="8"/>
        <v>24</v>
      </c>
      <c r="AW92" s="725"/>
      <c r="AX92" s="726"/>
      <c r="AY92" s="726"/>
      <c r="AZ92" s="726"/>
      <c r="BA92" s="726">
        <v>1</v>
      </c>
      <c r="BB92" s="726"/>
      <c r="BC92" s="726">
        <v>1</v>
      </c>
      <c r="BD92" s="726">
        <v>22</v>
      </c>
      <c r="BE92" s="727"/>
    </row>
    <row r="93" spans="1:57" ht="32.25" thickBot="1">
      <c r="A93" s="2622"/>
      <c r="B93" s="2473"/>
      <c r="C93" s="2474"/>
      <c r="D93" s="281" t="s">
        <v>78</v>
      </c>
      <c r="E93" s="2438"/>
      <c r="F93" s="2462"/>
      <c r="G93" s="730">
        <f t="shared" si="9"/>
        <v>0</v>
      </c>
      <c r="H93" s="731">
        <f t="shared" si="5"/>
        <v>0</v>
      </c>
      <c r="I93" s="732"/>
      <c r="J93" s="732"/>
      <c r="K93" s="732"/>
      <c r="L93" s="733"/>
      <c r="M93" s="734">
        <f t="shared" si="6"/>
        <v>0</v>
      </c>
      <c r="N93" s="735"/>
      <c r="O93" s="735"/>
      <c r="P93" s="735"/>
      <c r="Q93" s="735"/>
      <c r="R93" s="736"/>
      <c r="S93" s="737"/>
      <c r="T93" s="738"/>
      <c r="U93" s="738"/>
      <c r="V93" s="738"/>
      <c r="W93" s="738"/>
      <c r="X93" s="739"/>
      <c r="Y93" s="740"/>
      <c r="Z93" s="718"/>
      <c r="AA93" s="719"/>
      <c r="AB93" s="711"/>
      <c r="AC93" s="711"/>
      <c r="AD93" s="711"/>
      <c r="AE93" s="711"/>
      <c r="AF93" s="712"/>
      <c r="AG93" s="741"/>
      <c r="AH93" s="742"/>
      <c r="AI93" s="743"/>
      <c r="AJ93" s="555">
        <f t="shared" si="7"/>
        <v>0</v>
      </c>
      <c r="AK93" s="744" t="s">
        <v>97</v>
      </c>
      <c r="AL93" s="745" t="s">
        <v>97</v>
      </c>
      <c r="AM93" s="746" t="s">
        <v>97</v>
      </c>
      <c r="AN93" s="747" t="s">
        <v>97</v>
      </c>
      <c r="AO93" s="745" t="s">
        <v>98</v>
      </c>
      <c r="AP93" s="746" t="s">
        <v>98</v>
      </c>
      <c r="AQ93" s="743"/>
      <c r="AR93" s="732"/>
      <c r="AS93" s="732"/>
      <c r="AT93" s="732"/>
      <c r="AU93" s="733"/>
      <c r="AV93" s="553">
        <f t="shared" si="8"/>
        <v>0</v>
      </c>
      <c r="AW93" s="748"/>
      <c r="AX93" s="749"/>
      <c r="AY93" s="749"/>
      <c r="AZ93" s="749"/>
      <c r="BA93" s="749"/>
      <c r="BB93" s="749"/>
      <c r="BC93" s="749"/>
      <c r="BD93" s="749"/>
      <c r="BE93" s="750"/>
    </row>
    <row r="94" spans="1:57" ht="31.5">
      <c r="A94" s="2622"/>
      <c r="B94" s="2454" t="s">
        <v>252</v>
      </c>
      <c r="C94" s="2457" t="s">
        <v>253</v>
      </c>
      <c r="D94" s="275" t="s">
        <v>74</v>
      </c>
      <c r="E94" s="2436"/>
      <c r="F94" s="2460">
        <f>E94-SUM(M94:M98)</f>
        <v>-31</v>
      </c>
      <c r="G94" s="684">
        <f t="shared" si="9"/>
        <v>0</v>
      </c>
      <c r="H94" s="685">
        <f t="shared" si="5"/>
        <v>0</v>
      </c>
      <c r="I94" s="686"/>
      <c r="J94" s="686"/>
      <c r="K94" s="686"/>
      <c r="L94" s="687"/>
      <c r="M94" s="688">
        <f t="shared" si="6"/>
        <v>0</v>
      </c>
      <c r="N94" s="689"/>
      <c r="O94" s="689"/>
      <c r="P94" s="689"/>
      <c r="Q94" s="689"/>
      <c r="R94" s="693"/>
      <c r="S94" s="694"/>
      <c r="T94" s="694"/>
      <c r="U94" s="694"/>
      <c r="V94" s="751"/>
      <c r="W94" s="751"/>
      <c r="X94" s="695"/>
      <c r="Y94" s="691"/>
      <c r="Z94" s="693"/>
      <c r="AA94" s="699"/>
      <c r="AB94" s="686"/>
      <c r="AC94" s="686"/>
      <c r="AD94" s="686"/>
      <c r="AE94" s="686"/>
      <c r="AF94" s="687"/>
      <c r="AG94" s="699"/>
      <c r="AH94" s="703"/>
      <c r="AI94" s="752"/>
      <c r="AJ94" s="552">
        <f t="shared" si="7"/>
        <v>0</v>
      </c>
      <c r="AK94" s="700" t="s">
        <v>97</v>
      </c>
      <c r="AL94" s="701" t="s">
        <v>97</v>
      </c>
      <c r="AM94" s="702" t="s">
        <v>97</v>
      </c>
      <c r="AN94" s="699"/>
      <c r="AO94" s="686"/>
      <c r="AP94" s="703"/>
      <c r="AQ94" s="704" t="s">
        <v>97</v>
      </c>
      <c r="AR94" s="701" t="s">
        <v>97</v>
      </c>
      <c r="AS94" s="701" t="s">
        <v>97</v>
      </c>
      <c r="AT94" s="701" t="s">
        <v>97</v>
      </c>
      <c r="AU94" s="705" t="s">
        <v>97</v>
      </c>
      <c r="AV94" s="553">
        <f t="shared" si="8"/>
        <v>0</v>
      </c>
      <c r="AW94" s="753"/>
      <c r="AX94" s="754"/>
      <c r="AY94" s="754"/>
      <c r="AZ94" s="754"/>
      <c r="BA94" s="754"/>
      <c r="BB94" s="754"/>
      <c r="BC94" s="754"/>
      <c r="BD94" s="754"/>
      <c r="BE94" s="755"/>
    </row>
    <row r="95" spans="1:57" ht="47.25">
      <c r="A95" s="2622"/>
      <c r="B95" s="2455"/>
      <c r="C95" s="2458"/>
      <c r="D95" s="277" t="s">
        <v>75</v>
      </c>
      <c r="E95" s="2437"/>
      <c r="F95" s="2461"/>
      <c r="G95" s="709">
        <f t="shared" si="9"/>
        <v>0</v>
      </c>
      <c r="H95" s="710">
        <f t="shared" si="5"/>
        <v>0</v>
      </c>
      <c r="I95" s="711"/>
      <c r="J95" s="711"/>
      <c r="K95" s="711"/>
      <c r="L95" s="712"/>
      <c r="M95" s="713">
        <f t="shared" si="6"/>
        <v>0</v>
      </c>
      <c r="N95" s="714"/>
      <c r="O95" s="714"/>
      <c r="P95" s="714"/>
      <c r="Q95" s="714"/>
      <c r="R95" s="718"/>
      <c r="S95" s="694"/>
      <c r="T95" s="694"/>
      <c r="U95" s="694"/>
      <c r="V95" s="751"/>
      <c r="W95" s="751"/>
      <c r="X95" s="695"/>
      <c r="Y95" s="756"/>
      <c r="Z95" s="695"/>
      <c r="AA95" s="696"/>
      <c r="AB95" s="697"/>
      <c r="AC95" s="697"/>
      <c r="AD95" s="697"/>
      <c r="AE95" s="697"/>
      <c r="AF95" s="698"/>
      <c r="AG95" s="719"/>
      <c r="AH95" s="757"/>
      <c r="AI95" s="758"/>
      <c r="AJ95" s="554">
        <f t="shared" si="7"/>
        <v>0</v>
      </c>
      <c r="AK95" s="720" t="s">
        <v>98</v>
      </c>
      <c r="AL95" s="721" t="s">
        <v>98</v>
      </c>
      <c r="AM95" s="722" t="s">
        <v>98</v>
      </c>
      <c r="AN95" s="723"/>
      <c r="AO95" s="721"/>
      <c r="AP95" s="722"/>
      <c r="AQ95" s="723" t="s">
        <v>97</v>
      </c>
      <c r="AR95" s="721" t="s">
        <v>97</v>
      </c>
      <c r="AS95" s="721" t="s">
        <v>97</v>
      </c>
      <c r="AT95" s="721" t="s">
        <v>97</v>
      </c>
      <c r="AU95" s="724" t="s">
        <v>97</v>
      </c>
      <c r="AV95" s="553">
        <f t="shared" si="8"/>
        <v>0</v>
      </c>
      <c r="AW95" s="753"/>
      <c r="AX95" s="754"/>
      <c r="AY95" s="754"/>
      <c r="AZ95" s="754"/>
      <c r="BA95" s="754"/>
      <c r="BB95" s="754"/>
      <c r="BC95" s="754"/>
      <c r="BD95" s="754"/>
      <c r="BE95" s="755"/>
    </row>
    <row r="96" spans="1:57" ht="31.5">
      <c r="A96" s="2622"/>
      <c r="B96" s="2455"/>
      <c r="C96" s="2458"/>
      <c r="D96" s="277" t="s">
        <v>76</v>
      </c>
      <c r="E96" s="2437"/>
      <c r="F96" s="2461"/>
      <c r="G96" s="709">
        <f t="shared" si="9"/>
        <v>0</v>
      </c>
      <c r="H96" s="710">
        <f t="shared" si="5"/>
        <v>0</v>
      </c>
      <c r="I96" s="711"/>
      <c r="J96" s="711"/>
      <c r="K96" s="711"/>
      <c r="L96" s="712"/>
      <c r="M96" s="713">
        <f t="shared" si="6"/>
        <v>0</v>
      </c>
      <c r="N96" s="714"/>
      <c r="O96" s="714"/>
      <c r="P96" s="714"/>
      <c r="Q96" s="714"/>
      <c r="R96" s="718"/>
      <c r="S96" s="694"/>
      <c r="T96" s="694"/>
      <c r="U96" s="694"/>
      <c r="V96" s="751"/>
      <c r="W96" s="751"/>
      <c r="X96" s="695"/>
      <c r="Y96" s="756"/>
      <c r="Z96" s="695"/>
      <c r="AA96" s="696"/>
      <c r="AB96" s="697"/>
      <c r="AC96" s="697"/>
      <c r="AD96" s="697"/>
      <c r="AE96" s="697"/>
      <c r="AF96" s="698"/>
      <c r="AG96" s="719"/>
      <c r="AH96" s="757"/>
      <c r="AI96" s="758"/>
      <c r="AJ96" s="554">
        <f t="shared" si="7"/>
        <v>0</v>
      </c>
      <c r="AK96" s="720"/>
      <c r="AL96" s="721"/>
      <c r="AM96" s="722"/>
      <c r="AN96" s="723" t="s">
        <v>97</v>
      </c>
      <c r="AO96" s="721" t="s">
        <v>97</v>
      </c>
      <c r="AP96" s="722" t="s">
        <v>97</v>
      </c>
      <c r="AQ96" s="723" t="s">
        <v>97</v>
      </c>
      <c r="AR96" s="721" t="s">
        <v>97</v>
      </c>
      <c r="AS96" s="721" t="s">
        <v>97</v>
      </c>
      <c r="AT96" s="721" t="s">
        <v>97</v>
      </c>
      <c r="AU96" s="724" t="s">
        <v>97</v>
      </c>
      <c r="AV96" s="553">
        <f t="shared" si="8"/>
        <v>0</v>
      </c>
      <c r="AW96" s="753"/>
      <c r="AX96" s="754"/>
      <c r="AY96" s="754"/>
      <c r="AZ96" s="754"/>
      <c r="BA96" s="754"/>
      <c r="BB96" s="754"/>
      <c r="BC96" s="754"/>
      <c r="BD96" s="754"/>
      <c r="BE96" s="755"/>
    </row>
    <row r="97" spans="1:57" ht="31.5">
      <c r="A97" s="2622"/>
      <c r="B97" s="2455"/>
      <c r="C97" s="2458"/>
      <c r="D97" s="277" t="s">
        <v>77</v>
      </c>
      <c r="E97" s="2437"/>
      <c r="F97" s="2461"/>
      <c r="G97" s="709">
        <f t="shared" si="9"/>
        <v>32</v>
      </c>
      <c r="H97" s="710">
        <f t="shared" si="5"/>
        <v>0</v>
      </c>
      <c r="I97" s="711"/>
      <c r="J97" s="711"/>
      <c r="K97" s="711"/>
      <c r="L97" s="712"/>
      <c r="M97" s="713">
        <f t="shared" si="6"/>
        <v>31</v>
      </c>
      <c r="N97" s="714"/>
      <c r="O97" s="714"/>
      <c r="P97" s="714"/>
      <c r="Q97" s="714"/>
      <c r="R97" s="718">
        <v>31</v>
      </c>
      <c r="S97" s="694">
        <v>1</v>
      </c>
      <c r="T97" s="694"/>
      <c r="U97" s="694"/>
      <c r="V97" s="751">
        <v>30</v>
      </c>
      <c r="W97" s="751"/>
      <c r="X97" s="695"/>
      <c r="Y97" s="756">
        <v>28</v>
      </c>
      <c r="Z97" s="695">
        <v>3</v>
      </c>
      <c r="AA97" s="696"/>
      <c r="AB97" s="697">
        <v>16</v>
      </c>
      <c r="AC97" s="697">
        <v>13</v>
      </c>
      <c r="AD97" s="697">
        <v>4</v>
      </c>
      <c r="AE97" s="697">
        <v>19</v>
      </c>
      <c r="AF97" s="698">
        <v>19</v>
      </c>
      <c r="AG97" s="719">
        <v>42</v>
      </c>
      <c r="AH97" s="757">
        <v>30</v>
      </c>
      <c r="AI97" s="758">
        <v>100</v>
      </c>
      <c r="AJ97" s="554">
        <f>SUM(AN97:AU97)</f>
        <v>31</v>
      </c>
      <c r="AK97" s="720" t="s">
        <v>98</v>
      </c>
      <c r="AL97" s="721" t="s">
        <v>98</v>
      </c>
      <c r="AM97" s="722" t="s">
        <v>98</v>
      </c>
      <c r="AN97" s="723" t="s">
        <v>97</v>
      </c>
      <c r="AO97" s="721" t="s">
        <v>97</v>
      </c>
      <c r="AP97" s="722" t="s">
        <v>97</v>
      </c>
      <c r="AQ97" s="723"/>
      <c r="AR97" s="721">
        <v>12</v>
      </c>
      <c r="AS97" s="721">
        <v>14</v>
      </c>
      <c r="AT97" s="721">
        <v>5</v>
      </c>
      <c r="AU97" s="724"/>
      <c r="AV97" s="553">
        <f t="shared" si="8"/>
        <v>1</v>
      </c>
      <c r="AW97" s="753"/>
      <c r="AX97" s="754"/>
      <c r="AY97" s="754"/>
      <c r="AZ97" s="754"/>
      <c r="BA97" s="754">
        <v>1</v>
      </c>
      <c r="BB97" s="754"/>
      <c r="BC97" s="754"/>
      <c r="BD97" s="754"/>
      <c r="BE97" s="755"/>
    </row>
    <row r="98" spans="1:57" ht="32.25" thickBot="1">
      <c r="A98" s="2622"/>
      <c r="B98" s="2473"/>
      <c r="C98" s="2474"/>
      <c r="D98" s="281" t="s">
        <v>78</v>
      </c>
      <c r="E98" s="2438"/>
      <c r="F98" s="2462"/>
      <c r="G98" s="730">
        <f t="shared" si="9"/>
        <v>0</v>
      </c>
      <c r="H98" s="731">
        <f t="shared" si="5"/>
        <v>0</v>
      </c>
      <c r="I98" s="732"/>
      <c r="J98" s="732"/>
      <c r="K98" s="732"/>
      <c r="L98" s="733"/>
      <c r="M98" s="759">
        <f t="shared" si="6"/>
        <v>0</v>
      </c>
      <c r="N98" s="738"/>
      <c r="O98" s="738"/>
      <c r="P98" s="738"/>
      <c r="Q98" s="738"/>
      <c r="R98" s="739"/>
      <c r="S98" s="740"/>
      <c r="T98" s="740"/>
      <c r="U98" s="740"/>
      <c r="V98" s="714"/>
      <c r="W98" s="714"/>
      <c r="X98" s="718"/>
      <c r="Y98" s="716"/>
      <c r="Z98" s="718"/>
      <c r="AA98" s="719"/>
      <c r="AB98" s="711"/>
      <c r="AC98" s="711"/>
      <c r="AD98" s="711"/>
      <c r="AE98" s="711"/>
      <c r="AF98" s="712"/>
      <c r="AG98" s="743"/>
      <c r="AH98" s="760"/>
      <c r="AI98" s="761"/>
      <c r="AJ98" s="556">
        <f t="shared" si="7"/>
        <v>0</v>
      </c>
      <c r="AK98" s="744" t="s">
        <v>97</v>
      </c>
      <c r="AL98" s="745" t="s">
        <v>97</v>
      </c>
      <c r="AM98" s="746" t="s">
        <v>97</v>
      </c>
      <c r="AN98" s="747" t="s">
        <v>97</v>
      </c>
      <c r="AO98" s="745" t="s">
        <v>98</v>
      </c>
      <c r="AP98" s="746" t="s">
        <v>98</v>
      </c>
      <c r="AQ98" s="743"/>
      <c r="AR98" s="732"/>
      <c r="AS98" s="732"/>
      <c r="AT98" s="732"/>
      <c r="AU98" s="733"/>
      <c r="AV98" s="553">
        <f t="shared" si="8"/>
        <v>0</v>
      </c>
      <c r="AW98" s="725"/>
      <c r="AX98" s="726"/>
      <c r="AY98" s="726"/>
      <c r="AZ98" s="726"/>
      <c r="BA98" s="726"/>
      <c r="BB98" s="726"/>
      <c r="BC98" s="726"/>
      <c r="BD98" s="726"/>
      <c r="BE98" s="727"/>
    </row>
    <row r="99" spans="1:57" ht="31.5">
      <c r="A99" s="2622"/>
      <c r="B99" s="2454" t="s">
        <v>254</v>
      </c>
      <c r="C99" s="2457" t="s">
        <v>255</v>
      </c>
      <c r="D99" s="275" t="s">
        <v>74</v>
      </c>
      <c r="E99" s="2436"/>
      <c r="F99" s="2460">
        <f>E99-SUM(M99:M103)</f>
        <v>-41</v>
      </c>
      <c r="G99" s="684">
        <f t="shared" si="9"/>
        <v>0</v>
      </c>
      <c r="H99" s="685">
        <f t="shared" si="5"/>
        <v>0</v>
      </c>
      <c r="I99" s="686"/>
      <c r="J99" s="686"/>
      <c r="K99" s="686"/>
      <c r="L99" s="687"/>
      <c r="M99" s="688">
        <f t="shared" si="6"/>
        <v>0</v>
      </c>
      <c r="N99" s="689"/>
      <c r="O99" s="689"/>
      <c r="P99" s="689"/>
      <c r="Q99" s="689"/>
      <c r="R99" s="693"/>
      <c r="S99" s="762"/>
      <c r="T99" s="762"/>
      <c r="U99" s="762"/>
      <c r="V99" s="689"/>
      <c r="W99" s="689"/>
      <c r="X99" s="693"/>
      <c r="Y99" s="691"/>
      <c r="Z99" s="693"/>
      <c r="AA99" s="699"/>
      <c r="AB99" s="686"/>
      <c r="AC99" s="686"/>
      <c r="AD99" s="686"/>
      <c r="AE99" s="686"/>
      <c r="AF99" s="687"/>
      <c r="AG99" s="699"/>
      <c r="AH99" s="703"/>
      <c r="AI99" s="752"/>
      <c r="AJ99" s="552">
        <f t="shared" si="7"/>
        <v>0</v>
      </c>
      <c r="AK99" s="700" t="s">
        <v>97</v>
      </c>
      <c r="AL99" s="701" t="s">
        <v>97</v>
      </c>
      <c r="AM99" s="702" t="s">
        <v>97</v>
      </c>
      <c r="AN99" s="699"/>
      <c r="AO99" s="686"/>
      <c r="AP99" s="703"/>
      <c r="AQ99" s="704" t="s">
        <v>97</v>
      </c>
      <c r="AR99" s="701" t="s">
        <v>97</v>
      </c>
      <c r="AS99" s="701" t="s">
        <v>97</v>
      </c>
      <c r="AT99" s="701" t="s">
        <v>97</v>
      </c>
      <c r="AU99" s="705" t="s">
        <v>97</v>
      </c>
      <c r="AV99" s="553">
        <f t="shared" si="8"/>
        <v>0</v>
      </c>
      <c r="AW99" s="706"/>
      <c r="AX99" s="707"/>
      <c r="AY99" s="707"/>
      <c r="AZ99" s="707"/>
      <c r="BA99" s="707"/>
      <c r="BB99" s="707"/>
      <c r="BC99" s="707"/>
      <c r="BD99" s="707"/>
      <c r="BE99" s="708"/>
    </row>
    <row r="100" spans="1:57" ht="47.25">
      <c r="A100" s="2622"/>
      <c r="B100" s="2455"/>
      <c r="C100" s="2458"/>
      <c r="D100" s="277" t="s">
        <v>75</v>
      </c>
      <c r="E100" s="2437"/>
      <c r="F100" s="2461"/>
      <c r="G100" s="709">
        <f t="shared" si="9"/>
        <v>0</v>
      </c>
      <c r="H100" s="710">
        <f t="shared" si="5"/>
        <v>0</v>
      </c>
      <c r="I100" s="711"/>
      <c r="J100" s="711"/>
      <c r="K100" s="711"/>
      <c r="L100" s="712"/>
      <c r="M100" s="713">
        <f t="shared" si="6"/>
        <v>0</v>
      </c>
      <c r="N100" s="714"/>
      <c r="O100" s="714"/>
      <c r="P100" s="714"/>
      <c r="Q100" s="714"/>
      <c r="R100" s="718"/>
      <c r="S100" s="694"/>
      <c r="T100" s="694"/>
      <c r="U100" s="694"/>
      <c r="V100" s="751"/>
      <c r="W100" s="751"/>
      <c r="X100" s="695"/>
      <c r="Y100" s="756"/>
      <c r="Z100" s="695"/>
      <c r="AA100" s="696"/>
      <c r="AB100" s="697"/>
      <c r="AC100" s="697"/>
      <c r="AD100" s="697"/>
      <c r="AE100" s="697"/>
      <c r="AF100" s="698"/>
      <c r="AG100" s="719"/>
      <c r="AH100" s="757"/>
      <c r="AI100" s="758"/>
      <c r="AJ100" s="554">
        <f t="shared" si="7"/>
        <v>0</v>
      </c>
      <c r="AK100" s="720" t="s">
        <v>98</v>
      </c>
      <c r="AL100" s="721" t="s">
        <v>98</v>
      </c>
      <c r="AM100" s="722" t="s">
        <v>98</v>
      </c>
      <c r="AN100" s="723"/>
      <c r="AO100" s="721"/>
      <c r="AP100" s="722"/>
      <c r="AQ100" s="723" t="s">
        <v>97</v>
      </c>
      <c r="AR100" s="721" t="s">
        <v>97</v>
      </c>
      <c r="AS100" s="721" t="s">
        <v>97</v>
      </c>
      <c r="AT100" s="721" t="s">
        <v>97</v>
      </c>
      <c r="AU100" s="724" t="s">
        <v>97</v>
      </c>
      <c r="AV100" s="553">
        <f t="shared" si="8"/>
        <v>0</v>
      </c>
      <c r="AW100" s="753"/>
      <c r="AX100" s="754"/>
      <c r="AY100" s="754"/>
      <c r="AZ100" s="754"/>
      <c r="BA100" s="754"/>
      <c r="BB100" s="754"/>
      <c r="BC100" s="754"/>
      <c r="BD100" s="754"/>
      <c r="BE100" s="755"/>
    </row>
    <row r="101" spans="1:57" ht="31.5">
      <c r="A101" s="2622"/>
      <c r="B101" s="2455"/>
      <c r="C101" s="2458"/>
      <c r="D101" s="277" t="s">
        <v>76</v>
      </c>
      <c r="E101" s="2437"/>
      <c r="F101" s="2461"/>
      <c r="G101" s="709">
        <f t="shared" si="9"/>
        <v>0</v>
      </c>
      <c r="H101" s="710">
        <f t="shared" si="5"/>
        <v>0</v>
      </c>
      <c r="I101" s="711"/>
      <c r="J101" s="711"/>
      <c r="K101" s="711"/>
      <c r="L101" s="712"/>
      <c r="M101" s="713">
        <f t="shared" si="6"/>
        <v>0</v>
      </c>
      <c r="N101" s="714"/>
      <c r="O101" s="714"/>
      <c r="P101" s="714"/>
      <c r="Q101" s="714"/>
      <c r="R101" s="718"/>
      <c r="S101" s="694"/>
      <c r="T101" s="694"/>
      <c r="U101" s="694"/>
      <c r="V101" s="751"/>
      <c r="W101" s="751"/>
      <c r="X101" s="695"/>
      <c r="Y101" s="756"/>
      <c r="Z101" s="695"/>
      <c r="AA101" s="696"/>
      <c r="AB101" s="697"/>
      <c r="AC101" s="697"/>
      <c r="AD101" s="697"/>
      <c r="AE101" s="697"/>
      <c r="AF101" s="698"/>
      <c r="AG101" s="719"/>
      <c r="AH101" s="757"/>
      <c r="AI101" s="758"/>
      <c r="AJ101" s="554">
        <f t="shared" si="7"/>
        <v>0</v>
      </c>
      <c r="AK101" s="720"/>
      <c r="AL101" s="721"/>
      <c r="AM101" s="722"/>
      <c r="AN101" s="723" t="s">
        <v>97</v>
      </c>
      <c r="AO101" s="721" t="s">
        <v>97</v>
      </c>
      <c r="AP101" s="722" t="s">
        <v>97</v>
      </c>
      <c r="AQ101" s="723" t="s">
        <v>97</v>
      </c>
      <c r="AR101" s="721" t="s">
        <v>97</v>
      </c>
      <c r="AS101" s="721" t="s">
        <v>97</v>
      </c>
      <c r="AT101" s="721" t="s">
        <v>97</v>
      </c>
      <c r="AU101" s="724" t="s">
        <v>97</v>
      </c>
      <c r="AV101" s="553">
        <f t="shared" si="8"/>
        <v>0</v>
      </c>
      <c r="AW101" s="753"/>
      <c r="AX101" s="754"/>
      <c r="AY101" s="754"/>
      <c r="AZ101" s="754"/>
      <c r="BA101" s="754"/>
      <c r="BB101" s="754"/>
      <c r="BC101" s="754"/>
      <c r="BD101" s="754"/>
      <c r="BE101" s="755"/>
    </row>
    <row r="102" spans="1:57" ht="31.5">
      <c r="A102" s="2622"/>
      <c r="B102" s="2455"/>
      <c r="C102" s="2458"/>
      <c r="D102" s="277" t="s">
        <v>77</v>
      </c>
      <c r="E102" s="2437"/>
      <c r="F102" s="2461"/>
      <c r="G102" s="709">
        <f t="shared" si="9"/>
        <v>45</v>
      </c>
      <c r="H102" s="710">
        <f t="shared" si="5"/>
        <v>6</v>
      </c>
      <c r="I102" s="711">
        <v>5</v>
      </c>
      <c r="J102" s="711"/>
      <c r="K102" s="711">
        <v>1</v>
      </c>
      <c r="L102" s="712"/>
      <c r="M102" s="713">
        <f t="shared" si="6"/>
        <v>41</v>
      </c>
      <c r="N102" s="714"/>
      <c r="O102" s="714"/>
      <c r="P102" s="714"/>
      <c r="Q102" s="714"/>
      <c r="R102" s="718">
        <v>41</v>
      </c>
      <c r="S102" s="694">
        <v>5</v>
      </c>
      <c r="T102" s="694"/>
      <c r="U102" s="694"/>
      <c r="V102" s="751">
        <v>36</v>
      </c>
      <c r="W102" s="751"/>
      <c r="X102" s="695"/>
      <c r="Y102" s="756">
        <v>39</v>
      </c>
      <c r="Z102" s="695">
        <v>2</v>
      </c>
      <c r="AA102" s="696"/>
      <c r="AB102" s="697">
        <v>10</v>
      </c>
      <c r="AC102" s="697">
        <v>10</v>
      </c>
      <c r="AD102" s="697">
        <v>1</v>
      </c>
      <c r="AE102" s="697">
        <v>15</v>
      </c>
      <c r="AF102" s="698">
        <v>3</v>
      </c>
      <c r="AG102" s="719">
        <v>35</v>
      </c>
      <c r="AH102" s="757">
        <v>14</v>
      </c>
      <c r="AI102" s="758">
        <v>73</v>
      </c>
      <c r="AJ102" s="554">
        <f>SUM(AQ102:AU102)</f>
        <v>31</v>
      </c>
      <c r="AK102" s="720" t="s">
        <v>98</v>
      </c>
      <c r="AL102" s="721" t="s">
        <v>98</v>
      </c>
      <c r="AM102" s="722" t="s">
        <v>98</v>
      </c>
      <c r="AN102" s="723" t="s">
        <v>97</v>
      </c>
      <c r="AO102" s="721" t="s">
        <v>97</v>
      </c>
      <c r="AP102" s="722" t="s">
        <v>97</v>
      </c>
      <c r="AQ102" s="723">
        <v>6</v>
      </c>
      <c r="AR102" s="721">
        <v>13</v>
      </c>
      <c r="AS102" s="721">
        <v>12</v>
      </c>
      <c r="AT102" s="721"/>
      <c r="AU102" s="724"/>
      <c r="AV102" s="553">
        <f t="shared" si="8"/>
        <v>4</v>
      </c>
      <c r="AW102" s="753"/>
      <c r="AX102" s="754"/>
      <c r="AY102" s="754"/>
      <c r="AZ102" s="754"/>
      <c r="BA102" s="754"/>
      <c r="BB102" s="754"/>
      <c r="BC102" s="754"/>
      <c r="BD102" s="754"/>
      <c r="BE102" s="755">
        <v>4</v>
      </c>
    </row>
    <row r="103" spans="1:57" ht="32.25" thickBot="1">
      <c r="A103" s="2622"/>
      <c r="B103" s="2624"/>
      <c r="C103" s="2582"/>
      <c r="D103" s="284" t="s">
        <v>78</v>
      </c>
      <c r="E103" s="2438"/>
      <c r="F103" s="2462"/>
      <c r="G103" s="730">
        <f t="shared" si="9"/>
        <v>0</v>
      </c>
      <c r="H103" s="731">
        <f t="shared" si="5"/>
        <v>0</v>
      </c>
      <c r="I103" s="732"/>
      <c r="J103" s="732"/>
      <c r="K103" s="732"/>
      <c r="L103" s="733"/>
      <c r="M103" s="759">
        <f t="shared" si="6"/>
        <v>0</v>
      </c>
      <c r="N103" s="738"/>
      <c r="O103" s="738"/>
      <c r="P103" s="738"/>
      <c r="Q103" s="738"/>
      <c r="R103" s="739"/>
      <c r="S103" s="763"/>
      <c r="T103" s="763"/>
      <c r="U103" s="763"/>
      <c r="V103" s="738"/>
      <c r="W103" s="738"/>
      <c r="X103" s="739"/>
      <c r="Y103" s="737"/>
      <c r="Z103" s="739"/>
      <c r="AA103" s="743"/>
      <c r="AB103" s="732"/>
      <c r="AC103" s="732"/>
      <c r="AD103" s="732"/>
      <c r="AE103" s="732"/>
      <c r="AF103" s="733"/>
      <c r="AG103" s="743"/>
      <c r="AH103" s="760"/>
      <c r="AI103" s="764"/>
      <c r="AJ103" s="555">
        <f t="shared" si="7"/>
        <v>0</v>
      </c>
      <c r="AK103" s="744" t="s">
        <v>97</v>
      </c>
      <c r="AL103" s="745" t="s">
        <v>97</v>
      </c>
      <c r="AM103" s="746" t="s">
        <v>97</v>
      </c>
      <c r="AN103" s="747" t="s">
        <v>97</v>
      </c>
      <c r="AO103" s="745" t="s">
        <v>98</v>
      </c>
      <c r="AP103" s="746" t="s">
        <v>98</v>
      </c>
      <c r="AQ103" s="743"/>
      <c r="AR103" s="732"/>
      <c r="AS103" s="732"/>
      <c r="AT103" s="732"/>
      <c r="AU103" s="733"/>
      <c r="AV103" s="553">
        <f t="shared" si="8"/>
        <v>0</v>
      </c>
      <c r="AW103" s="748"/>
      <c r="AX103" s="749"/>
      <c r="AY103" s="749"/>
      <c r="AZ103" s="749"/>
      <c r="BA103" s="749"/>
      <c r="BB103" s="749"/>
      <c r="BC103" s="749"/>
      <c r="BD103" s="749"/>
      <c r="BE103" s="750"/>
    </row>
    <row r="104" spans="1:57" ht="31.5">
      <c r="A104" s="2622"/>
      <c r="B104" s="2454" t="s">
        <v>256</v>
      </c>
      <c r="C104" s="2457"/>
      <c r="D104" s="275" t="s">
        <v>74</v>
      </c>
      <c r="E104" s="2436"/>
      <c r="F104" s="2460">
        <f>E104-SUM(M104:M108)</f>
        <v>-21</v>
      </c>
      <c r="G104" s="684">
        <f t="shared" si="9"/>
        <v>0</v>
      </c>
      <c r="H104" s="685">
        <f t="shared" si="5"/>
        <v>0</v>
      </c>
      <c r="I104" s="686"/>
      <c r="J104" s="686"/>
      <c r="K104" s="686"/>
      <c r="L104" s="687"/>
      <c r="M104" s="688">
        <f t="shared" si="6"/>
        <v>0</v>
      </c>
      <c r="N104" s="689"/>
      <c r="O104" s="689"/>
      <c r="P104" s="689"/>
      <c r="Q104" s="689"/>
      <c r="R104" s="693"/>
      <c r="S104" s="762"/>
      <c r="T104" s="762"/>
      <c r="U104" s="762"/>
      <c r="V104" s="689"/>
      <c r="W104" s="689"/>
      <c r="X104" s="693"/>
      <c r="Y104" s="691"/>
      <c r="Z104" s="693"/>
      <c r="AA104" s="699"/>
      <c r="AB104" s="686"/>
      <c r="AC104" s="686"/>
      <c r="AD104" s="686"/>
      <c r="AE104" s="686"/>
      <c r="AF104" s="687"/>
      <c r="AG104" s="699"/>
      <c r="AH104" s="703"/>
      <c r="AI104" s="752"/>
      <c r="AJ104" s="552">
        <f t="shared" si="7"/>
        <v>0</v>
      </c>
      <c r="AK104" s="700" t="s">
        <v>97</v>
      </c>
      <c r="AL104" s="701" t="s">
        <v>97</v>
      </c>
      <c r="AM104" s="702" t="s">
        <v>97</v>
      </c>
      <c r="AN104" s="699"/>
      <c r="AO104" s="686"/>
      <c r="AP104" s="703"/>
      <c r="AQ104" s="704" t="s">
        <v>97</v>
      </c>
      <c r="AR104" s="701" t="s">
        <v>97</v>
      </c>
      <c r="AS104" s="701" t="s">
        <v>97</v>
      </c>
      <c r="AT104" s="701" t="s">
        <v>97</v>
      </c>
      <c r="AU104" s="705" t="s">
        <v>97</v>
      </c>
      <c r="AV104" s="553">
        <f t="shared" si="8"/>
        <v>0</v>
      </c>
      <c r="AW104" s="706"/>
      <c r="AX104" s="707"/>
      <c r="AY104" s="707"/>
      <c r="AZ104" s="707"/>
      <c r="BA104" s="707"/>
      <c r="BB104" s="707"/>
      <c r="BC104" s="707"/>
      <c r="BD104" s="707"/>
      <c r="BE104" s="708"/>
    </row>
    <row r="105" spans="1:57" ht="47.25">
      <c r="A105" s="2622"/>
      <c r="B105" s="2455"/>
      <c r="C105" s="2458"/>
      <c r="D105" s="277" t="s">
        <v>75</v>
      </c>
      <c r="E105" s="2437"/>
      <c r="F105" s="2461"/>
      <c r="G105" s="709">
        <f t="shared" si="9"/>
        <v>0</v>
      </c>
      <c r="H105" s="710">
        <f t="shared" si="5"/>
        <v>0</v>
      </c>
      <c r="I105" s="711"/>
      <c r="J105" s="711"/>
      <c r="K105" s="711"/>
      <c r="L105" s="712"/>
      <c r="M105" s="713">
        <f t="shared" si="6"/>
        <v>0</v>
      </c>
      <c r="N105" s="714"/>
      <c r="O105" s="714"/>
      <c r="P105" s="714"/>
      <c r="Q105" s="714"/>
      <c r="R105" s="718"/>
      <c r="S105" s="694"/>
      <c r="T105" s="694"/>
      <c r="U105" s="694"/>
      <c r="V105" s="751"/>
      <c r="W105" s="751"/>
      <c r="X105" s="695"/>
      <c r="Y105" s="756"/>
      <c r="Z105" s="695"/>
      <c r="AA105" s="696"/>
      <c r="AB105" s="697"/>
      <c r="AC105" s="697"/>
      <c r="AD105" s="697"/>
      <c r="AE105" s="697"/>
      <c r="AF105" s="698"/>
      <c r="AG105" s="719"/>
      <c r="AH105" s="757"/>
      <c r="AI105" s="758"/>
      <c r="AJ105" s="554">
        <f t="shared" si="7"/>
        <v>0</v>
      </c>
      <c r="AK105" s="720" t="s">
        <v>98</v>
      </c>
      <c r="AL105" s="721" t="s">
        <v>98</v>
      </c>
      <c r="AM105" s="722" t="s">
        <v>98</v>
      </c>
      <c r="AN105" s="723"/>
      <c r="AO105" s="721"/>
      <c r="AP105" s="722"/>
      <c r="AQ105" s="723" t="s">
        <v>97</v>
      </c>
      <c r="AR105" s="721" t="s">
        <v>97</v>
      </c>
      <c r="AS105" s="721" t="s">
        <v>97</v>
      </c>
      <c r="AT105" s="721" t="s">
        <v>97</v>
      </c>
      <c r="AU105" s="724" t="s">
        <v>97</v>
      </c>
      <c r="AV105" s="553">
        <f t="shared" si="8"/>
        <v>0</v>
      </c>
      <c r="AW105" s="753"/>
      <c r="AX105" s="754"/>
      <c r="AY105" s="754"/>
      <c r="AZ105" s="754"/>
      <c r="BA105" s="754"/>
      <c r="BB105" s="754"/>
      <c r="BC105" s="754"/>
      <c r="BD105" s="754"/>
      <c r="BE105" s="755"/>
    </row>
    <row r="106" spans="1:57" ht="31.5">
      <c r="A106" s="2622"/>
      <c r="B106" s="2455"/>
      <c r="C106" s="2458"/>
      <c r="D106" s="277" t="s">
        <v>76</v>
      </c>
      <c r="E106" s="2437"/>
      <c r="F106" s="2461"/>
      <c r="G106" s="709">
        <f t="shared" si="9"/>
        <v>0</v>
      </c>
      <c r="H106" s="710">
        <f t="shared" si="5"/>
        <v>0</v>
      </c>
      <c r="I106" s="711"/>
      <c r="J106" s="711"/>
      <c r="K106" s="711"/>
      <c r="L106" s="712"/>
      <c r="M106" s="713">
        <f t="shared" si="6"/>
        <v>0</v>
      </c>
      <c r="N106" s="714"/>
      <c r="O106" s="714"/>
      <c r="P106" s="714"/>
      <c r="Q106" s="714"/>
      <c r="R106" s="718"/>
      <c r="S106" s="694"/>
      <c r="T106" s="694"/>
      <c r="U106" s="694"/>
      <c r="V106" s="751"/>
      <c r="W106" s="751"/>
      <c r="X106" s="695"/>
      <c r="Y106" s="756"/>
      <c r="Z106" s="695"/>
      <c r="AA106" s="696"/>
      <c r="AB106" s="697"/>
      <c r="AC106" s="697"/>
      <c r="AD106" s="697"/>
      <c r="AE106" s="697"/>
      <c r="AF106" s="698"/>
      <c r="AG106" s="719"/>
      <c r="AH106" s="757"/>
      <c r="AI106" s="758"/>
      <c r="AJ106" s="554">
        <f t="shared" si="7"/>
        <v>0</v>
      </c>
      <c r="AK106" s="720"/>
      <c r="AL106" s="721"/>
      <c r="AM106" s="722"/>
      <c r="AN106" s="723" t="s">
        <v>97</v>
      </c>
      <c r="AO106" s="721" t="s">
        <v>97</v>
      </c>
      <c r="AP106" s="722" t="s">
        <v>97</v>
      </c>
      <c r="AQ106" s="723" t="s">
        <v>97</v>
      </c>
      <c r="AR106" s="721" t="s">
        <v>97</v>
      </c>
      <c r="AS106" s="721" t="s">
        <v>97</v>
      </c>
      <c r="AT106" s="721" t="s">
        <v>97</v>
      </c>
      <c r="AU106" s="724" t="s">
        <v>97</v>
      </c>
      <c r="AV106" s="553">
        <f t="shared" si="8"/>
        <v>0</v>
      </c>
      <c r="AW106" s="753"/>
      <c r="AX106" s="754"/>
      <c r="AY106" s="754"/>
      <c r="AZ106" s="754"/>
      <c r="BA106" s="754"/>
      <c r="BB106" s="754"/>
      <c r="BC106" s="754"/>
      <c r="BD106" s="754"/>
      <c r="BE106" s="755"/>
    </row>
    <row r="107" spans="1:57" ht="31.5">
      <c r="A107" s="2622"/>
      <c r="B107" s="2455"/>
      <c r="C107" s="2458"/>
      <c r="D107" s="277" t="s">
        <v>77</v>
      </c>
      <c r="E107" s="2437"/>
      <c r="F107" s="2461"/>
      <c r="G107" s="709">
        <f t="shared" si="9"/>
        <v>21</v>
      </c>
      <c r="H107" s="710">
        <f t="shared" si="5"/>
        <v>21</v>
      </c>
      <c r="I107" s="711"/>
      <c r="J107" s="711"/>
      <c r="K107" s="711">
        <v>21</v>
      </c>
      <c r="L107" s="712"/>
      <c r="M107" s="713">
        <f t="shared" si="6"/>
        <v>21</v>
      </c>
      <c r="N107" s="714"/>
      <c r="O107" s="714"/>
      <c r="P107" s="714"/>
      <c r="Q107" s="714"/>
      <c r="R107" s="715">
        <v>21</v>
      </c>
      <c r="S107" s="716"/>
      <c r="T107" s="714"/>
      <c r="U107" s="714"/>
      <c r="V107" s="714">
        <v>21</v>
      </c>
      <c r="W107" s="714"/>
      <c r="X107" s="718"/>
      <c r="Y107" s="694">
        <v>20</v>
      </c>
      <c r="Z107" s="695">
        <v>1</v>
      </c>
      <c r="AA107" s="696"/>
      <c r="AB107" s="697">
        <v>6</v>
      </c>
      <c r="AC107" s="697">
        <v>6</v>
      </c>
      <c r="AD107" s="697">
        <v>1</v>
      </c>
      <c r="AE107" s="697">
        <v>17</v>
      </c>
      <c r="AF107" s="698">
        <v>2</v>
      </c>
      <c r="AG107" s="719">
        <v>45</v>
      </c>
      <c r="AH107" s="712">
        <v>5</v>
      </c>
      <c r="AI107" s="719">
        <v>98</v>
      </c>
      <c r="AJ107" s="554">
        <f>SUM(AN107:AU107)</f>
        <v>21</v>
      </c>
      <c r="AK107" s="720" t="s">
        <v>98</v>
      </c>
      <c r="AL107" s="721" t="s">
        <v>98</v>
      </c>
      <c r="AM107" s="722" t="s">
        <v>98</v>
      </c>
      <c r="AN107" s="723" t="s">
        <v>97</v>
      </c>
      <c r="AO107" s="721" t="s">
        <v>97</v>
      </c>
      <c r="AP107" s="722" t="s">
        <v>97</v>
      </c>
      <c r="AQ107" s="723"/>
      <c r="AR107" s="721">
        <v>2</v>
      </c>
      <c r="AS107" s="721">
        <v>17</v>
      </c>
      <c r="AT107" s="721">
        <v>2</v>
      </c>
      <c r="AU107" s="724"/>
      <c r="AV107" s="553">
        <f t="shared" si="8"/>
        <v>0</v>
      </c>
      <c r="AW107" s="753"/>
      <c r="AX107" s="754"/>
      <c r="AY107" s="754"/>
      <c r="AZ107" s="754"/>
      <c r="BA107" s="754"/>
      <c r="BB107" s="754"/>
      <c r="BC107" s="754"/>
      <c r="BD107" s="754"/>
      <c r="BE107" s="755"/>
    </row>
    <row r="108" spans="1:57" ht="32.25" thickBot="1">
      <c r="A108" s="2623"/>
      <c r="B108" s="2456"/>
      <c r="C108" s="2459"/>
      <c r="D108" s="284" t="s">
        <v>78</v>
      </c>
      <c r="E108" s="2438"/>
      <c r="F108" s="2462"/>
      <c r="G108" s="730">
        <f t="shared" si="9"/>
        <v>0</v>
      </c>
      <c r="H108" s="731">
        <f t="shared" si="5"/>
        <v>0</v>
      </c>
      <c r="I108" s="732"/>
      <c r="J108" s="732"/>
      <c r="K108" s="732"/>
      <c r="L108" s="733"/>
      <c r="M108" s="759">
        <f t="shared" si="6"/>
        <v>0</v>
      </c>
      <c r="N108" s="738"/>
      <c r="O108" s="738"/>
      <c r="P108" s="738"/>
      <c r="Q108" s="738"/>
      <c r="R108" s="739"/>
      <c r="S108" s="763"/>
      <c r="T108" s="763"/>
      <c r="U108" s="763"/>
      <c r="V108" s="738"/>
      <c r="W108" s="738"/>
      <c r="X108" s="739"/>
      <c r="Y108" s="737"/>
      <c r="Z108" s="739"/>
      <c r="AA108" s="743"/>
      <c r="AB108" s="732"/>
      <c r="AC108" s="732"/>
      <c r="AD108" s="732"/>
      <c r="AE108" s="732"/>
      <c r="AF108" s="733"/>
      <c r="AG108" s="743"/>
      <c r="AH108" s="760"/>
      <c r="AI108" s="764"/>
      <c r="AJ108" s="555">
        <f t="shared" si="7"/>
        <v>0</v>
      </c>
      <c r="AK108" s="744" t="s">
        <v>97</v>
      </c>
      <c r="AL108" s="745" t="s">
        <v>97</v>
      </c>
      <c r="AM108" s="746" t="s">
        <v>97</v>
      </c>
      <c r="AN108" s="747" t="s">
        <v>97</v>
      </c>
      <c r="AO108" s="745" t="s">
        <v>98</v>
      </c>
      <c r="AP108" s="746" t="s">
        <v>98</v>
      </c>
      <c r="AQ108" s="743"/>
      <c r="AR108" s="732"/>
      <c r="AS108" s="732"/>
      <c r="AT108" s="732"/>
      <c r="AU108" s="733"/>
      <c r="AV108" s="553">
        <f t="shared" si="8"/>
        <v>0</v>
      </c>
      <c r="AW108" s="748"/>
      <c r="AX108" s="749"/>
      <c r="AY108" s="749"/>
      <c r="AZ108" s="749"/>
      <c r="BA108" s="749"/>
      <c r="BB108" s="749"/>
      <c r="BC108" s="749"/>
      <c r="BD108" s="749"/>
      <c r="BE108" s="750"/>
    </row>
    <row r="109" spans="1:57" ht="32.25" thickBot="1">
      <c r="A109" s="2620" t="s">
        <v>207</v>
      </c>
      <c r="B109" s="2454" t="s">
        <v>257</v>
      </c>
      <c r="C109" s="2457" t="s">
        <v>258</v>
      </c>
      <c r="D109" s="285" t="s">
        <v>74</v>
      </c>
      <c r="E109" s="2436">
        <v>1024</v>
      </c>
      <c r="F109" s="2460">
        <f>E109-SUM(M109:M113)</f>
        <v>-83</v>
      </c>
      <c r="G109" s="684">
        <f t="shared" si="9"/>
        <v>76</v>
      </c>
      <c r="H109" s="685">
        <f t="shared" si="5"/>
        <v>2</v>
      </c>
      <c r="I109" s="686"/>
      <c r="J109" s="686">
        <v>2</v>
      </c>
      <c r="K109" s="686"/>
      <c r="L109" s="687"/>
      <c r="M109" s="688">
        <f t="shared" si="6"/>
        <v>64</v>
      </c>
      <c r="N109" s="689">
        <v>64</v>
      </c>
      <c r="O109" s="689"/>
      <c r="P109" s="689"/>
      <c r="Q109" s="689"/>
      <c r="R109" s="690"/>
      <c r="S109" s="691">
        <v>5</v>
      </c>
      <c r="T109" s="689"/>
      <c r="U109" s="689"/>
      <c r="V109" s="692">
        <v>45</v>
      </c>
      <c r="W109" s="689">
        <v>14</v>
      </c>
      <c r="X109" s="693"/>
      <c r="Y109" s="694">
        <v>56</v>
      </c>
      <c r="Z109" s="695">
        <v>8</v>
      </c>
      <c r="AA109" s="696"/>
      <c r="AB109" s="697">
        <v>28</v>
      </c>
      <c r="AC109" s="697">
        <v>28</v>
      </c>
      <c r="AD109" s="697">
        <v>1</v>
      </c>
      <c r="AE109" s="697">
        <v>36</v>
      </c>
      <c r="AF109" s="698"/>
      <c r="AG109" s="696">
        <v>43</v>
      </c>
      <c r="AH109" s="698">
        <v>31</v>
      </c>
      <c r="AI109" s="765" t="s">
        <v>259</v>
      </c>
      <c r="AJ109" s="552">
        <f>SUM(AN109:AP109)</f>
        <v>64</v>
      </c>
      <c r="AK109" s="700" t="s">
        <v>97</v>
      </c>
      <c r="AL109" s="701" t="s">
        <v>97</v>
      </c>
      <c r="AM109" s="702" t="s">
        <v>97</v>
      </c>
      <c r="AN109" s="699">
        <v>0</v>
      </c>
      <c r="AO109" s="686">
        <v>38</v>
      </c>
      <c r="AP109" s="703">
        <v>26</v>
      </c>
      <c r="AQ109" s="704" t="s">
        <v>97</v>
      </c>
      <c r="AR109" s="701" t="s">
        <v>97</v>
      </c>
      <c r="AS109" s="701" t="s">
        <v>97</v>
      </c>
      <c r="AT109" s="701" t="s">
        <v>97</v>
      </c>
      <c r="AU109" s="705" t="s">
        <v>97</v>
      </c>
      <c r="AV109" s="553">
        <f t="shared" si="8"/>
        <v>12</v>
      </c>
      <c r="AW109" s="706">
        <v>1</v>
      </c>
      <c r="AX109" s="707">
        <v>1</v>
      </c>
      <c r="AY109" s="707"/>
      <c r="AZ109" s="707"/>
      <c r="BA109" s="707"/>
      <c r="BB109" s="707"/>
      <c r="BC109" s="707"/>
      <c r="BD109" s="707">
        <v>10</v>
      </c>
      <c r="BE109" s="708"/>
    </row>
    <row r="110" spans="1:57" ht="48" thickBot="1">
      <c r="A110" s="2621"/>
      <c r="B110" s="2455"/>
      <c r="C110" s="2458"/>
      <c r="D110" s="286" t="s">
        <v>75</v>
      </c>
      <c r="E110" s="2437"/>
      <c r="F110" s="2461"/>
      <c r="G110" s="684">
        <f t="shared" si="9"/>
        <v>0</v>
      </c>
      <c r="H110" s="710">
        <f t="shared" si="5"/>
        <v>0</v>
      </c>
      <c r="I110" s="711"/>
      <c r="J110" s="711"/>
      <c r="K110" s="711"/>
      <c r="L110" s="712"/>
      <c r="M110" s="713">
        <f t="shared" si="6"/>
        <v>0</v>
      </c>
      <c r="N110" s="714"/>
      <c r="O110" s="714"/>
      <c r="P110" s="714"/>
      <c r="Q110" s="714"/>
      <c r="R110" s="715"/>
      <c r="S110" s="716"/>
      <c r="T110" s="717"/>
      <c r="U110" s="717"/>
      <c r="V110" s="714"/>
      <c r="W110" s="714"/>
      <c r="X110" s="718"/>
      <c r="Y110" s="694"/>
      <c r="Z110" s="695"/>
      <c r="AA110" s="696"/>
      <c r="AB110" s="697"/>
      <c r="AC110" s="697"/>
      <c r="AD110" s="697"/>
      <c r="AE110" s="697"/>
      <c r="AF110" s="698"/>
      <c r="AG110" s="719"/>
      <c r="AH110" s="712"/>
      <c r="AI110" s="719"/>
      <c r="AJ110" s="554">
        <f t="shared" si="7"/>
        <v>0</v>
      </c>
      <c r="AK110" s="720" t="s">
        <v>98</v>
      </c>
      <c r="AL110" s="721" t="s">
        <v>98</v>
      </c>
      <c r="AM110" s="722" t="s">
        <v>98</v>
      </c>
      <c r="AN110" s="723"/>
      <c r="AO110" s="721"/>
      <c r="AP110" s="722"/>
      <c r="AQ110" s="723" t="s">
        <v>97</v>
      </c>
      <c r="AR110" s="721" t="s">
        <v>97</v>
      </c>
      <c r="AS110" s="721" t="s">
        <v>97</v>
      </c>
      <c r="AT110" s="721" t="s">
        <v>97</v>
      </c>
      <c r="AU110" s="724" t="s">
        <v>97</v>
      </c>
      <c r="AV110" s="553">
        <f t="shared" si="8"/>
        <v>0</v>
      </c>
      <c r="AW110" s="725"/>
      <c r="AX110" s="726"/>
      <c r="AY110" s="726"/>
      <c r="AZ110" s="726"/>
      <c r="BA110" s="726"/>
      <c r="BB110" s="726"/>
      <c r="BC110" s="726"/>
      <c r="BD110" s="726"/>
      <c r="BE110" s="727"/>
    </row>
    <row r="111" spans="1:57" ht="32.25" thickBot="1">
      <c r="A111" s="2621"/>
      <c r="B111" s="2455"/>
      <c r="C111" s="2458"/>
      <c r="D111" s="286" t="s">
        <v>76</v>
      </c>
      <c r="E111" s="2437"/>
      <c r="F111" s="2461"/>
      <c r="G111" s="684">
        <f t="shared" si="9"/>
        <v>21</v>
      </c>
      <c r="H111" s="710">
        <f t="shared" si="5"/>
        <v>8</v>
      </c>
      <c r="I111" s="711"/>
      <c r="J111" s="711"/>
      <c r="K111" s="711">
        <v>8</v>
      </c>
      <c r="L111" s="712"/>
      <c r="M111" s="713">
        <f t="shared" si="6"/>
        <v>21</v>
      </c>
      <c r="N111" s="714">
        <v>21</v>
      </c>
      <c r="O111" s="714"/>
      <c r="P111" s="728"/>
      <c r="Q111" s="729"/>
      <c r="R111" s="715"/>
      <c r="S111" s="716"/>
      <c r="T111" s="714"/>
      <c r="U111" s="714">
        <v>21</v>
      </c>
      <c r="V111" s="714"/>
      <c r="W111" s="714"/>
      <c r="X111" s="718"/>
      <c r="Y111" s="694">
        <v>15</v>
      </c>
      <c r="Z111" s="695">
        <v>6</v>
      </c>
      <c r="AA111" s="696"/>
      <c r="AB111" s="697">
        <v>10</v>
      </c>
      <c r="AC111" s="697">
        <v>10</v>
      </c>
      <c r="AD111" s="697"/>
      <c r="AE111" s="697">
        <v>13</v>
      </c>
      <c r="AF111" s="698">
        <v>3</v>
      </c>
      <c r="AG111" s="719">
        <v>47</v>
      </c>
      <c r="AH111" s="712">
        <v>37</v>
      </c>
      <c r="AI111" s="719">
        <v>118.8</v>
      </c>
      <c r="AJ111" s="554">
        <f>SUM(AK111:AM111)</f>
        <v>21</v>
      </c>
      <c r="AK111" s="720">
        <v>1</v>
      </c>
      <c r="AL111" s="721">
        <v>4</v>
      </c>
      <c r="AM111" s="722">
        <v>16</v>
      </c>
      <c r="AN111" s="723" t="s">
        <v>97</v>
      </c>
      <c r="AO111" s="721" t="s">
        <v>97</v>
      </c>
      <c r="AP111" s="722" t="s">
        <v>97</v>
      </c>
      <c r="AQ111" s="723" t="s">
        <v>97</v>
      </c>
      <c r="AR111" s="721" t="s">
        <v>97</v>
      </c>
      <c r="AS111" s="721" t="s">
        <v>97</v>
      </c>
      <c r="AT111" s="721" t="s">
        <v>97</v>
      </c>
      <c r="AU111" s="724" t="s">
        <v>97</v>
      </c>
      <c r="AV111" s="553">
        <f t="shared" si="8"/>
        <v>0</v>
      </c>
      <c r="AW111" s="725"/>
      <c r="AX111" s="726"/>
      <c r="AY111" s="726"/>
      <c r="AZ111" s="726"/>
      <c r="BA111" s="726"/>
      <c r="BB111" s="726"/>
      <c r="BC111" s="726"/>
      <c r="BD111" s="726"/>
      <c r="BE111" s="727"/>
    </row>
    <row r="112" spans="1:57" ht="32.25" thickBot="1">
      <c r="A112" s="2621"/>
      <c r="B112" s="2455"/>
      <c r="C112" s="2458"/>
      <c r="D112" s="286" t="s">
        <v>77</v>
      </c>
      <c r="E112" s="2437"/>
      <c r="F112" s="2461"/>
      <c r="G112" s="684">
        <f t="shared" si="9"/>
        <v>1048</v>
      </c>
      <c r="H112" s="710">
        <f t="shared" si="5"/>
        <v>27</v>
      </c>
      <c r="I112" s="711"/>
      <c r="J112" s="711">
        <v>19</v>
      </c>
      <c r="K112" s="711">
        <v>8</v>
      </c>
      <c r="L112" s="712"/>
      <c r="M112" s="713">
        <f t="shared" si="6"/>
        <v>1022</v>
      </c>
      <c r="N112" s="714">
        <v>1022</v>
      </c>
      <c r="O112" s="714"/>
      <c r="P112" s="714"/>
      <c r="Q112" s="714"/>
      <c r="R112" s="715"/>
      <c r="S112" s="716">
        <v>41</v>
      </c>
      <c r="T112" s="714">
        <v>19</v>
      </c>
      <c r="U112" s="714"/>
      <c r="V112" s="714">
        <v>786</v>
      </c>
      <c r="W112" s="714">
        <v>176</v>
      </c>
      <c r="X112" s="718"/>
      <c r="Y112" s="694">
        <v>844</v>
      </c>
      <c r="Z112" s="695">
        <v>178</v>
      </c>
      <c r="AA112" s="696"/>
      <c r="AB112" s="697">
        <v>542</v>
      </c>
      <c r="AC112" s="697">
        <v>542</v>
      </c>
      <c r="AD112" s="697"/>
      <c r="AE112" s="697">
        <v>501</v>
      </c>
      <c r="AF112" s="698">
        <v>27</v>
      </c>
      <c r="AG112" s="719">
        <v>36</v>
      </c>
      <c r="AH112" s="712">
        <v>31</v>
      </c>
      <c r="AI112" s="719">
        <v>90</v>
      </c>
      <c r="AJ112" s="554">
        <f>SUM(AN112:AU112)</f>
        <v>995</v>
      </c>
      <c r="AK112" s="720" t="s">
        <v>98</v>
      </c>
      <c r="AL112" s="721" t="s">
        <v>98</v>
      </c>
      <c r="AM112" s="722" t="s">
        <v>98</v>
      </c>
      <c r="AN112" s="723" t="s">
        <v>97</v>
      </c>
      <c r="AO112" s="721" t="s">
        <v>97</v>
      </c>
      <c r="AP112" s="722" t="s">
        <v>97</v>
      </c>
      <c r="AQ112" s="766">
        <v>61</v>
      </c>
      <c r="AR112" s="767">
        <v>419</v>
      </c>
      <c r="AS112" s="767">
        <v>463</v>
      </c>
      <c r="AT112" s="767">
        <v>52</v>
      </c>
      <c r="AU112" s="724"/>
      <c r="AV112" s="553">
        <f t="shared" si="8"/>
        <v>26</v>
      </c>
      <c r="AW112" s="725">
        <v>1</v>
      </c>
      <c r="AX112" s="726">
        <v>3</v>
      </c>
      <c r="AY112" s="726">
        <v>8</v>
      </c>
      <c r="AZ112" s="726"/>
      <c r="BA112" s="726"/>
      <c r="BB112" s="726"/>
      <c r="BC112" s="726">
        <v>3</v>
      </c>
      <c r="BD112" s="726">
        <v>11</v>
      </c>
      <c r="BE112" s="727"/>
    </row>
    <row r="113" spans="1:57" ht="32.25" thickBot="1">
      <c r="A113" s="2621"/>
      <c r="B113" s="2473"/>
      <c r="C113" s="2474"/>
      <c r="D113" s="287" t="s">
        <v>78</v>
      </c>
      <c r="E113" s="2438"/>
      <c r="F113" s="2462"/>
      <c r="G113" s="684">
        <f t="shared" si="9"/>
        <v>0</v>
      </c>
      <c r="H113" s="731">
        <f t="shared" si="5"/>
        <v>0</v>
      </c>
      <c r="I113" s="732"/>
      <c r="J113" s="732"/>
      <c r="K113" s="732"/>
      <c r="L113" s="733"/>
      <c r="M113" s="734">
        <f t="shared" si="6"/>
        <v>0</v>
      </c>
      <c r="N113" s="735"/>
      <c r="O113" s="735"/>
      <c r="P113" s="735"/>
      <c r="Q113" s="735"/>
      <c r="R113" s="736"/>
      <c r="S113" s="737"/>
      <c r="T113" s="738"/>
      <c r="U113" s="738"/>
      <c r="V113" s="738"/>
      <c r="W113" s="738"/>
      <c r="X113" s="739"/>
      <c r="Y113" s="740"/>
      <c r="Z113" s="718"/>
      <c r="AA113" s="719"/>
      <c r="AB113" s="711"/>
      <c r="AC113" s="711"/>
      <c r="AD113" s="711"/>
      <c r="AE113" s="711"/>
      <c r="AF113" s="712"/>
      <c r="AG113" s="741"/>
      <c r="AH113" s="742"/>
      <c r="AI113" s="743"/>
      <c r="AJ113" s="555">
        <f t="shared" si="7"/>
        <v>0</v>
      </c>
      <c r="AK113" s="744" t="s">
        <v>97</v>
      </c>
      <c r="AL113" s="745" t="s">
        <v>97</v>
      </c>
      <c r="AM113" s="746" t="s">
        <v>97</v>
      </c>
      <c r="AN113" s="747" t="s">
        <v>97</v>
      </c>
      <c r="AO113" s="745" t="s">
        <v>98</v>
      </c>
      <c r="AP113" s="746" t="s">
        <v>98</v>
      </c>
      <c r="AQ113" s="743"/>
      <c r="AR113" s="732"/>
      <c r="AS113" s="732"/>
      <c r="AT113" s="732"/>
      <c r="AU113" s="733"/>
      <c r="AV113" s="553">
        <f t="shared" si="8"/>
        <v>0</v>
      </c>
      <c r="AW113" s="748"/>
      <c r="AX113" s="749"/>
      <c r="AY113" s="749"/>
      <c r="AZ113" s="749"/>
      <c r="BA113" s="749"/>
      <c r="BB113" s="749"/>
      <c r="BC113" s="749"/>
      <c r="BD113" s="749"/>
      <c r="BE113" s="750"/>
    </row>
    <row r="114" spans="1:57" ht="32.25" thickBot="1">
      <c r="A114" s="2621"/>
      <c r="B114" s="2468" t="s">
        <v>260</v>
      </c>
      <c r="C114" s="2592"/>
      <c r="D114" s="285" t="s">
        <v>74</v>
      </c>
      <c r="E114" s="2436"/>
      <c r="F114" s="2460">
        <f t="shared" ref="F114" si="10">E114-SUM(M114:M118)</f>
        <v>0</v>
      </c>
      <c r="G114" s="684">
        <f t="shared" si="9"/>
        <v>0</v>
      </c>
      <c r="H114" s="685">
        <f t="shared" si="5"/>
        <v>0</v>
      </c>
      <c r="I114" s="686"/>
      <c r="J114" s="686"/>
      <c r="K114" s="686"/>
      <c r="L114" s="687"/>
      <c r="M114" s="688">
        <f t="shared" si="6"/>
        <v>0</v>
      </c>
      <c r="N114" s="689"/>
      <c r="O114" s="689"/>
      <c r="P114" s="689"/>
      <c r="Q114" s="689"/>
      <c r="R114" s="693"/>
      <c r="S114" s="694"/>
      <c r="T114" s="694"/>
      <c r="U114" s="694"/>
      <c r="V114" s="751"/>
      <c r="W114" s="751"/>
      <c r="X114" s="695"/>
      <c r="Y114" s="691"/>
      <c r="Z114" s="693"/>
      <c r="AA114" s="699"/>
      <c r="AB114" s="686"/>
      <c r="AC114" s="686"/>
      <c r="AD114" s="686"/>
      <c r="AE114" s="686"/>
      <c r="AF114" s="687"/>
      <c r="AG114" s="699"/>
      <c r="AH114" s="703"/>
      <c r="AI114" s="752"/>
      <c r="AJ114" s="552">
        <f t="shared" si="7"/>
        <v>0</v>
      </c>
      <c r="AK114" s="700" t="s">
        <v>97</v>
      </c>
      <c r="AL114" s="701" t="s">
        <v>97</v>
      </c>
      <c r="AM114" s="702" t="s">
        <v>97</v>
      </c>
      <c r="AN114" s="699"/>
      <c r="AO114" s="686"/>
      <c r="AP114" s="703"/>
      <c r="AQ114" s="704" t="s">
        <v>97</v>
      </c>
      <c r="AR114" s="701" t="s">
        <v>97</v>
      </c>
      <c r="AS114" s="701" t="s">
        <v>97</v>
      </c>
      <c r="AT114" s="701" t="s">
        <v>97</v>
      </c>
      <c r="AU114" s="705" t="s">
        <v>97</v>
      </c>
      <c r="AV114" s="553">
        <f t="shared" si="8"/>
        <v>0</v>
      </c>
      <c r="AW114" s="753"/>
      <c r="AX114" s="754"/>
      <c r="AY114" s="754"/>
      <c r="AZ114" s="754"/>
      <c r="BA114" s="754"/>
      <c r="BB114" s="754"/>
      <c r="BC114" s="754"/>
      <c r="BD114" s="754"/>
      <c r="BE114" s="755"/>
    </row>
    <row r="115" spans="1:57" ht="48" thickBot="1">
      <c r="A115" s="2621"/>
      <c r="B115" s="2469"/>
      <c r="C115" s="2593"/>
      <c r="D115" s="286" t="s">
        <v>75</v>
      </c>
      <c r="E115" s="2437"/>
      <c r="F115" s="2461"/>
      <c r="G115" s="684">
        <f t="shared" si="9"/>
        <v>0</v>
      </c>
      <c r="H115" s="710">
        <f t="shared" si="5"/>
        <v>0</v>
      </c>
      <c r="I115" s="711"/>
      <c r="J115" s="711"/>
      <c r="K115" s="711"/>
      <c r="L115" s="712"/>
      <c r="M115" s="713">
        <f t="shared" si="6"/>
        <v>0</v>
      </c>
      <c r="N115" s="714"/>
      <c r="O115" s="714"/>
      <c r="P115" s="714"/>
      <c r="Q115" s="714"/>
      <c r="R115" s="718"/>
      <c r="S115" s="694"/>
      <c r="T115" s="694"/>
      <c r="U115" s="694"/>
      <c r="V115" s="751"/>
      <c r="W115" s="751"/>
      <c r="X115" s="695"/>
      <c r="Y115" s="756"/>
      <c r="Z115" s="695"/>
      <c r="AA115" s="696"/>
      <c r="AB115" s="697"/>
      <c r="AC115" s="697"/>
      <c r="AD115" s="697"/>
      <c r="AE115" s="697"/>
      <c r="AF115" s="698"/>
      <c r="AG115" s="719"/>
      <c r="AH115" s="757"/>
      <c r="AI115" s="758"/>
      <c r="AJ115" s="554">
        <f t="shared" si="7"/>
        <v>0</v>
      </c>
      <c r="AK115" s="720" t="s">
        <v>98</v>
      </c>
      <c r="AL115" s="721" t="s">
        <v>98</v>
      </c>
      <c r="AM115" s="722" t="s">
        <v>98</v>
      </c>
      <c r="AN115" s="723"/>
      <c r="AO115" s="721"/>
      <c r="AP115" s="722"/>
      <c r="AQ115" s="723" t="s">
        <v>97</v>
      </c>
      <c r="AR115" s="721" t="s">
        <v>97</v>
      </c>
      <c r="AS115" s="721" t="s">
        <v>97</v>
      </c>
      <c r="AT115" s="721" t="s">
        <v>97</v>
      </c>
      <c r="AU115" s="724" t="s">
        <v>97</v>
      </c>
      <c r="AV115" s="553">
        <f t="shared" si="8"/>
        <v>0</v>
      </c>
      <c r="AW115" s="753"/>
      <c r="AX115" s="754"/>
      <c r="AY115" s="754"/>
      <c r="AZ115" s="754"/>
      <c r="BA115" s="754"/>
      <c r="BB115" s="754"/>
      <c r="BC115" s="754"/>
      <c r="BD115" s="754"/>
      <c r="BE115" s="755"/>
    </row>
    <row r="116" spans="1:57" ht="32.25" thickBot="1">
      <c r="A116" s="2621"/>
      <c r="B116" s="2469"/>
      <c r="C116" s="2593"/>
      <c r="D116" s="286" t="s">
        <v>76</v>
      </c>
      <c r="E116" s="2437"/>
      <c r="F116" s="2461"/>
      <c r="G116" s="684">
        <f t="shared" si="9"/>
        <v>0</v>
      </c>
      <c r="H116" s="710">
        <f t="shared" si="5"/>
        <v>0</v>
      </c>
      <c r="I116" s="711"/>
      <c r="J116" s="711"/>
      <c r="K116" s="711"/>
      <c r="L116" s="712"/>
      <c r="M116" s="713">
        <f t="shared" si="6"/>
        <v>0</v>
      </c>
      <c r="N116" s="714"/>
      <c r="O116" s="714"/>
      <c r="P116" s="714"/>
      <c r="Q116" s="714"/>
      <c r="R116" s="718"/>
      <c r="S116" s="694"/>
      <c r="T116" s="694"/>
      <c r="U116" s="694"/>
      <c r="V116" s="751"/>
      <c r="W116" s="751"/>
      <c r="X116" s="695"/>
      <c r="Y116" s="756"/>
      <c r="Z116" s="695"/>
      <c r="AA116" s="696"/>
      <c r="AB116" s="697"/>
      <c r="AC116" s="697"/>
      <c r="AD116" s="697"/>
      <c r="AE116" s="697"/>
      <c r="AF116" s="698"/>
      <c r="AG116" s="719"/>
      <c r="AH116" s="757"/>
      <c r="AI116" s="758"/>
      <c r="AJ116" s="554">
        <f t="shared" si="7"/>
        <v>0</v>
      </c>
      <c r="AK116" s="720"/>
      <c r="AL116" s="721"/>
      <c r="AM116" s="722"/>
      <c r="AN116" s="723" t="s">
        <v>97</v>
      </c>
      <c r="AO116" s="721" t="s">
        <v>97</v>
      </c>
      <c r="AP116" s="722" t="s">
        <v>97</v>
      </c>
      <c r="AQ116" s="723" t="s">
        <v>97</v>
      </c>
      <c r="AR116" s="721" t="s">
        <v>97</v>
      </c>
      <c r="AS116" s="721" t="s">
        <v>97</v>
      </c>
      <c r="AT116" s="721" t="s">
        <v>97</v>
      </c>
      <c r="AU116" s="724" t="s">
        <v>97</v>
      </c>
      <c r="AV116" s="553">
        <f t="shared" si="8"/>
        <v>0</v>
      </c>
      <c r="AW116" s="753"/>
      <c r="AX116" s="754"/>
      <c r="AY116" s="754"/>
      <c r="AZ116" s="754"/>
      <c r="BA116" s="754"/>
      <c r="BB116" s="754"/>
      <c r="BC116" s="754"/>
      <c r="BD116" s="754"/>
      <c r="BE116" s="755"/>
    </row>
    <row r="117" spans="1:57" ht="32.25" thickBot="1">
      <c r="A117" s="2621"/>
      <c r="B117" s="2469"/>
      <c r="C117" s="2593"/>
      <c r="D117" s="286" t="s">
        <v>77</v>
      </c>
      <c r="E117" s="2437"/>
      <c r="F117" s="2461"/>
      <c r="G117" s="684">
        <f t="shared" si="9"/>
        <v>2</v>
      </c>
      <c r="H117" s="710">
        <f t="shared" si="5"/>
        <v>1</v>
      </c>
      <c r="I117" s="711"/>
      <c r="J117" s="711"/>
      <c r="K117" s="711">
        <v>1</v>
      </c>
      <c r="L117" s="712"/>
      <c r="M117" s="713">
        <f t="shared" si="6"/>
        <v>0</v>
      </c>
      <c r="N117" s="714"/>
      <c r="O117" s="714"/>
      <c r="P117" s="714"/>
      <c r="Q117" s="714"/>
      <c r="R117" s="718"/>
      <c r="S117" s="694"/>
      <c r="T117" s="694"/>
      <c r="U117" s="694"/>
      <c r="V117" s="751"/>
      <c r="W117" s="751"/>
      <c r="X117" s="695"/>
      <c r="Y117" s="756"/>
      <c r="Z117" s="695"/>
      <c r="AA117" s="696"/>
      <c r="AB117" s="697"/>
      <c r="AC117" s="697"/>
      <c r="AD117" s="697"/>
      <c r="AE117" s="697"/>
      <c r="AF117" s="698"/>
      <c r="AG117" s="719"/>
      <c r="AH117" s="757"/>
      <c r="AI117" s="758"/>
      <c r="AJ117" s="554">
        <f t="shared" si="7"/>
        <v>0</v>
      </c>
      <c r="AK117" s="720" t="s">
        <v>98</v>
      </c>
      <c r="AL117" s="721" t="s">
        <v>98</v>
      </c>
      <c r="AM117" s="722" t="s">
        <v>98</v>
      </c>
      <c r="AN117" s="723" t="s">
        <v>97</v>
      </c>
      <c r="AO117" s="721" t="s">
        <v>97</v>
      </c>
      <c r="AP117" s="722" t="s">
        <v>97</v>
      </c>
      <c r="AQ117" s="723"/>
      <c r="AR117" s="721"/>
      <c r="AS117" s="721"/>
      <c r="AT117" s="721"/>
      <c r="AU117" s="724"/>
      <c r="AV117" s="553">
        <f t="shared" si="8"/>
        <v>2</v>
      </c>
      <c r="AW117" s="753"/>
      <c r="AX117" s="754"/>
      <c r="AY117" s="754"/>
      <c r="AZ117" s="754"/>
      <c r="BA117" s="754"/>
      <c r="BB117" s="754"/>
      <c r="BC117" s="754">
        <v>1</v>
      </c>
      <c r="BD117" s="754">
        <v>1</v>
      </c>
      <c r="BE117" s="755"/>
    </row>
    <row r="118" spans="1:57" ht="32.25" thickBot="1">
      <c r="A118" s="2621"/>
      <c r="B118" s="2470"/>
      <c r="C118" s="2596"/>
      <c r="D118" s="287" t="s">
        <v>78</v>
      </c>
      <c r="E118" s="2438"/>
      <c r="F118" s="2462"/>
      <c r="G118" s="684">
        <f t="shared" si="9"/>
        <v>0</v>
      </c>
      <c r="H118" s="731">
        <f t="shared" si="5"/>
        <v>0</v>
      </c>
      <c r="I118" s="732"/>
      <c r="J118" s="732"/>
      <c r="K118" s="732"/>
      <c r="L118" s="733"/>
      <c r="M118" s="759">
        <f t="shared" si="6"/>
        <v>0</v>
      </c>
      <c r="N118" s="738"/>
      <c r="O118" s="738"/>
      <c r="P118" s="738"/>
      <c r="Q118" s="738"/>
      <c r="R118" s="739"/>
      <c r="S118" s="740"/>
      <c r="T118" s="740"/>
      <c r="U118" s="740"/>
      <c r="V118" s="714"/>
      <c r="W118" s="714"/>
      <c r="X118" s="718"/>
      <c r="Y118" s="716"/>
      <c r="Z118" s="718"/>
      <c r="AA118" s="719"/>
      <c r="AB118" s="711"/>
      <c r="AC118" s="711"/>
      <c r="AD118" s="711"/>
      <c r="AE118" s="711"/>
      <c r="AF118" s="712"/>
      <c r="AG118" s="743"/>
      <c r="AH118" s="760"/>
      <c r="AI118" s="761"/>
      <c r="AJ118" s="556">
        <f t="shared" si="7"/>
        <v>0</v>
      </c>
      <c r="AK118" s="744" t="s">
        <v>97</v>
      </c>
      <c r="AL118" s="745" t="s">
        <v>97</v>
      </c>
      <c r="AM118" s="746" t="s">
        <v>97</v>
      </c>
      <c r="AN118" s="747" t="s">
        <v>97</v>
      </c>
      <c r="AO118" s="745" t="s">
        <v>98</v>
      </c>
      <c r="AP118" s="746" t="s">
        <v>98</v>
      </c>
      <c r="AQ118" s="743"/>
      <c r="AR118" s="732"/>
      <c r="AS118" s="732"/>
      <c r="AT118" s="732"/>
      <c r="AU118" s="733"/>
      <c r="AV118" s="553">
        <f t="shared" si="8"/>
        <v>0</v>
      </c>
      <c r="AW118" s="725"/>
      <c r="AX118" s="726"/>
      <c r="AY118" s="726"/>
      <c r="AZ118" s="726"/>
      <c r="BA118" s="726"/>
      <c r="BB118" s="726"/>
      <c r="BC118" s="726"/>
      <c r="BD118" s="726"/>
      <c r="BE118" s="727"/>
    </row>
    <row r="119" spans="1:57" ht="32.25" thickBot="1">
      <c r="A119" s="2621"/>
      <c r="B119" s="2468" t="s">
        <v>261</v>
      </c>
      <c r="C119" s="2457" t="s">
        <v>262</v>
      </c>
      <c r="D119" s="285" t="s">
        <v>74</v>
      </c>
      <c r="E119" s="2436">
        <v>50</v>
      </c>
      <c r="F119" s="2460">
        <f t="shared" ref="F119" si="11">E119-SUM(M119:M123)</f>
        <v>13</v>
      </c>
      <c r="G119" s="684">
        <f t="shared" si="9"/>
        <v>0</v>
      </c>
      <c r="H119" s="685">
        <f t="shared" si="5"/>
        <v>0</v>
      </c>
      <c r="I119" s="686"/>
      <c r="J119" s="686"/>
      <c r="K119" s="686"/>
      <c r="L119" s="687"/>
      <c r="M119" s="688">
        <f t="shared" si="6"/>
        <v>0</v>
      </c>
      <c r="N119" s="689"/>
      <c r="O119" s="689"/>
      <c r="P119" s="689"/>
      <c r="Q119" s="689"/>
      <c r="R119" s="693"/>
      <c r="S119" s="762"/>
      <c r="T119" s="762"/>
      <c r="U119" s="762"/>
      <c r="V119" s="689"/>
      <c r="W119" s="689"/>
      <c r="X119" s="693"/>
      <c r="Y119" s="691"/>
      <c r="Z119" s="693"/>
      <c r="AA119" s="699"/>
      <c r="AB119" s="686"/>
      <c r="AC119" s="686"/>
      <c r="AD119" s="686"/>
      <c r="AE119" s="686"/>
      <c r="AF119" s="687"/>
      <c r="AG119" s="699"/>
      <c r="AH119" s="703"/>
      <c r="AI119" s="752"/>
      <c r="AJ119" s="552">
        <f t="shared" si="7"/>
        <v>0</v>
      </c>
      <c r="AK119" s="700" t="s">
        <v>97</v>
      </c>
      <c r="AL119" s="701" t="s">
        <v>97</v>
      </c>
      <c r="AM119" s="702" t="s">
        <v>97</v>
      </c>
      <c r="AN119" s="699"/>
      <c r="AO119" s="686"/>
      <c r="AP119" s="703"/>
      <c r="AQ119" s="704" t="s">
        <v>97</v>
      </c>
      <c r="AR119" s="701" t="s">
        <v>97</v>
      </c>
      <c r="AS119" s="701" t="s">
        <v>97</v>
      </c>
      <c r="AT119" s="701" t="s">
        <v>97</v>
      </c>
      <c r="AU119" s="705" t="s">
        <v>97</v>
      </c>
      <c r="AV119" s="553">
        <f t="shared" si="8"/>
        <v>0</v>
      </c>
      <c r="AW119" s="706"/>
      <c r="AX119" s="707"/>
      <c r="AY119" s="707"/>
      <c r="AZ119" s="707"/>
      <c r="BA119" s="707"/>
      <c r="BB119" s="707"/>
      <c r="BC119" s="707"/>
      <c r="BD119" s="707"/>
      <c r="BE119" s="708"/>
    </row>
    <row r="120" spans="1:57" ht="48" thickBot="1">
      <c r="A120" s="2621"/>
      <c r="B120" s="2469"/>
      <c r="C120" s="2458"/>
      <c r="D120" s="286" t="s">
        <v>75</v>
      </c>
      <c r="E120" s="2437"/>
      <c r="F120" s="2461"/>
      <c r="G120" s="684">
        <f t="shared" si="9"/>
        <v>0</v>
      </c>
      <c r="H120" s="710">
        <f t="shared" si="5"/>
        <v>0</v>
      </c>
      <c r="I120" s="711"/>
      <c r="J120" s="711"/>
      <c r="K120" s="711"/>
      <c r="L120" s="712"/>
      <c r="M120" s="713">
        <f t="shared" si="6"/>
        <v>0</v>
      </c>
      <c r="N120" s="714"/>
      <c r="O120" s="714"/>
      <c r="P120" s="714"/>
      <c r="Q120" s="714"/>
      <c r="R120" s="718"/>
      <c r="S120" s="694"/>
      <c r="T120" s="694"/>
      <c r="U120" s="694"/>
      <c r="V120" s="751"/>
      <c r="W120" s="751"/>
      <c r="X120" s="695"/>
      <c r="Y120" s="756"/>
      <c r="Z120" s="695"/>
      <c r="AA120" s="696"/>
      <c r="AB120" s="697"/>
      <c r="AC120" s="697"/>
      <c r="AD120" s="697"/>
      <c r="AE120" s="697"/>
      <c r="AF120" s="698"/>
      <c r="AG120" s="719"/>
      <c r="AH120" s="757"/>
      <c r="AI120" s="758"/>
      <c r="AJ120" s="554">
        <f t="shared" si="7"/>
        <v>0</v>
      </c>
      <c r="AK120" s="720" t="s">
        <v>98</v>
      </c>
      <c r="AL120" s="721" t="s">
        <v>98</v>
      </c>
      <c r="AM120" s="722" t="s">
        <v>98</v>
      </c>
      <c r="AN120" s="723"/>
      <c r="AO120" s="721"/>
      <c r="AP120" s="722"/>
      <c r="AQ120" s="723" t="s">
        <v>97</v>
      </c>
      <c r="AR120" s="721" t="s">
        <v>97</v>
      </c>
      <c r="AS120" s="721" t="s">
        <v>97</v>
      </c>
      <c r="AT120" s="721" t="s">
        <v>97</v>
      </c>
      <c r="AU120" s="724" t="s">
        <v>97</v>
      </c>
      <c r="AV120" s="553">
        <f t="shared" si="8"/>
        <v>0</v>
      </c>
      <c r="AW120" s="753"/>
      <c r="AX120" s="754"/>
      <c r="AY120" s="754"/>
      <c r="AZ120" s="754"/>
      <c r="BA120" s="754"/>
      <c r="BB120" s="754"/>
      <c r="BC120" s="754"/>
      <c r="BD120" s="754"/>
      <c r="BE120" s="755"/>
    </row>
    <row r="121" spans="1:57" ht="32.25" thickBot="1">
      <c r="A121" s="2621"/>
      <c r="B121" s="2469"/>
      <c r="C121" s="2458"/>
      <c r="D121" s="286" t="s">
        <v>76</v>
      </c>
      <c r="E121" s="2437"/>
      <c r="F121" s="2461"/>
      <c r="G121" s="684">
        <f t="shared" si="9"/>
        <v>0</v>
      </c>
      <c r="H121" s="710">
        <f t="shared" si="5"/>
        <v>0</v>
      </c>
      <c r="I121" s="711"/>
      <c r="J121" s="711"/>
      <c r="K121" s="711"/>
      <c r="L121" s="712"/>
      <c r="M121" s="713">
        <f t="shared" si="6"/>
        <v>0</v>
      </c>
      <c r="N121" s="714"/>
      <c r="O121" s="714"/>
      <c r="P121" s="714"/>
      <c r="Q121" s="714"/>
      <c r="R121" s="718"/>
      <c r="S121" s="694"/>
      <c r="T121" s="694"/>
      <c r="U121" s="694"/>
      <c r="V121" s="751"/>
      <c r="W121" s="751"/>
      <c r="X121" s="695"/>
      <c r="Y121" s="756"/>
      <c r="Z121" s="695"/>
      <c r="AA121" s="696"/>
      <c r="AB121" s="697"/>
      <c r="AC121" s="697"/>
      <c r="AD121" s="697"/>
      <c r="AE121" s="697"/>
      <c r="AF121" s="698"/>
      <c r="AG121" s="719"/>
      <c r="AH121" s="757"/>
      <c r="AI121" s="758"/>
      <c r="AJ121" s="554">
        <f t="shared" si="7"/>
        <v>0</v>
      </c>
      <c r="AK121" s="720"/>
      <c r="AL121" s="721"/>
      <c r="AM121" s="722"/>
      <c r="AN121" s="723" t="s">
        <v>97</v>
      </c>
      <c r="AO121" s="721" t="s">
        <v>97</v>
      </c>
      <c r="AP121" s="722" t="s">
        <v>97</v>
      </c>
      <c r="AQ121" s="723" t="s">
        <v>97</v>
      </c>
      <c r="AR121" s="721" t="s">
        <v>97</v>
      </c>
      <c r="AS121" s="721" t="s">
        <v>97</v>
      </c>
      <c r="AT121" s="721" t="s">
        <v>97</v>
      </c>
      <c r="AU121" s="724" t="s">
        <v>97</v>
      </c>
      <c r="AV121" s="553">
        <f t="shared" si="8"/>
        <v>0</v>
      </c>
      <c r="AW121" s="753"/>
      <c r="AX121" s="754"/>
      <c r="AY121" s="754"/>
      <c r="AZ121" s="754"/>
      <c r="BA121" s="754"/>
      <c r="BB121" s="754"/>
      <c r="BC121" s="754"/>
      <c r="BD121" s="754"/>
      <c r="BE121" s="755"/>
    </row>
    <row r="122" spans="1:57" ht="32.25" thickBot="1">
      <c r="A122" s="2621"/>
      <c r="B122" s="2469"/>
      <c r="C122" s="2458"/>
      <c r="D122" s="286" t="s">
        <v>77</v>
      </c>
      <c r="E122" s="2437"/>
      <c r="F122" s="2461"/>
      <c r="G122" s="684">
        <f t="shared" si="9"/>
        <v>38</v>
      </c>
      <c r="H122" s="710">
        <f t="shared" si="5"/>
        <v>0</v>
      </c>
      <c r="I122" s="711"/>
      <c r="J122" s="711"/>
      <c r="K122" s="711"/>
      <c r="L122" s="712"/>
      <c r="M122" s="713">
        <f t="shared" si="6"/>
        <v>37</v>
      </c>
      <c r="N122" s="714">
        <v>37</v>
      </c>
      <c r="O122" s="714"/>
      <c r="P122" s="714"/>
      <c r="Q122" s="714"/>
      <c r="R122" s="718"/>
      <c r="S122" s="694"/>
      <c r="T122" s="694"/>
      <c r="U122" s="694"/>
      <c r="V122" s="751">
        <v>37</v>
      </c>
      <c r="W122" s="751"/>
      <c r="X122" s="695"/>
      <c r="Y122" s="756">
        <v>29</v>
      </c>
      <c r="Z122" s="695">
        <v>8</v>
      </c>
      <c r="AA122" s="696"/>
      <c r="AB122" s="697">
        <v>22</v>
      </c>
      <c r="AC122" s="697">
        <v>22</v>
      </c>
      <c r="AD122" s="697">
        <v>5</v>
      </c>
      <c r="AE122" s="697">
        <v>21</v>
      </c>
      <c r="AF122" s="698"/>
      <c r="AG122" s="719">
        <v>44.6</v>
      </c>
      <c r="AH122" s="757">
        <v>24.9</v>
      </c>
      <c r="AI122" s="758">
        <v>107.6</v>
      </c>
      <c r="AJ122" s="554">
        <f>SUM(AN122:AU122)</f>
        <v>37</v>
      </c>
      <c r="AK122" s="720" t="s">
        <v>98</v>
      </c>
      <c r="AL122" s="721" t="s">
        <v>98</v>
      </c>
      <c r="AM122" s="722" t="s">
        <v>98</v>
      </c>
      <c r="AN122" s="723" t="s">
        <v>97</v>
      </c>
      <c r="AO122" s="721" t="s">
        <v>97</v>
      </c>
      <c r="AP122" s="722" t="s">
        <v>97</v>
      </c>
      <c r="AQ122" s="723">
        <v>3</v>
      </c>
      <c r="AR122" s="721">
        <v>7</v>
      </c>
      <c r="AS122" s="721">
        <v>11</v>
      </c>
      <c r="AT122" s="721">
        <v>14</v>
      </c>
      <c r="AU122" s="724">
        <v>2</v>
      </c>
      <c r="AV122" s="553">
        <f t="shared" si="8"/>
        <v>1</v>
      </c>
      <c r="AW122" s="753"/>
      <c r="AX122" s="754"/>
      <c r="AY122" s="754"/>
      <c r="AZ122" s="754"/>
      <c r="BA122" s="754"/>
      <c r="BB122" s="754"/>
      <c r="BC122" s="754"/>
      <c r="BD122" s="754">
        <v>1</v>
      </c>
      <c r="BE122" s="755"/>
    </row>
    <row r="123" spans="1:57" ht="32.25" thickBot="1">
      <c r="A123" s="2621"/>
      <c r="B123" s="2470"/>
      <c r="C123" s="2459"/>
      <c r="D123" s="288" t="s">
        <v>78</v>
      </c>
      <c r="E123" s="2438"/>
      <c r="F123" s="2462"/>
      <c r="G123" s="684">
        <f t="shared" si="9"/>
        <v>0</v>
      </c>
      <c r="H123" s="731">
        <f t="shared" si="5"/>
        <v>0</v>
      </c>
      <c r="I123" s="732"/>
      <c r="J123" s="732"/>
      <c r="K123" s="732"/>
      <c r="L123" s="733"/>
      <c r="M123" s="759">
        <f t="shared" si="6"/>
        <v>0</v>
      </c>
      <c r="N123" s="738"/>
      <c r="O123" s="738"/>
      <c r="P123" s="738"/>
      <c r="Q123" s="738"/>
      <c r="R123" s="739"/>
      <c r="S123" s="763"/>
      <c r="T123" s="763"/>
      <c r="U123" s="763"/>
      <c r="V123" s="738"/>
      <c r="W123" s="738"/>
      <c r="X123" s="739"/>
      <c r="Y123" s="737"/>
      <c r="Z123" s="739"/>
      <c r="AA123" s="743"/>
      <c r="AB123" s="732"/>
      <c r="AC123" s="732"/>
      <c r="AD123" s="732"/>
      <c r="AE123" s="732"/>
      <c r="AF123" s="733"/>
      <c r="AG123" s="743"/>
      <c r="AH123" s="760"/>
      <c r="AI123" s="764"/>
      <c r="AJ123" s="555">
        <f t="shared" si="7"/>
        <v>0</v>
      </c>
      <c r="AK123" s="744" t="s">
        <v>97</v>
      </c>
      <c r="AL123" s="745" t="s">
        <v>97</v>
      </c>
      <c r="AM123" s="746" t="s">
        <v>97</v>
      </c>
      <c r="AN123" s="747" t="s">
        <v>97</v>
      </c>
      <c r="AO123" s="745" t="s">
        <v>98</v>
      </c>
      <c r="AP123" s="746" t="s">
        <v>98</v>
      </c>
      <c r="AQ123" s="743"/>
      <c r="AR123" s="732"/>
      <c r="AS123" s="732"/>
      <c r="AT123" s="732"/>
      <c r="AU123" s="733"/>
      <c r="AV123" s="553">
        <f t="shared" si="8"/>
        <v>0</v>
      </c>
      <c r="AW123" s="748"/>
      <c r="AX123" s="749"/>
      <c r="AY123" s="749"/>
      <c r="AZ123" s="749"/>
      <c r="BA123" s="749"/>
      <c r="BB123" s="749"/>
      <c r="BC123" s="749"/>
      <c r="BD123" s="749"/>
      <c r="BE123" s="750"/>
    </row>
    <row r="124" spans="1:57" ht="35.1" customHeight="1" thickBot="1">
      <c r="A124" s="2621"/>
      <c r="B124" s="2692" t="s">
        <v>474</v>
      </c>
      <c r="C124" s="2457" t="s">
        <v>263</v>
      </c>
      <c r="D124" s="285" t="s">
        <v>74</v>
      </c>
      <c r="E124" s="2436">
        <v>40</v>
      </c>
      <c r="F124" s="2460">
        <f t="shared" ref="F124" si="12">E124-SUM(M124:M128)</f>
        <v>4</v>
      </c>
      <c r="G124" s="684">
        <f t="shared" si="9"/>
        <v>0</v>
      </c>
      <c r="H124" s="685">
        <f t="shared" si="5"/>
        <v>0</v>
      </c>
      <c r="I124" s="686"/>
      <c r="J124" s="686"/>
      <c r="K124" s="686"/>
      <c r="L124" s="687"/>
      <c r="M124" s="688">
        <f t="shared" si="6"/>
        <v>0</v>
      </c>
      <c r="N124" s="689"/>
      <c r="O124" s="689"/>
      <c r="P124" s="689"/>
      <c r="Q124" s="689"/>
      <c r="R124" s="690"/>
      <c r="S124" s="691"/>
      <c r="T124" s="689"/>
      <c r="U124" s="689"/>
      <c r="V124" s="692"/>
      <c r="W124" s="689"/>
      <c r="X124" s="693"/>
      <c r="Y124" s="694"/>
      <c r="Z124" s="695"/>
      <c r="AA124" s="696"/>
      <c r="AB124" s="697"/>
      <c r="AC124" s="697"/>
      <c r="AD124" s="697"/>
      <c r="AE124" s="697"/>
      <c r="AF124" s="698"/>
      <c r="AG124" s="696"/>
      <c r="AH124" s="698"/>
      <c r="AI124" s="699"/>
      <c r="AJ124" s="552">
        <f t="shared" si="7"/>
        <v>0</v>
      </c>
      <c r="AK124" s="700" t="s">
        <v>97</v>
      </c>
      <c r="AL124" s="701" t="s">
        <v>97</v>
      </c>
      <c r="AM124" s="702" t="s">
        <v>97</v>
      </c>
      <c r="AN124" s="699"/>
      <c r="AO124" s="686"/>
      <c r="AP124" s="703"/>
      <c r="AQ124" s="704" t="s">
        <v>97</v>
      </c>
      <c r="AR124" s="701" t="s">
        <v>97</v>
      </c>
      <c r="AS124" s="701" t="s">
        <v>97</v>
      </c>
      <c r="AT124" s="701" t="s">
        <v>97</v>
      </c>
      <c r="AU124" s="705" t="s">
        <v>97</v>
      </c>
      <c r="AV124" s="553">
        <f t="shared" si="8"/>
        <v>0</v>
      </c>
      <c r="AW124" s="706"/>
      <c r="AX124" s="707"/>
      <c r="AY124" s="707"/>
      <c r="AZ124" s="707"/>
      <c r="BA124" s="707"/>
      <c r="BB124" s="707"/>
      <c r="BC124" s="707"/>
      <c r="BD124" s="707"/>
      <c r="BE124" s="708"/>
    </row>
    <row r="125" spans="1:57" ht="48" thickBot="1">
      <c r="A125" s="2621"/>
      <c r="B125" s="2693"/>
      <c r="C125" s="2458"/>
      <c r="D125" s="286" t="s">
        <v>75</v>
      </c>
      <c r="E125" s="2437"/>
      <c r="F125" s="2461"/>
      <c r="G125" s="684">
        <f t="shared" si="9"/>
        <v>0</v>
      </c>
      <c r="H125" s="710">
        <f t="shared" si="5"/>
        <v>0</v>
      </c>
      <c r="I125" s="711"/>
      <c r="J125" s="711"/>
      <c r="K125" s="711"/>
      <c r="L125" s="712"/>
      <c r="M125" s="713">
        <f t="shared" si="6"/>
        <v>0</v>
      </c>
      <c r="N125" s="714"/>
      <c r="O125" s="714"/>
      <c r="P125" s="714"/>
      <c r="Q125" s="714"/>
      <c r="R125" s="715"/>
      <c r="S125" s="716"/>
      <c r="T125" s="717"/>
      <c r="U125" s="717"/>
      <c r="V125" s="714"/>
      <c r="W125" s="714"/>
      <c r="X125" s="718"/>
      <c r="Y125" s="694"/>
      <c r="Z125" s="695"/>
      <c r="AA125" s="696"/>
      <c r="AB125" s="697"/>
      <c r="AC125" s="697"/>
      <c r="AD125" s="697"/>
      <c r="AE125" s="697"/>
      <c r="AF125" s="698"/>
      <c r="AG125" s="719"/>
      <c r="AH125" s="712"/>
      <c r="AI125" s="719"/>
      <c r="AJ125" s="554">
        <f t="shared" si="7"/>
        <v>0</v>
      </c>
      <c r="AK125" s="720" t="s">
        <v>98</v>
      </c>
      <c r="AL125" s="721" t="s">
        <v>98</v>
      </c>
      <c r="AM125" s="722" t="s">
        <v>98</v>
      </c>
      <c r="AN125" s="723"/>
      <c r="AO125" s="721"/>
      <c r="AP125" s="722"/>
      <c r="AQ125" s="723" t="s">
        <v>97</v>
      </c>
      <c r="AR125" s="721" t="s">
        <v>97</v>
      </c>
      <c r="AS125" s="721" t="s">
        <v>97</v>
      </c>
      <c r="AT125" s="721" t="s">
        <v>97</v>
      </c>
      <c r="AU125" s="724" t="s">
        <v>97</v>
      </c>
      <c r="AV125" s="553">
        <f t="shared" si="8"/>
        <v>0</v>
      </c>
      <c r="AW125" s="725"/>
      <c r="AX125" s="726"/>
      <c r="AY125" s="726"/>
      <c r="AZ125" s="726"/>
      <c r="BA125" s="726"/>
      <c r="BB125" s="726"/>
      <c r="BC125" s="726"/>
      <c r="BD125" s="726"/>
      <c r="BE125" s="727"/>
    </row>
    <row r="126" spans="1:57" ht="51.95" customHeight="1" thickBot="1">
      <c r="A126" s="2621"/>
      <c r="B126" s="2693"/>
      <c r="C126" s="2458"/>
      <c r="D126" s="286" t="s">
        <v>76</v>
      </c>
      <c r="E126" s="2437"/>
      <c r="F126" s="2461"/>
      <c r="G126" s="684">
        <f t="shared" si="9"/>
        <v>0</v>
      </c>
      <c r="H126" s="710">
        <f t="shared" si="5"/>
        <v>0</v>
      </c>
      <c r="I126" s="711"/>
      <c r="J126" s="711"/>
      <c r="K126" s="711"/>
      <c r="L126" s="712"/>
      <c r="M126" s="713">
        <f t="shared" si="6"/>
        <v>0</v>
      </c>
      <c r="N126" s="714"/>
      <c r="O126" s="714"/>
      <c r="P126" s="728"/>
      <c r="Q126" s="729"/>
      <c r="R126" s="715"/>
      <c r="S126" s="716"/>
      <c r="T126" s="714"/>
      <c r="U126" s="714"/>
      <c r="V126" s="714"/>
      <c r="W126" s="714"/>
      <c r="X126" s="718"/>
      <c r="Y126" s="694"/>
      <c r="Z126" s="695"/>
      <c r="AA126" s="696"/>
      <c r="AB126" s="697"/>
      <c r="AC126" s="697"/>
      <c r="AD126" s="697"/>
      <c r="AE126" s="697"/>
      <c r="AF126" s="698"/>
      <c r="AG126" s="719"/>
      <c r="AH126" s="712"/>
      <c r="AI126" s="719"/>
      <c r="AJ126" s="554">
        <f t="shared" si="7"/>
        <v>0</v>
      </c>
      <c r="AK126" s="720"/>
      <c r="AL126" s="721"/>
      <c r="AM126" s="722"/>
      <c r="AN126" s="723" t="s">
        <v>97</v>
      </c>
      <c r="AO126" s="721" t="s">
        <v>97</v>
      </c>
      <c r="AP126" s="722" t="s">
        <v>97</v>
      </c>
      <c r="AQ126" s="723" t="s">
        <v>97</v>
      </c>
      <c r="AR126" s="721" t="s">
        <v>97</v>
      </c>
      <c r="AS126" s="721" t="s">
        <v>97</v>
      </c>
      <c r="AT126" s="721" t="s">
        <v>97</v>
      </c>
      <c r="AU126" s="724" t="s">
        <v>97</v>
      </c>
      <c r="AV126" s="553">
        <f t="shared" si="8"/>
        <v>0</v>
      </c>
      <c r="AW126" s="725"/>
      <c r="AX126" s="726"/>
      <c r="AY126" s="726"/>
      <c r="AZ126" s="726"/>
      <c r="BA126" s="726"/>
      <c r="BB126" s="726"/>
      <c r="BC126" s="726"/>
      <c r="BD126" s="726"/>
      <c r="BE126" s="727"/>
    </row>
    <row r="127" spans="1:57" ht="32.25" thickBot="1">
      <c r="A127" s="2621"/>
      <c r="B127" s="2693"/>
      <c r="C127" s="2458"/>
      <c r="D127" s="286" t="s">
        <v>77</v>
      </c>
      <c r="E127" s="2437"/>
      <c r="F127" s="2461"/>
      <c r="G127" s="684">
        <f t="shared" si="9"/>
        <v>37</v>
      </c>
      <c r="H127" s="710">
        <f t="shared" si="5"/>
        <v>0</v>
      </c>
      <c r="I127" s="711"/>
      <c r="J127" s="711"/>
      <c r="K127" s="711"/>
      <c r="L127" s="712"/>
      <c r="M127" s="713">
        <f t="shared" si="6"/>
        <v>36</v>
      </c>
      <c r="N127" s="714">
        <v>36</v>
      </c>
      <c r="O127" s="714"/>
      <c r="P127" s="714"/>
      <c r="Q127" s="714"/>
      <c r="R127" s="715"/>
      <c r="S127" s="716"/>
      <c r="T127" s="714"/>
      <c r="U127" s="714"/>
      <c r="V127" s="714">
        <v>36</v>
      </c>
      <c r="W127" s="714"/>
      <c r="X127" s="718"/>
      <c r="Y127" s="694">
        <v>28</v>
      </c>
      <c r="Z127" s="695">
        <v>8</v>
      </c>
      <c r="AA127" s="696"/>
      <c r="AB127" s="697">
        <v>24</v>
      </c>
      <c r="AC127" s="697">
        <v>24</v>
      </c>
      <c r="AD127" s="697">
        <v>9</v>
      </c>
      <c r="AE127" s="697">
        <v>23</v>
      </c>
      <c r="AF127" s="698"/>
      <c r="AG127" s="719">
        <v>47</v>
      </c>
      <c r="AH127" s="712">
        <v>27</v>
      </c>
      <c r="AI127" s="719">
        <v>127</v>
      </c>
      <c r="AJ127" s="554">
        <f>SUM(AN127:AU127)</f>
        <v>36</v>
      </c>
      <c r="AK127" s="720" t="s">
        <v>98</v>
      </c>
      <c r="AL127" s="721" t="s">
        <v>98</v>
      </c>
      <c r="AM127" s="722" t="s">
        <v>98</v>
      </c>
      <c r="AN127" s="723" t="s">
        <v>97</v>
      </c>
      <c r="AO127" s="721" t="s">
        <v>97</v>
      </c>
      <c r="AP127" s="722" t="s">
        <v>97</v>
      </c>
      <c r="AQ127" s="723">
        <v>1</v>
      </c>
      <c r="AR127" s="721">
        <v>6</v>
      </c>
      <c r="AS127" s="721">
        <v>9</v>
      </c>
      <c r="AT127" s="721">
        <v>12</v>
      </c>
      <c r="AU127" s="724">
        <v>8</v>
      </c>
      <c r="AV127" s="553">
        <f t="shared" si="8"/>
        <v>1</v>
      </c>
      <c r="AW127" s="725"/>
      <c r="AX127" s="726"/>
      <c r="AY127" s="726"/>
      <c r="AZ127" s="726"/>
      <c r="BA127" s="726"/>
      <c r="BB127" s="726"/>
      <c r="BC127" s="726">
        <v>1</v>
      </c>
      <c r="BD127" s="726"/>
      <c r="BE127" s="727"/>
    </row>
    <row r="128" spans="1:57" ht="32.25" thickBot="1">
      <c r="A128" s="2621"/>
      <c r="B128" s="2703"/>
      <c r="C128" s="2474"/>
      <c r="D128" s="287" t="s">
        <v>78</v>
      </c>
      <c r="E128" s="2438"/>
      <c r="F128" s="2462"/>
      <c r="G128" s="684">
        <f t="shared" si="9"/>
        <v>0</v>
      </c>
      <c r="H128" s="731">
        <f t="shared" si="5"/>
        <v>0</v>
      </c>
      <c r="I128" s="732"/>
      <c r="J128" s="732"/>
      <c r="K128" s="732"/>
      <c r="L128" s="733"/>
      <c r="M128" s="734">
        <f t="shared" si="6"/>
        <v>0</v>
      </c>
      <c r="N128" s="735"/>
      <c r="O128" s="735"/>
      <c r="P128" s="735"/>
      <c r="Q128" s="735"/>
      <c r="R128" s="736"/>
      <c r="S128" s="737"/>
      <c r="T128" s="738"/>
      <c r="U128" s="738"/>
      <c r="V128" s="738"/>
      <c r="W128" s="738"/>
      <c r="X128" s="739"/>
      <c r="Y128" s="768"/>
      <c r="Z128" s="769"/>
      <c r="AA128" s="741"/>
      <c r="AB128" s="770"/>
      <c r="AC128" s="770"/>
      <c r="AD128" s="770"/>
      <c r="AE128" s="770"/>
      <c r="AF128" s="742"/>
      <c r="AG128" s="741"/>
      <c r="AH128" s="742"/>
      <c r="AI128" s="743"/>
      <c r="AJ128" s="555">
        <f t="shared" si="7"/>
        <v>0</v>
      </c>
      <c r="AK128" s="744" t="s">
        <v>97</v>
      </c>
      <c r="AL128" s="745" t="s">
        <v>97</v>
      </c>
      <c r="AM128" s="746" t="s">
        <v>97</v>
      </c>
      <c r="AN128" s="747" t="s">
        <v>97</v>
      </c>
      <c r="AO128" s="745" t="s">
        <v>98</v>
      </c>
      <c r="AP128" s="746" t="s">
        <v>98</v>
      </c>
      <c r="AQ128" s="743"/>
      <c r="AR128" s="732"/>
      <c r="AS128" s="732"/>
      <c r="AT128" s="732"/>
      <c r="AU128" s="733"/>
      <c r="AV128" s="553">
        <f t="shared" si="8"/>
        <v>0</v>
      </c>
      <c r="AW128" s="748"/>
      <c r="AX128" s="749"/>
      <c r="AY128" s="749"/>
      <c r="AZ128" s="749"/>
      <c r="BA128" s="749"/>
      <c r="BB128" s="749"/>
      <c r="BC128" s="749"/>
      <c r="BD128" s="749"/>
      <c r="BE128" s="750"/>
    </row>
    <row r="129" spans="1:57" ht="32.25" thickBot="1">
      <c r="A129" s="2621"/>
      <c r="B129" s="2454" t="s">
        <v>264</v>
      </c>
      <c r="C129" s="2457" t="s">
        <v>265</v>
      </c>
      <c r="D129" s="285" t="s">
        <v>74</v>
      </c>
      <c r="E129" s="2436">
        <v>10</v>
      </c>
      <c r="F129" s="2460">
        <f t="shared" ref="F129" si="13">E129-SUM(M129:M133)</f>
        <v>2</v>
      </c>
      <c r="G129" s="684">
        <f t="shared" si="9"/>
        <v>0</v>
      </c>
      <c r="H129" s="685">
        <f t="shared" si="5"/>
        <v>0</v>
      </c>
      <c r="I129" s="686"/>
      <c r="J129" s="686"/>
      <c r="K129" s="686"/>
      <c r="L129" s="687"/>
      <c r="M129" s="688">
        <f t="shared" si="6"/>
        <v>0</v>
      </c>
      <c r="N129" s="689"/>
      <c r="O129" s="689"/>
      <c r="P129" s="689"/>
      <c r="Q129" s="689"/>
      <c r="R129" s="690"/>
      <c r="S129" s="691"/>
      <c r="T129" s="689"/>
      <c r="U129" s="689"/>
      <c r="V129" s="692"/>
      <c r="W129" s="689"/>
      <c r="X129" s="693"/>
      <c r="Y129" s="691"/>
      <c r="Z129" s="693"/>
      <c r="AA129" s="699"/>
      <c r="AB129" s="686"/>
      <c r="AC129" s="686"/>
      <c r="AD129" s="686"/>
      <c r="AE129" s="686"/>
      <c r="AF129" s="687"/>
      <c r="AG129" s="699"/>
      <c r="AH129" s="703"/>
      <c r="AI129" s="699"/>
      <c r="AJ129" s="552">
        <f t="shared" si="7"/>
        <v>0</v>
      </c>
      <c r="AK129" s="700" t="s">
        <v>97</v>
      </c>
      <c r="AL129" s="701" t="s">
        <v>97</v>
      </c>
      <c r="AM129" s="702" t="s">
        <v>97</v>
      </c>
      <c r="AN129" s="699"/>
      <c r="AO129" s="686"/>
      <c r="AP129" s="703"/>
      <c r="AQ129" s="704" t="s">
        <v>97</v>
      </c>
      <c r="AR129" s="701" t="s">
        <v>97</v>
      </c>
      <c r="AS129" s="701" t="s">
        <v>97</v>
      </c>
      <c r="AT129" s="701" t="s">
        <v>97</v>
      </c>
      <c r="AU129" s="705" t="s">
        <v>97</v>
      </c>
      <c r="AV129" s="553">
        <f t="shared" si="8"/>
        <v>0</v>
      </c>
      <c r="AW129" s="706"/>
      <c r="AX129" s="707"/>
      <c r="AY129" s="707"/>
      <c r="AZ129" s="707"/>
      <c r="BA129" s="707"/>
      <c r="BB129" s="707"/>
      <c r="BC129" s="707"/>
      <c r="BD129" s="707"/>
      <c r="BE129" s="708"/>
    </row>
    <row r="130" spans="1:57" ht="48" thickBot="1">
      <c r="A130" s="2621"/>
      <c r="B130" s="2455"/>
      <c r="C130" s="2458"/>
      <c r="D130" s="286" t="s">
        <v>75</v>
      </c>
      <c r="E130" s="2437"/>
      <c r="F130" s="2461"/>
      <c r="G130" s="684">
        <f t="shared" si="9"/>
        <v>0</v>
      </c>
      <c r="H130" s="710">
        <f t="shared" si="5"/>
        <v>0</v>
      </c>
      <c r="I130" s="711"/>
      <c r="J130" s="711"/>
      <c r="K130" s="711"/>
      <c r="L130" s="712"/>
      <c r="M130" s="713">
        <f t="shared" si="6"/>
        <v>0</v>
      </c>
      <c r="N130" s="714"/>
      <c r="O130" s="714"/>
      <c r="P130" s="714"/>
      <c r="Q130" s="714"/>
      <c r="R130" s="715"/>
      <c r="S130" s="716"/>
      <c r="T130" s="717"/>
      <c r="U130" s="717"/>
      <c r="V130" s="714"/>
      <c r="W130" s="714"/>
      <c r="X130" s="718"/>
      <c r="Y130" s="756"/>
      <c r="Z130" s="695"/>
      <c r="AA130" s="696"/>
      <c r="AB130" s="697"/>
      <c r="AC130" s="697"/>
      <c r="AD130" s="697"/>
      <c r="AE130" s="697"/>
      <c r="AF130" s="698"/>
      <c r="AG130" s="719"/>
      <c r="AH130" s="757"/>
      <c r="AI130" s="719"/>
      <c r="AJ130" s="554">
        <f t="shared" si="7"/>
        <v>0</v>
      </c>
      <c r="AK130" s="720" t="s">
        <v>98</v>
      </c>
      <c r="AL130" s="721" t="s">
        <v>98</v>
      </c>
      <c r="AM130" s="722" t="s">
        <v>98</v>
      </c>
      <c r="AN130" s="723"/>
      <c r="AO130" s="721"/>
      <c r="AP130" s="722"/>
      <c r="AQ130" s="723" t="s">
        <v>97</v>
      </c>
      <c r="AR130" s="721" t="s">
        <v>97</v>
      </c>
      <c r="AS130" s="721" t="s">
        <v>97</v>
      </c>
      <c r="AT130" s="721" t="s">
        <v>97</v>
      </c>
      <c r="AU130" s="724" t="s">
        <v>97</v>
      </c>
      <c r="AV130" s="553">
        <f t="shared" si="8"/>
        <v>0</v>
      </c>
      <c r="AW130" s="725"/>
      <c r="AX130" s="726"/>
      <c r="AY130" s="726"/>
      <c r="AZ130" s="726"/>
      <c r="BA130" s="726"/>
      <c r="BB130" s="726"/>
      <c r="BC130" s="726"/>
      <c r="BD130" s="726"/>
      <c r="BE130" s="727"/>
    </row>
    <row r="131" spans="1:57" ht="32.25" thickBot="1">
      <c r="A131" s="2621"/>
      <c r="B131" s="2455"/>
      <c r="C131" s="2458"/>
      <c r="D131" s="286" t="s">
        <v>76</v>
      </c>
      <c r="E131" s="2437"/>
      <c r="F131" s="2461"/>
      <c r="G131" s="684">
        <f t="shared" si="9"/>
        <v>0</v>
      </c>
      <c r="H131" s="710">
        <f t="shared" si="5"/>
        <v>0</v>
      </c>
      <c r="I131" s="711"/>
      <c r="J131" s="711"/>
      <c r="K131" s="711"/>
      <c r="L131" s="712"/>
      <c r="M131" s="713">
        <f t="shared" si="6"/>
        <v>0</v>
      </c>
      <c r="N131" s="714"/>
      <c r="O131" s="714"/>
      <c r="P131" s="728"/>
      <c r="Q131" s="729"/>
      <c r="R131" s="715"/>
      <c r="S131" s="716"/>
      <c r="T131" s="714"/>
      <c r="U131" s="714"/>
      <c r="V131" s="714"/>
      <c r="W131" s="714"/>
      <c r="X131" s="718"/>
      <c r="Y131" s="756"/>
      <c r="Z131" s="695"/>
      <c r="AA131" s="696"/>
      <c r="AB131" s="697"/>
      <c r="AC131" s="697"/>
      <c r="AD131" s="697"/>
      <c r="AE131" s="697"/>
      <c r="AF131" s="698"/>
      <c r="AG131" s="719"/>
      <c r="AH131" s="757"/>
      <c r="AI131" s="719"/>
      <c r="AJ131" s="554">
        <f t="shared" si="7"/>
        <v>0</v>
      </c>
      <c r="AK131" s="720"/>
      <c r="AL131" s="721"/>
      <c r="AM131" s="722"/>
      <c r="AN131" s="723" t="s">
        <v>97</v>
      </c>
      <c r="AO131" s="721" t="s">
        <v>97</v>
      </c>
      <c r="AP131" s="722" t="s">
        <v>97</v>
      </c>
      <c r="AQ131" s="723" t="s">
        <v>97</v>
      </c>
      <c r="AR131" s="721" t="s">
        <v>97</v>
      </c>
      <c r="AS131" s="721" t="s">
        <v>97</v>
      </c>
      <c r="AT131" s="721" t="s">
        <v>97</v>
      </c>
      <c r="AU131" s="724" t="s">
        <v>97</v>
      </c>
      <c r="AV131" s="553">
        <f t="shared" si="8"/>
        <v>0</v>
      </c>
      <c r="AW131" s="725"/>
      <c r="AX131" s="726"/>
      <c r="AY131" s="726"/>
      <c r="AZ131" s="726"/>
      <c r="BA131" s="726"/>
      <c r="BB131" s="726"/>
      <c r="BC131" s="726"/>
      <c r="BD131" s="726"/>
      <c r="BE131" s="727"/>
    </row>
    <row r="132" spans="1:57" ht="32.25" thickBot="1">
      <c r="A132" s="2621"/>
      <c r="B132" s="2455"/>
      <c r="C132" s="2458"/>
      <c r="D132" s="286" t="s">
        <v>77</v>
      </c>
      <c r="E132" s="2437"/>
      <c r="F132" s="2461"/>
      <c r="G132" s="684">
        <f t="shared" si="9"/>
        <v>8</v>
      </c>
      <c r="H132" s="710">
        <f t="shared" si="5"/>
        <v>0</v>
      </c>
      <c r="I132" s="711"/>
      <c r="J132" s="711"/>
      <c r="K132" s="711"/>
      <c r="L132" s="712"/>
      <c r="M132" s="713">
        <f t="shared" si="6"/>
        <v>8</v>
      </c>
      <c r="N132" s="714"/>
      <c r="O132" s="714"/>
      <c r="P132" s="714"/>
      <c r="Q132" s="714"/>
      <c r="R132" s="715">
        <v>8</v>
      </c>
      <c r="S132" s="716"/>
      <c r="T132" s="714"/>
      <c r="U132" s="714"/>
      <c r="V132" s="714">
        <v>8</v>
      </c>
      <c r="W132" s="714"/>
      <c r="X132" s="718"/>
      <c r="Y132" s="756">
        <v>8</v>
      </c>
      <c r="Z132" s="695"/>
      <c r="AA132" s="696"/>
      <c r="AB132" s="697">
        <v>4</v>
      </c>
      <c r="AC132" s="697">
        <v>4</v>
      </c>
      <c r="AD132" s="697"/>
      <c r="AE132" s="697">
        <v>4</v>
      </c>
      <c r="AF132" s="698">
        <v>1</v>
      </c>
      <c r="AG132" s="719">
        <v>44</v>
      </c>
      <c r="AH132" s="757">
        <v>27</v>
      </c>
      <c r="AI132" s="719">
        <v>77.5</v>
      </c>
      <c r="AJ132" s="554">
        <f>SUM(AN132:AU132)</f>
        <v>8</v>
      </c>
      <c r="AK132" s="720" t="s">
        <v>98</v>
      </c>
      <c r="AL132" s="721" t="s">
        <v>98</v>
      </c>
      <c r="AM132" s="722" t="s">
        <v>98</v>
      </c>
      <c r="AN132" s="723" t="s">
        <v>97</v>
      </c>
      <c r="AO132" s="721" t="s">
        <v>97</v>
      </c>
      <c r="AP132" s="722" t="s">
        <v>97</v>
      </c>
      <c r="AQ132" s="723">
        <v>2</v>
      </c>
      <c r="AR132" s="721">
        <v>3</v>
      </c>
      <c r="AS132" s="721">
        <v>2</v>
      </c>
      <c r="AT132" s="721">
        <v>1</v>
      </c>
      <c r="AU132" s="724">
        <v>0</v>
      </c>
      <c r="AV132" s="553">
        <f t="shared" si="8"/>
        <v>0</v>
      </c>
      <c r="AW132" s="725"/>
      <c r="AX132" s="726"/>
      <c r="AY132" s="726"/>
      <c r="AZ132" s="726"/>
      <c r="BA132" s="726"/>
      <c r="BB132" s="726"/>
      <c r="BC132" s="726"/>
      <c r="BD132" s="726"/>
      <c r="BE132" s="727"/>
    </row>
    <row r="133" spans="1:57" ht="32.25" thickBot="1">
      <c r="A133" s="2621"/>
      <c r="B133" s="2473"/>
      <c r="C133" s="2474"/>
      <c r="D133" s="287" t="s">
        <v>78</v>
      </c>
      <c r="E133" s="2438"/>
      <c r="F133" s="2462"/>
      <c r="G133" s="684">
        <f t="shared" si="9"/>
        <v>0</v>
      </c>
      <c r="H133" s="731">
        <f t="shared" si="5"/>
        <v>0</v>
      </c>
      <c r="I133" s="732"/>
      <c r="J133" s="732"/>
      <c r="K133" s="732"/>
      <c r="L133" s="733"/>
      <c r="M133" s="734">
        <f t="shared" si="6"/>
        <v>0</v>
      </c>
      <c r="N133" s="735"/>
      <c r="O133" s="735"/>
      <c r="P133" s="735"/>
      <c r="Q133" s="735"/>
      <c r="R133" s="736"/>
      <c r="S133" s="737"/>
      <c r="T133" s="738"/>
      <c r="U133" s="738"/>
      <c r="V133" s="738"/>
      <c r="W133" s="738"/>
      <c r="X133" s="739"/>
      <c r="Y133" s="737"/>
      <c r="Z133" s="739"/>
      <c r="AA133" s="743"/>
      <c r="AB133" s="732"/>
      <c r="AC133" s="732"/>
      <c r="AD133" s="732"/>
      <c r="AE133" s="732"/>
      <c r="AF133" s="733"/>
      <c r="AG133" s="743"/>
      <c r="AH133" s="760"/>
      <c r="AI133" s="743"/>
      <c r="AJ133" s="555">
        <f t="shared" si="7"/>
        <v>0</v>
      </c>
      <c r="AK133" s="744" t="s">
        <v>97</v>
      </c>
      <c r="AL133" s="745" t="s">
        <v>97</v>
      </c>
      <c r="AM133" s="746" t="s">
        <v>97</v>
      </c>
      <c r="AN133" s="747" t="s">
        <v>97</v>
      </c>
      <c r="AO133" s="745" t="s">
        <v>98</v>
      </c>
      <c r="AP133" s="746" t="s">
        <v>98</v>
      </c>
      <c r="AQ133" s="743"/>
      <c r="AR133" s="732"/>
      <c r="AS133" s="732"/>
      <c r="AT133" s="732"/>
      <c r="AU133" s="733"/>
      <c r="AV133" s="553">
        <f t="shared" si="8"/>
        <v>0</v>
      </c>
      <c r="AW133" s="748"/>
      <c r="AX133" s="749"/>
      <c r="AY133" s="749"/>
      <c r="AZ133" s="749"/>
      <c r="BA133" s="749"/>
      <c r="BB133" s="749"/>
      <c r="BC133" s="749"/>
      <c r="BD133" s="749"/>
      <c r="BE133" s="750"/>
    </row>
    <row r="134" spans="1:57" ht="35.1" customHeight="1" thickBot="1">
      <c r="A134" s="2621"/>
      <c r="B134" s="2692" t="s">
        <v>475</v>
      </c>
      <c r="C134" s="2457" t="s">
        <v>266</v>
      </c>
      <c r="D134" s="285" t="s">
        <v>74</v>
      </c>
      <c r="E134" s="2436">
        <v>20</v>
      </c>
      <c r="F134" s="2460">
        <f t="shared" ref="F134" si="14">E134-SUM(M134:M138)</f>
        <v>6</v>
      </c>
      <c r="G134" s="684">
        <f t="shared" si="9"/>
        <v>0</v>
      </c>
      <c r="H134" s="685">
        <f t="shared" si="5"/>
        <v>0</v>
      </c>
      <c r="I134" s="686"/>
      <c r="J134" s="686"/>
      <c r="K134" s="686"/>
      <c r="L134" s="687"/>
      <c r="M134" s="688">
        <f t="shared" si="6"/>
        <v>0</v>
      </c>
      <c r="N134" s="689"/>
      <c r="O134" s="689"/>
      <c r="P134" s="689"/>
      <c r="Q134" s="689"/>
      <c r="R134" s="690"/>
      <c r="S134" s="691"/>
      <c r="T134" s="689"/>
      <c r="U134" s="689"/>
      <c r="V134" s="692"/>
      <c r="W134" s="689"/>
      <c r="X134" s="693"/>
      <c r="Y134" s="694"/>
      <c r="Z134" s="695"/>
      <c r="AA134" s="696"/>
      <c r="AB134" s="697"/>
      <c r="AC134" s="697"/>
      <c r="AD134" s="697"/>
      <c r="AE134" s="697"/>
      <c r="AF134" s="698"/>
      <c r="AG134" s="696"/>
      <c r="AH134" s="698"/>
      <c r="AI134" s="699"/>
      <c r="AJ134" s="552">
        <f t="shared" si="7"/>
        <v>0</v>
      </c>
      <c r="AK134" s="700" t="s">
        <v>97</v>
      </c>
      <c r="AL134" s="701" t="s">
        <v>97</v>
      </c>
      <c r="AM134" s="702" t="s">
        <v>97</v>
      </c>
      <c r="AN134" s="699"/>
      <c r="AO134" s="686"/>
      <c r="AP134" s="703"/>
      <c r="AQ134" s="704" t="s">
        <v>97</v>
      </c>
      <c r="AR134" s="701" t="s">
        <v>97</v>
      </c>
      <c r="AS134" s="701" t="s">
        <v>97</v>
      </c>
      <c r="AT134" s="701" t="s">
        <v>97</v>
      </c>
      <c r="AU134" s="705" t="s">
        <v>97</v>
      </c>
      <c r="AV134" s="553">
        <f t="shared" si="8"/>
        <v>0</v>
      </c>
      <c r="AW134" s="706"/>
      <c r="AX134" s="707"/>
      <c r="AY134" s="707"/>
      <c r="AZ134" s="707"/>
      <c r="BA134" s="707"/>
      <c r="BB134" s="707"/>
      <c r="BC134" s="707"/>
      <c r="BD134" s="707"/>
      <c r="BE134" s="708"/>
    </row>
    <row r="135" spans="1:57" ht="48" thickBot="1">
      <c r="A135" s="2621"/>
      <c r="B135" s="2693"/>
      <c r="C135" s="2458"/>
      <c r="D135" s="286" t="s">
        <v>75</v>
      </c>
      <c r="E135" s="2437"/>
      <c r="F135" s="2461"/>
      <c r="G135" s="684">
        <f t="shared" si="9"/>
        <v>0</v>
      </c>
      <c r="H135" s="710">
        <f t="shared" si="5"/>
        <v>0</v>
      </c>
      <c r="I135" s="711"/>
      <c r="J135" s="711"/>
      <c r="K135" s="711"/>
      <c r="L135" s="712"/>
      <c r="M135" s="713">
        <f t="shared" si="6"/>
        <v>0</v>
      </c>
      <c r="N135" s="714"/>
      <c r="O135" s="714"/>
      <c r="P135" s="714"/>
      <c r="Q135" s="714"/>
      <c r="R135" s="715"/>
      <c r="S135" s="716"/>
      <c r="T135" s="717"/>
      <c r="U135" s="717"/>
      <c r="V135" s="714"/>
      <c r="W135" s="714"/>
      <c r="X135" s="718"/>
      <c r="Y135" s="694"/>
      <c r="Z135" s="695"/>
      <c r="AA135" s="696"/>
      <c r="AB135" s="697"/>
      <c r="AC135" s="697"/>
      <c r="AD135" s="697"/>
      <c r="AE135" s="697"/>
      <c r="AF135" s="698"/>
      <c r="AG135" s="719"/>
      <c r="AH135" s="712"/>
      <c r="AI135" s="719"/>
      <c r="AJ135" s="554">
        <f t="shared" si="7"/>
        <v>0</v>
      </c>
      <c r="AK135" s="720" t="s">
        <v>98</v>
      </c>
      <c r="AL135" s="721" t="s">
        <v>98</v>
      </c>
      <c r="AM135" s="722" t="s">
        <v>98</v>
      </c>
      <c r="AN135" s="723"/>
      <c r="AO135" s="721"/>
      <c r="AP135" s="722"/>
      <c r="AQ135" s="723" t="s">
        <v>97</v>
      </c>
      <c r="AR135" s="721" t="s">
        <v>97</v>
      </c>
      <c r="AS135" s="721" t="s">
        <v>97</v>
      </c>
      <c r="AT135" s="721" t="s">
        <v>97</v>
      </c>
      <c r="AU135" s="724" t="s">
        <v>97</v>
      </c>
      <c r="AV135" s="553">
        <f t="shared" si="8"/>
        <v>0</v>
      </c>
      <c r="AW135" s="725"/>
      <c r="AX135" s="726"/>
      <c r="AY135" s="726"/>
      <c r="AZ135" s="726"/>
      <c r="BA135" s="726"/>
      <c r="BB135" s="726"/>
      <c r="BC135" s="726"/>
      <c r="BD135" s="726"/>
      <c r="BE135" s="727"/>
    </row>
    <row r="136" spans="1:57" ht="51.95" customHeight="1" thickBot="1">
      <c r="A136" s="2621"/>
      <c r="B136" s="2693"/>
      <c r="C136" s="2458"/>
      <c r="D136" s="286" t="s">
        <v>76</v>
      </c>
      <c r="E136" s="2437"/>
      <c r="F136" s="2461"/>
      <c r="G136" s="684">
        <f t="shared" si="9"/>
        <v>0</v>
      </c>
      <c r="H136" s="710">
        <f t="shared" ref="H136:H198" si="15">SUM(I136:L136)</f>
        <v>0</v>
      </c>
      <c r="I136" s="711"/>
      <c r="J136" s="711"/>
      <c r="K136" s="711"/>
      <c r="L136" s="712"/>
      <c r="M136" s="713">
        <f t="shared" si="6"/>
        <v>0</v>
      </c>
      <c r="N136" s="714"/>
      <c r="O136" s="714"/>
      <c r="P136" s="728"/>
      <c r="Q136" s="729"/>
      <c r="R136" s="715"/>
      <c r="S136" s="716"/>
      <c r="T136" s="714"/>
      <c r="U136" s="714"/>
      <c r="V136" s="714"/>
      <c r="W136" s="714"/>
      <c r="X136" s="718"/>
      <c r="Y136" s="694"/>
      <c r="Z136" s="695"/>
      <c r="AA136" s="696"/>
      <c r="AB136" s="697"/>
      <c r="AC136" s="697"/>
      <c r="AD136" s="697"/>
      <c r="AE136" s="697"/>
      <c r="AF136" s="698"/>
      <c r="AG136" s="719"/>
      <c r="AH136" s="712"/>
      <c r="AI136" s="719"/>
      <c r="AJ136" s="554">
        <f t="shared" si="7"/>
        <v>0</v>
      </c>
      <c r="AK136" s="720"/>
      <c r="AL136" s="721"/>
      <c r="AM136" s="722"/>
      <c r="AN136" s="723" t="s">
        <v>97</v>
      </c>
      <c r="AO136" s="721" t="s">
        <v>97</v>
      </c>
      <c r="AP136" s="722" t="s">
        <v>97</v>
      </c>
      <c r="AQ136" s="723" t="s">
        <v>97</v>
      </c>
      <c r="AR136" s="721" t="s">
        <v>97</v>
      </c>
      <c r="AS136" s="721" t="s">
        <v>97</v>
      </c>
      <c r="AT136" s="721" t="s">
        <v>97</v>
      </c>
      <c r="AU136" s="724" t="s">
        <v>97</v>
      </c>
      <c r="AV136" s="553">
        <f t="shared" si="8"/>
        <v>0</v>
      </c>
      <c r="AW136" s="725"/>
      <c r="AX136" s="726"/>
      <c r="AY136" s="726"/>
      <c r="AZ136" s="726"/>
      <c r="BA136" s="726"/>
      <c r="BB136" s="726"/>
      <c r="BC136" s="726"/>
      <c r="BD136" s="726"/>
      <c r="BE136" s="727"/>
    </row>
    <row r="137" spans="1:57" ht="32.25" thickBot="1">
      <c r="A137" s="2621"/>
      <c r="B137" s="2693"/>
      <c r="C137" s="2458"/>
      <c r="D137" s="286" t="s">
        <v>77</v>
      </c>
      <c r="E137" s="2437"/>
      <c r="F137" s="2461"/>
      <c r="G137" s="684">
        <f t="shared" si="9"/>
        <v>14</v>
      </c>
      <c r="H137" s="710">
        <f t="shared" si="15"/>
        <v>0</v>
      </c>
      <c r="I137" s="711"/>
      <c r="J137" s="711"/>
      <c r="K137" s="711"/>
      <c r="L137" s="712"/>
      <c r="M137" s="713">
        <f t="shared" si="6"/>
        <v>14</v>
      </c>
      <c r="N137" s="714"/>
      <c r="O137" s="714">
        <v>14</v>
      </c>
      <c r="P137" s="714"/>
      <c r="Q137" s="714"/>
      <c r="R137" s="715"/>
      <c r="S137" s="716"/>
      <c r="T137" s="714"/>
      <c r="U137" s="714"/>
      <c r="V137" s="714">
        <v>14</v>
      </c>
      <c r="W137" s="714"/>
      <c r="X137" s="718"/>
      <c r="Y137" s="694">
        <v>10</v>
      </c>
      <c r="Z137" s="695">
        <v>4</v>
      </c>
      <c r="AA137" s="696"/>
      <c r="AB137" s="697">
        <v>10</v>
      </c>
      <c r="AC137" s="697">
        <v>10</v>
      </c>
      <c r="AD137" s="697">
        <v>5</v>
      </c>
      <c r="AE137" s="697">
        <v>7</v>
      </c>
      <c r="AF137" s="698"/>
      <c r="AG137" s="719">
        <v>40.200000000000003</v>
      </c>
      <c r="AH137" s="712">
        <v>20</v>
      </c>
      <c r="AI137" s="719">
        <v>86.4</v>
      </c>
      <c r="AJ137" s="554">
        <f>SUM(AN137:AU137)</f>
        <v>14</v>
      </c>
      <c r="AK137" s="720" t="s">
        <v>98</v>
      </c>
      <c r="AL137" s="721" t="s">
        <v>98</v>
      </c>
      <c r="AM137" s="722" t="s">
        <v>98</v>
      </c>
      <c r="AN137" s="723" t="s">
        <v>97</v>
      </c>
      <c r="AO137" s="721" t="s">
        <v>97</v>
      </c>
      <c r="AP137" s="722" t="s">
        <v>97</v>
      </c>
      <c r="AQ137" s="723">
        <v>2</v>
      </c>
      <c r="AR137" s="721">
        <v>5</v>
      </c>
      <c r="AS137" s="721">
        <v>4</v>
      </c>
      <c r="AT137" s="721">
        <v>3</v>
      </c>
      <c r="AU137" s="724">
        <v>0</v>
      </c>
      <c r="AV137" s="553">
        <f t="shared" si="8"/>
        <v>0</v>
      </c>
      <c r="AW137" s="725"/>
      <c r="AX137" s="726"/>
      <c r="AY137" s="726"/>
      <c r="AZ137" s="726"/>
      <c r="BA137" s="726"/>
      <c r="BB137" s="726"/>
      <c r="BC137" s="726"/>
      <c r="BD137" s="726"/>
      <c r="BE137" s="727"/>
    </row>
    <row r="138" spans="1:57" ht="32.25" thickBot="1">
      <c r="A138" s="2621"/>
      <c r="B138" s="2703"/>
      <c r="C138" s="2474"/>
      <c r="D138" s="287" t="s">
        <v>78</v>
      </c>
      <c r="E138" s="2437"/>
      <c r="F138" s="2461"/>
      <c r="G138" s="771">
        <f t="shared" ref="G138:G201" si="16">SUM(M138,AV138)</f>
        <v>0</v>
      </c>
      <c r="H138" s="772">
        <f t="shared" si="15"/>
        <v>0</v>
      </c>
      <c r="I138" s="770"/>
      <c r="J138" s="770"/>
      <c r="K138" s="770"/>
      <c r="L138" s="742"/>
      <c r="M138" s="734">
        <f t="shared" ref="M138:M201" si="17">IF(AND(SUM(N138:R138)=SUM(Y138:Z138),SUM(S138:X138)=SUM(Y138:Z138)),SUM(N138:R138),"ПЕРЕВІРТЕ ПРАВИЛЬНІСТЬ ДАНИХ")</f>
        <v>0</v>
      </c>
      <c r="N138" s="735"/>
      <c r="O138" s="735"/>
      <c r="P138" s="735"/>
      <c r="Q138" s="735"/>
      <c r="R138" s="736"/>
      <c r="S138" s="773"/>
      <c r="T138" s="735"/>
      <c r="U138" s="735"/>
      <c r="V138" s="735"/>
      <c r="W138" s="735"/>
      <c r="X138" s="769"/>
      <c r="Y138" s="768"/>
      <c r="Z138" s="769"/>
      <c r="AA138" s="741"/>
      <c r="AB138" s="770"/>
      <c r="AC138" s="770"/>
      <c r="AD138" s="770"/>
      <c r="AE138" s="770"/>
      <c r="AF138" s="742"/>
      <c r="AG138" s="741"/>
      <c r="AH138" s="742"/>
      <c r="AI138" s="741"/>
      <c r="AJ138" s="556">
        <f t="shared" ref="AJ138:AJ201" si="18">SUM(AN138:AP138)</f>
        <v>0</v>
      </c>
      <c r="AK138" s="774" t="s">
        <v>97</v>
      </c>
      <c r="AL138" s="775" t="s">
        <v>97</v>
      </c>
      <c r="AM138" s="776" t="s">
        <v>97</v>
      </c>
      <c r="AN138" s="777" t="s">
        <v>97</v>
      </c>
      <c r="AO138" s="775" t="s">
        <v>98</v>
      </c>
      <c r="AP138" s="776" t="s">
        <v>98</v>
      </c>
      <c r="AQ138" s="741"/>
      <c r="AR138" s="770"/>
      <c r="AS138" s="770"/>
      <c r="AT138" s="770"/>
      <c r="AU138" s="742"/>
      <c r="AV138" s="557">
        <f t="shared" ref="AV138:AV201" si="19">SUM(AW138:BE138)</f>
        <v>0</v>
      </c>
      <c r="AW138" s="778"/>
      <c r="AX138" s="779"/>
      <c r="AY138" s="779"/>
      <c r="AZ138" s="779"/>
      <c r="BA138" s="779"/>
      <c r="BB138" s="779"/>
      <c r="BC138" s="779"/>
      <c r="BD138" s="779"/>
      <c r="BE138" s="780"/>
    </row>
    <row r="139" spans="1:57" ht="31.5">
      <c r="A139" s="2621"/>
      <c r="B139" s="2692" t="s">
        <v>489</v>
      </c>
      <c r="C139" s="2698" t="s">
        <v>268</v>
      </c>
      <c r="D139" s="289" t="s">
        <v>74</v>
      </c>
      <c r="E139" s="2436"/>
      <c r="F139" s="112"/>
      <c r="G139" s="684">
        <f t="shared" si="16"/>
        <v>0</v>
      </c>
      <c r="H139" s="685"/>
      <c r="I139" s="686"/>
      <c r="J139" s="686"/>
      <c r="K139" s="686"/>
      <c r="L139" s="703"/>
      <c r="M139" s="781">
        <f t="shared" si="17"/>
        <v>0</v>
      </c>
      <c r="N139" s="689"/>
      <c r="O139" s="689"/>
      <c r="P139" s="689"/>
      <c r="Q139" s="689"/>
      <c r="R139" s="693"/>
      <c r="S139" s="762"/>
      <c r="T139" s="689"/>
      <c r="U139" s="689"/>
      <c r="V139" s="689"/>
      <c r="W139" s="689"/>
      <c r="X139" s="693"/>
      <c r="Y139" s="762"/>
      <c r="Z139" s="693"/>
      <c r="AA139" s="699"/>
      <c r="AB139" s="686"/>
      <c r="AC139" s="686"/>
      <c r="AD139" s="686"/>
      <c r="AE139" s="686"/>
      <c r="AF139" s="687"/>
      <c r="AG139" s="699"/>
      <c r="AH139" s="703"/>
      <c r="AI139" s="752"/>
      <c r="AJ139" s="552">
        <f t="shared" si="18"/>
        <v>0</v>
      </c>
      <c r="AK139" s="700" t="s">
        <v>97</v>
      </c>
      <c r="AL139" s="701" t="s">
        <v>97</v>
      </c>
      <c r="AM139" s="702" t="s">
        <v>97</v>
      </c>
      <c r="AN139" s="699"/>
      <c r="AO139" s="686"/>
      <c r="AP139" s="703"/>
      <c r="AQ139" s="704" t="s">
        <v>97</v>
      </c>
      <c r="AR139" s="701" t="s">
        <v>97</v>
      </c>
      <c r="AS139" s="701" t="s">
        <v>97</v>
      </c>
      <c r="AT139" s="701" t="s">
        <v>97</v>
      </c>
      <c r="AU139" s="705" t="s">
        <v>97</v>
      </c>
      <c r="AV139" s="558">
        <f t="shared" si="19"/>
        <v>0</v>
      </c>
      <c r="AW139" s="782"/>
      <c r="AX139" s="783"/>
      <c r="AY139" s="783"/>
      <c r="AZ139" s="783"/>
      <c r="BA139" s="783"/>
      <c r="BB139" s="783"/>
      <c r="BC139" s="783"/>
      <c r="BD139" s="783"/>
      <c r="BE139" s="784"/>
    </row>
    <row r="140" spans="1:57" ht="47.25">
      <c r="A140" s="2621"/>
      <c r="B140" s="2693"/>
      <c r="C140" s="2699"/>
      <c r="D140" s="290" t="s">
        <v>75</v>
      </c>
      <c r="E140" s="2437"/>
      <c r="F140" s="113"/>
      <c r="G140" s="785">
        <f t="shared" si="16"/>
        <v>0</v>
      </c>
      <c r="H140" s="710"/>
      <c r="I140" s="711"/>
      <c r="J140" s="711"/>
      <c r="K140" s="711"/>
      <c r="L140" s="757"/>
      <c r="M140" s="786">
        <f t="shared" si="17"/>
        <v>0</v>
      </c>
      <c r="N140" s="714"/>
      <c r="O140" s="714"/>
      <c r="P140" s="714"/>
      <c r="Q140" s="714"/>
      <c r="R140" s="718"/>
      <c r="S140" s="740"/>
      <c r="T140" s="714"/>
      <c r="U140" s="714"/>
      <c r="V140" s="714"/>
      <c r="W140" s="714"/>
      <c r="X140" s="718"/>
      <c r="Y140" s="694"/>
      <c r="Z140" s="695"/>
      <c r="AA140" s="696"/>
      <c r="AB140" s="697"/>
      <c r="AC140" s="697"/>
      <c r="AD140" s="697"/>
      <c r="AE140" s="697"/>
      <c r="AF140" s="698"/>
      <c r="AG140" s="719"/>
      <c r="AH140" s="757"/>
      <c r="AI140" s="758"/>
      <c r="AJ140" s="554">
        <f t="shared" si="18"/>
        <v>0</v>
      </c>
      <c r="AK140" s="720" t="s">
        <v>98</v>
      </c>
      <c r="AL140" s="721" t="s">
        <v>98</v>
      </c>
      <c r="AM140" s="722" t="s">
        <v>98</v>
      </c>
      <c r="AN140" s="723"/>
      <c r="AO140" s="721"/>
      <c r="AP140" s="722"/>
      <c r="AQ140" s="723" t="s">
        <v>97</v>
      </c>
      <c r="AR140" s="721" t="s">
        <v>97</v>
      </c>
      <c r="AS140" s="721" t="s">
        <v>97</v>
      </c>
      <c r="AT140" s="721" t="s">
        <v>97</v>
      </c>
      <c r="AU140" s="724" t="s">
        <v>97</v>
      </c>
      <c r="AV140" s="553">
        <f t="shared" si="19"/>
        <v>0</v>
      </c>
      <c r="AW140" s="787"/>
      <c r="AX140" s="788"/>
      <c r="AY140" s="788"/>
      <c r="AZ140" s="788"/>
      <c r="BA140" s="788"/>
      <c r="BB140" s="788"/>
      <c r="BC140" s="788"/>
      <c r="BD140" s="788"/>
      <c r="BE140" s="789"/>
    </row>
    <row r="141" spans="1:57" ht="31.5">
      <c r="A141" s="2621"/>
      <c r="B141" s="2693"/>
      <c r="C141" s="2699"/>
      <c r="D141" s="290" t="s">
        <v>76</v>
      </c>
      <c r="E141" s="2437"/>
      <c r="F141" s="113"/>
      <c r="G141" s="785">
        <f t="shared" si="16"/>
        <v>0</v>
      </c>
      <c r="H141" s="710"/>
      <c r="I141" s="711"/>
      <c r="J141" s="711"/>
      <c r="K141" s="711"/>
      <c r="L141" s="757"/>
      <c r="M141" s="786">
        <f t="shared" si="17"/>
        <v>0</v>
      </c>
      <c r="N141" s="714"/>
      <c r="O141" s="714"/>
      <c r="P141" s="714"/>
      <c r="Q141" s="714"/>
      <c r="R141" s="718"/>
      <c r="S141" s="740"/>
      <c r="T141" s="714"/>
      <c r="U141" s="714"/>
      <c r="V141" s="714"/>
      <c r="W141" s="714"/>
      <c r="X141" s="718"/>
      <c r="Y141" s="694"/>
      <c r="Z141" s="695"/>
      <c r="AA141" s="696"/>
      <c r="AB141" s="697"/>
      <c r="AC141" s="697"/>
      <c r="AD141" s="697"/>
      <c r="AE141" s="697"/>
      <c r="AF141" s="698"/>
      <c r="AG141" s="719"/>
      <c r="AH141" s="757"/>
      <c r="AI141" s="758"/>
      <c r="AJ141" s="554">
        <f t="shared" si="18"/>
        <v>0</v>
      </c>
      <c r="AK141" s="720"/>
      <c r="AL141" s="721"/>
      <c r="AM141" s="722"/>
      <c r="AN141" s="723" t="s">
        <v>97</v>
      </c>
      <c r="AO141" s="721" t="s">
        <v>97</v>
      </c>
      <c r="AP141" s="722" t="s">
        <v>97</v>
      </c>
      <c r="AQ141" s="723" t="s">
        <v>97</v>
      </c>
      <c r="AR141" s="721" t="s">
        <v>97</v>
      </c>
      <c r="AS141" s="721" t="s">
        <v>97</v>
      </c>
      <c r="AT141" s="721" t="s">
        <v>97</v>
      </c>
      <c r="AU141" s="724" t="s">
        <v>97</v>
      </c>
      <c r="AV141" s="553">
        <f t="shared" si="19"/>
        <v>0</v>
      </c>
      <c r="AW141" s="787"/>
      <c r="AX141" s="788"/>
      <c r="AY141" s="788"/>
      <c r="AZ141" s="788"/>
      <c r="BA141" s="788"/>
      <c r="BB141" s="788"/>
      <c r="BC141" s="788"/>
      <c r="BD141" s="788"/>
      <c r="BE141" s="789"/>
    </row>
    <row r="142" spans="1:57" ht="31.5">
      <c r="A142" s="2621"/>
      <c r="B142" s="2693"/>
      <c r="C142" s="2699"/>
      <c r="D142" s="290" t="s">
        <v>77</v>
      </c>
      <c r="E142" s="2437"/>
      <c r="F142" s="113"/>
      <c r="G142" s="785">
        <f t="shared" si="16"/>
        <v>2</v>
      </c>
      <c r="H142" s="710"/>
      <c r="I142" s="711"/>
      <c r="J142" s="711"/>
      <c r="K142" s="711"/>
      <c r="L142" s="757"/>
      <c r="M142" s="786">
        <f t="shared" si="17"/>
        <v>1</v>
      </c>
      <c r="N142" s="714">
        <v>1</v>
      </c>
      <c r="O142" s="714"/>
      <c r="P142" s="714"/>
      <c r="Q142" s="714"/>
      <c r="R142" s="718"/>
      <c r="S142" s="740">
        <v>1</v>
      </c>
      <c r="T142" s="714"/>
      <c r="U142" s="714"/>
      <c r="V142" s="714"/>
      <c r="W142" s="714"/>
      <c r="X142" s="718"/>
      <c r="Y142" s="694">
        <v>1</v>
      </c>
      <c r="Z142" s="695"/>
      <c r="AA142" s="696"/>
      <c r="AB142" s="697">
        <v>1</v>
      </c>
      <c r="AC142" s="697">
        <v>1</v>
      </c>
      <c r="AD142" s="697"/>
      <c r="AE142" s="697">
        <v>1</v>
      </c>
      <c r="AF142" s="698">
        <v>1</v>
      </c>
      <c r="AG142" s="719">
        <v>41</v>
      </c>
      <c r="AH142" s="757">
        <v>21</v>
      </c>
      <c r="AI142" s="758">
        <v>75</v>
      </c>
      <c r="AJ142" s="554">
        <f>SUM(AN142:AT142)</f>
        <v>1</v>
      </c>
      <c r="AK142" s="720" t="s">
        <v>98</v>
      </c>
      <c r="AL142" s="721" t="s">
        <v>98</v>
      </c>
      <c r="AM142" s="722" t="s">
        <v>98</v>
      </c>
      <c r="AN142" s="723" t="s">
        <v>97</v>
      </c>
      <c r="AO142" s="721" t="s">
        <v>97</v>
      </c>
      <c r="AP142" s="722" t="s">
        <v>97</v>
      </c>
      <c r="AQ142" s="766"/>
      <c r="AR142" s="767">
        <v>1</v>
      </c>
      <c r="AS142" s="767"/>
      <c r="AT142" s="767"/>
      <c r="AU142" s="790"/>
      <c r="AV142" s="553">
        <f t="shared" si="19"/>
        <v>1</v>
      </c>
      <c r="AW142" s="787"/>
      <c r="AX142" s="788"/>
      <c r="AY142" s="788"/>
      <c r="AZ142" s="788"/>
      <c r="BA142" s="788"/>
      <c r="BB142" s="788"/>
      <c r="BC142" s="788"/>
      <c r="BD142" s="788">
        <v>1</v>
      </c>
      <c r="BE142" s="789"/>
    </row>
    <row r="143" spans="1:57" ht="32.25" thickBot="1">
      <c r="A143" s="2621"/>
      <c r="B143" s="2694"/>
      <c r="C143" s="2700"/>
      <c r="D143" s="291" t="s">
        <v>78</v>
      </c>
      <c r="E143" s="2438"/>
      <c r="F143" s="114"/>
      <c r="G143" s="791">
        <f t="shared" si="16"/>
        <v>0</v>
      </c>
      <c r="H143" s="731"/>
      <c r="I143" s="732"/>
      <c r="J143" s="732"/>
      <c r="K143" s="732"/>
      <c r="L143" s="760"/>
      <c r="M143" s="792">
        <f t="shared" si="17"/>
        <v>0</v>
      </c>
      <c r="N143" s="738"/>
      <c r="O143" s="738"/>
      <c r="P143" s="738"/>
      <c r="Q143" s="738"/>
      <c r="R143" s="739"/>
      <c r="S143" s="763"/>
      <c r="T143" s="738"/>
      <c r="U143" s="738"/>
      <c r="V143" s="738"/>
      <c r="W143" s="738"/>
      <c r="X143" s="739"/>
      <c r="Y143" s="793"/>
      <c r="Z143" s="794"/>
      <c r="AA143" s="795"/>
      <c r="AB143" s="796"/>
      <c r="AC143" s="796"/>
      <c r="AD143" s="796"/>
      <c r="AE143" s="796"/>
      <c r="AF143" s="797"/>
      <c r="AG143" s="743"/>
      <c r="AH143" s="760"/>
      <c r="AI143" s="764"/>
      <c r="AJ143" s="555">
        <f t="shared" si="18"/>
        <v>0</v>
      </c>
      <c r="AK143" s="744" t="s">
        <v>97</v>
      </c>
      <c r="AL143" s="745" t="s">
        <v>97</v>
      </c>
      <c r="AM143" s="746" t="s">
        <v>97</v>
      </c>
      <c r="AN143" s="747" t="s">
        <v>97</v>
      </c>
      <c r="AO143" s="745" t="s">
        <v>98</v>
      </c>
      <c r="AP143" s="746" t="s">
        <v>98</v>
      </c>
      <c r="AQ143" s="743"/>
      <c r="AR143" s="732"/>
      <c r="AS143" s="732"/>
      <c r="AT143" s="732"/>
      <c r="AU143" s="733"/>
      <c r="AV143" s="560">
        <f t="shared" si="19"/>
        <v>0</v>
      </c>
      <c r="AW143" s="798"/>
      <c r="AX143" s="799"/>
      <c r="AY143" s="799"/>
      <c r="AZ143" s="799"/>
      <c r="BA143" s="799"/>
      <c r="BB143" s="799"/>
      <c r="BC143" s="799"/>
      <c r="BD143" s="799"/>
      <c r="BE143" s="800"/>
    </row>
    <row r="144" spans="1:57" ht="32.25" thickBot="1">
      <c r="A144" s="2621"/>
      <c r="B144" s="2454" t="s">
        <v>270</v>
      </c>
      <c r="C144" s="2457" t="s">
        <v>271</v>
      </c>
      <c r="D144" s="285" t="s">
        <v>74</v>
      </c>
      <c r="E144" s="2436">
        <v>30</v>
      </c>
      <c r="F144" s="2460">
        <f>E144-SUM(M144:M148)</f>
        <v>30</v>
      </c>
      <c r="G144" s="684">
        <f t="shared" si="16"/>
        <v>0</v>
      </c>
      <c r="H144" s="685">
        <f t="shared" si="15"/>
        <v>0</v>
      </c>
      <c r="I144" s="686"/>
      <c r="J144" s="686"/>
      <c r="K144" s="686"/>
      <c r="L144" s="687"/>
      <c r="M144" s="688">
        <f t="shared" si="17"/>
        <v>0</v>
      </c>
      <c r="N144" s="689"/>
      <c r="O144" s="689"/>
      <c r="P144" s="689"/>
      <c r="Q144" s="689"/>
      <c r="R144" s="693"/>
      <c r="S144" s="762"/>
      <c r="T144" s="762"/>
      <c r="U144" s="762"/>
      <c r="V144" s="689"/>
      <c r="W144" s="689"/>
      <c r="X144" s="693"/>
      <c r="Y144" s="691"/>
      <c r="Z144" s="693"/>
      <c r="AA144" s="699"/>
      <c r="AB144" s="686"/>
      <c r="AC144" s="686"/>
      <c r="AD144" s="686"/>
      <c r="AE144" s="686"/>
      <c r="AF144" s="687"/>
      <c r="AG144" s="699"/>
      <c r="AH144" s="703"/>
      <c r="AI144" s="752"/>
      <c r="AJ144" s="552">
        <f t="shared" si="18"/>
        <v>0</v>
      </c>
      <c r="AK144" s="700" t="s">
        <v>97</v>
      </c>
      <c r="AL144" s="701" t="s">
        <v>97</v>
      </c>
      <c r="AM144" s="702" t="s">
        <v>97</v>
      </c>
      <c r="AN144" s="699"/>
      <c r="AO144" s="686"/>
      <c r="AP144" s="703"/>
      <c r="AQ144" s="704" t="s">
        <v>97</v>
      </c>
      <c r="AR144" s="701" t="s">
        <v>97</v>
      </c>
      <c r="AS144" s="701" t="s">
        <v>97</v>
      </c>
      <c r="AT144" s="701" t="s">
        <v>97</v>
      </c>
      <c r="AU144" s="705" t="s">
        <v>97</v>
      </c>
      <c r="AV144" s="553">
        <f t="shared" si="19"/>
        <v>0</v>
      </c>
      <c r="AW144" s="706"/>
      <c r="AX144" s="707"/>
      <c r="AY144" s="707"/>
      <c r="AZ144" s="707"/>
      <c r="BA144" s="707"/>
      <c r="BB144" s="707"/>
      <c r="BC144" s="707"/>
      <c r="BD144" s="707"/>
      <c r="BE144" s="708"/>
    </row>
    <row r="145" spans="1:57" ht="48" thickBot="1">
      <c r="A145" s="2621"/>
      <c r="B145" s="2455"/>
      <c r="C145" s="2458"/>
      <c r="D145" s="286" t="s">
        <v>75</v>
      </c>
      <c r="E145" s="2437"/>
      <c r="F145" s="2461"/>
      <c r="G145" s="684">
        <f t="shared" si="16"/>
        <v>0</v>
      </c>
      <c r="H145" s="710">
        <f t="shared" si="15"/>
        <v>0</v>
      </c>
      <c r="I145" s="711"/>
      <c r="J145" s="711"/>
      <c r="K145" s="711"/>
      <c r="L145" s="712"/>
      <c r="M145" s="713">
        <f t="shared" si="17"/>
        <v>0</v>
      </c>
      <c r="N145" s="714"/>
      <c r="O145" s="714"/>
      <c r="P145" s="714"/>
      <c r="Q145" s="714"/>
      <c r="R145" s="718"/>
      <c r="S145" s="694"/>
      <c r="T145" s="694"/>
      <c r="U145" s="694"/>
      <c r="V145" s="751"/>
      <c r="W145" s="751"/>
      <c r="X145" s="695"/>
      <c r="Y145" s="756"/>
      <c r="Z145" s="695"/>
      <c r="AA145" s="696"/>
      <c r="AB145" s="697"/>
      <c r="AC145" s="697"/>
      <c r="AD145" s="697"/>
      <c r="AE145" s="697"/>
      <c r="AF145" s="698"/>
      <c r="AG145" s="719"/>
      <c r="AH145" s="757"/>
      <c r="AI145" s="758"/>
      <c r="AJ145" s="554">
        <f t="shared" si="18"/>
        <v>0</v>
      </c>
      <c r="AK145" s="720" t="s">
        <v>98</v>
      </c>
      <c r="AL145" s="721" t="s">
        <v>98</v>
      </c>
      <c r="AM145" s="722" t="s">
        <v>98</v>
      </c>
      <c r="AN145" s="723"/>
      <c r="AO145" s="721"/>
      <c r="AP145" s="722"/>
      <c r="AQ145" s="723" t="s">
        <v>97</v>
      </c>
      <c r="AR145" s="721" t="s">
        <v>97</v>
      </c>
      <c r="AS145" s="721" t="s">
        <v>97</v>
      </c>
      <c r="AT145" s="721" t="s">
        <v>97</v>
      </c>
      <c r="AU145" s="724" t="s">
        <v>97</v>
      </c>
      <c r="AV145" s="553">
        <f t="shared" si="19"/>
        <v>0</v>
      </c>
      <c r="AW145" s="753"/>
      <c r="AX145" s="754"/>
      <c r="AY145" s="754"/>
      <c r="AZ145" s="754"/>
      <c r="BA145" s="754"/>
      <c r="BB145" s="754"/>
      <c r="BC145" s="754"/>
      <c r="BD145" s="754"/>
      <c r="BE145" s="755"/>
    </row>
    <row r="146" spans="1:57" ht="32.25" thickBot="1">
      <c r="A146" s="2621"/>
      <c r="B146" s="2455"/>
      <c r="C146" s="2458"/>
      <c r="D146" s="286" t="s">
        <v>76</v>
      </c>
      <c r="E146" s="2437"/>
      <c r="F146" s="2461"/>
      <c r="G146" s="684">
        <f t="shared" si="16"/>
        <v>0</v>
      </c>
      <c r="H146" s="710">
        <f t="shared" si="15"/>
        <v>0</v>
      </c>
      <c r="I146" s="711"/>
      <c r="J146" s="711"/>
      <c r="K146" s="711"/>
      <c r="L146" s="712"/>
      <c r="M146" s="713">
        <f t="shared" si="17"/>
        <v>0</v>
      </c>
      <c r="N146" s="714"/>
      <c r="O146" s="714"/>
      <c r="P146" s="714"/>
      <c r="Q146" s="714"/>
      <c r="R146" s="718"/>
      <c r="S146" s="694"/>
      <c r="T146" s="694"/>
      <c r="U146" s="694"/>
      <c r="V146" s="751"/>
      <c r="W146" s="751"/>
      <c r="X146" s="695"/>
      <c r="Y146" s="756"/>
      <c r="Z146" s="695"/>
      <c r="AA146" s="696"/>
      <c r="AB146" s="697"/>
      <c r="AC146" s="697"/>
      <c r="AD146" s="697"/>
      <c r="AE146" s="697"/>
      <c r="AF146" s="698"/>
      <c r="AG146" s="719"/>
      <c r="AH146" s="757"/>
      <c r="AI146" s="758"/>
      <c r="AJ146" s="554">
        <f t="shared" si="18"/>
        <v>0</v>
      </c>
      <c r="AK146" s="720"/>
      <c r="AL146" s="721"/>
      <c r="AM146" s="722"/>
      <c r="AN146" s="723" t="s">
        <v>97</v>
      </c>
      <c r="AO146" s="721" t="s">
        <v>97</v>
      </c>
      <c r="AP146" s="722" t="s">
        <v>97</v>
      </c>
      <c r="AQ146" s="723" t="s">
        <v>97</v>
      </c>
      <c r="AR146" s="721" t="s">
        <v>97</v>
      </c>
      <c r="AS146" s="721" t="s">
        <v>97</v>
      </c>
      <c r="AT146" s="721" t="s">
        <v>97</v>
      </c>
      <c r="AU146" s="724" t="s">
        <v>97</v>
      </c>
      <c r="AV146" s="553">
        <f t="shared" si="19"/>
        <v>0</v>
      </c>
      <c r="AW146" s="753"/>
      <c r="AX146" s="754"/>
      <c r="AY146" s="754"/>
      <c r="AZ146" s="754"/>
      <c r="BA146" s="754"/>
      <c r="BB146" s="754"/>
      <c r="BC146" s="754"/>
      <c r="BD146" s="754"/>
      <c r="BE146" s="755"/>
    </row>
    <row r="147" spans="1:57" ht="32.25" thickBot="1">
      <c r="A147" s="2621"/>
      <c r="B147" s="2455"/>
      <c r="C147" s="2458"/>
      <c r="D147" s="286" t="s">
        <v>77</v>
      </c>
      <c r="E147" s="2437"/>
      <c r="F147" s="2461"/>
      <c r="G147" s="684">
        <f t="shared" si="16"/>
        <v>0</v>
      </c>
      <c r="H147" s="710">
        <f t="shared" si="15"/>
        <v>0</v>
      </c>
      <c r="I147" s="711"/>
      <c r="J147" s="711"/>
      <c r="K147" s="711"/>
      <c r="L147" s="712"/>
      <c r="M147" s="713">
        <f t="shared" si="17"/>
        <v>0</v>
      </c>
      <c r="N147" s="714"/>
      <c r="O147" s="714"/>
      <c r="P147" s="714"/>
      <c r="Q147" s="714"/>
      <c r="R147" s="718"/>
      <c r="S147" s="694"/>
      <c r="T147" s="694"/>
      <c r="U147" s="694"/>
      <c r="V147" s="751"/>
      <c r="W147" s="751"/>
      <c r="X147" s="695"/>
      <c r="Y147" s="756"/>
      <c r="Z147" s="695"/>
      <c r="AA147" s="696"/>
      <c r="AB147" s="697"/>
      <c r="AC147" s="697"/>
      <c r="AD147" s="697"/>
      <c r="AE147" s="697"/>
      <c r="AF147" s="698"/>
      <c r="AG147" s="719"/>
      <c r="AH147" s="757"/>
      <c r="AI147" s="758"/>
      <c r="AJ147" s="554">
        <f t="shared" si="18"/>
        <v>0</v>
      </c>
      <c r="AK147" s="720" t="s">
        <v>98</v>
      </c>
      <c r="AL147" s="721" t="s">
        <v>98</v>
      </c>
      <c r="AM147" s="722" t="s">
        <v>98</v>
      </c>
      <c r="AN147" s="723" t="s">
        <v>97</v>
      </c>
      <c r="AO147" s="721" t="s">
        <v>97</v>
      </c>
      <c r="AP147" s="722" t="s">
        <v>97</v>
      </c>
      <c r="AQ147" s="723"/>
      <c r="AR147" s="721"/>
      <c r="AS147" s="721"/>
      <c r="AT147" s="721"/>
      <c r="AU147" s="724"/>
      <c r="AV147" s="553">
        <f t="shared" si="19"/>
        <v>0</v>
      </c>
      <c r="AW147" s="753"/>
      <c r="AX147" s="754"/>
      <c r="AY147" s="754"/>
      <c r="AZ147" s="754"/>
      <c r="BA147" s="754"/>
      <c r="BB147" s="754"/>
      <c r="BC147" s="754"/>
      <c r="BD147" s="754"/>
      <c r="BE147" s="755"/>
    </row>
    <row r="148" spans="1:57" ht="32.25" thickBot="1">
      <c r="A148" s="2621"/>
      <c r="B148" s="2473"/>
      <c r="C148" s="2459"/>
      <c r="D148" s="288" t="s">
        <v>78</v>
      </c>
      <c r="E148" s="2438"/>
      <c r="F148" s="2462"/>
      <c r="G148" s="684">
        <f t="shared" si="16"/>
        <v>0</v>
      </c>
      <c r="H148" s="731">
        <f t="shared" si="15"/>
        <v>0</v>
      </c>
      <c r="I148" s="732"/>
      <c r="J148" s="732"/>
      <c r="K148" s="732"/>
      <c r="L148" s="733"/>
      <c r="M148" s="759">
        <f t="shared" si="17"/>
        <v>0</v>
      </c>
      <c r="N148" s="738"/>
      <c r="O148" s="738"/>
      <c r="P148" s="738"/>
      <c r="Q148" s="738"/>
      <c r="R148" s="739"/>
      <c r="S148" s="763"/>
      <c r="T148" s="763"/>
      <c r="U148" s="763"/>
      <c r="V148" s="738"/>
      <c r="W148" s="738"/>
      <c r="X148" s="739"/>
      <c r="Y148" s="737"/>
      <c r="Z148" s="739"/>
      <c r="AA148" s="743"/>
      <c r="AB148" s="732"/>
      <c r="AC148" s="732"/>
      <c r="AD148" s="732"/>
      <c r="AE148" s="732"/>
      <c r="AF148" s="733"/>
      <c r="AG148" s="743"/>
      <c r="AH148" s="760"/>
      <c r="AI148" s="764"/>
      <c r="AJ148" s="555">
        <f t="shared" si="18"/>
        <v>0</v>
      </c>
      <c r="AK148" s="744" t="s">
        <v>97</v>
      </c>
      <c r="AL148" s="745" t="s">
        <v>97</v>
      </c>
      <c r="AM148" s="746" t="s">
        <v>97</v>
      </c>
      <c r="AN148" s="747" t="s">
        <v>97</v>
      </c>
      <c r="AO148" s="745" t="s">
        <v>98</v>
      </c>
      <c r="AP148" s="746" t="s">
        <v>98</v>
      </c>
      <c r="AQ148" s="743"/>
      <c r="AR148" s="732"/>
      <c r="AS148" s="732"/>
      <c r="AT148" s="732"/>
      <c r="AU148" s="733"/>
      <c r="AV148" s="553">
        <f t="shared" si="19"/>
        <v>0</v>
      </c>
      <c r="AW148" s="748"/>
      <c r="AX148" s="749"/>
      <c r="AY148" s="749"/>
      <c r="AZ148" s="749"/>
      <c r="BA148" s="749"/>
      <c r="BB148" s="749"/>
      <c r="BC148" s="749"/>
      <c r="BD148" s="749"/>
      <c r="BE148" s="750"/>
    </row>
    <row r="149" spans="1:57" ht="32.25" thickBot="1">
      <c r="A149" s="2621"/>
      <c r="B149" s="2454" t="s">
        <v>272</v>
      </c>
      <c r="C149" s="2457" t="s">
        <v>273</v>
      </c>
      <c r="D149" s="285" t="s">
        <v>74</v>
      </c>
      <c r="E149" s="2436">
        <v>50</v>
      </c>
      <c r="F149" s="2460">
        <f t="shared" ref="F149" si="20">E149-SUM(M149:M153)</f>
        <v>3</v>
      </c>
      <c r="G149" s="684">
        <f t="shared" si="16"/>
        <v>0</v>
      </c>
      <c r="H149" s="685">
        <f t="shared" si="15"/>
        <v>0</v>
      </c>
      <c r="I149" s="686"/>
      <c r="J149" s="686"/>
      <c r="K149" s="686"/>
      <c r="L149" s="687"/>
      <c r="M149" s="688">
        <f t="shared" si="17"/>
        <v>0</v>
      </c>
      <c r="N149" s="689"/>
      <c r="O149" s="689"/>
      <c r="P149" s="689"/>
      <c r="Q149" s="689"/>
      <c r="R149" s="690"/>
      <c r="S149" s="691"/>
      <c r="T149" s="689"/>
      <c r="U149" s="689"/>
      <c r="V149" s="692"/>
      <c r="W149" s="689"/>
      <c r="X149" s="693"/>
      <c r="Y149" s="694"/>
      <c r="Z149" s="695"/>
      <c r="AA149" s="696"/>
      <c r="AB149" s="697"/>
      <c r="AC149" s="697"/>
      <c r="AD149" s="697"/>
      <c r="AE149" s="697"/>
      <c r="AF149" s="698"/>
      <c r="AG149" s="696"/>
      <c r="AH149" s="698"/>
      <c r="AI149" s="699"/>
      <c r="AJ149" s="552">
        <f t="shared" si="18"/>
        <v>0</v>
      </c>
      <c r="AK149" s="700" t="s">
        <v>97</v>
      </c>
      <c r="AL149" s="701" t="s">
        <v>97</v>
      </c>
      <c r="AM149" s="702" t="s">
        <v>97</v>
      </c>
      <c r="AN149" s="699"/>
      <c r="AO149" s="686"/>
      <c r="AP149" s="703"/>
      <c r="AQ149" s="704" t="s">
        <v>97</v>
      </c>
      <c r="AR149" s="701" t="s">
        <v>97</v>
      </c>
      <c r="AS149" s="701" t="s">
        <v>97</v>
      </c>
      <c r="AT149" s="701" t="s">
        <v>97</v>
      </c>
      <c r="AU149" s="705" t="s">
        <v>97</v>
      </c>
      <c r="AV149" s="553">
        <f t="shared" si="19"/>
        <v>0</v>
      </c>
      <c r="AW149" s="706"/>
      <c r="AX149" s="707"/>
      <c r="AY149" s="707"/>
      <c r="AZ149" s="707"/>
      <c r="BA149" s="707"/>
      <c r="BB149" s="707"/>
      <c r="BC149" s="707"/>
      <c r="BD149" s="707"/>
      <c r="BE149" s="708"/>
    </row>
    <row r="150" spans="1:57" ht="48" thickBot="1">
      <c r="A150" s="2621"/>
      <c r="B150" s="2455"/>
      <c r="C150" s="2458"/>
      <c r="D150" s="286" t="s">
        <v>75</v>
      </c>
      <c r="E150" s="2437"/>
      <c r="F150" s="2461"/>
      <c r="G150" s="684">
        <f t="shared" si="16"/>
        <v>0</v>
      </c>
      <c r="H150" s="710">
        <f t="shared" si="15"/>
        <v>0</v>
      </c>
      <c r="I150" s="711"/>
      <c r="J150" s="711"/>
      <c r="K150" s="711"/>
      <c r="L150" s="712"/>
      <c r="M150" s="713">
        <f t="shared" si="17"/>
        <v>0</v>
      </c>
      <c r="N150" s="714"/>
      <c r="O150" s="714"/>
      <c r="P150" s="714"/>
      <c r="Q150" s="714"/>
      <c r="R150" s="715"/>
      <c r="S150" s="716"/>
      <c r="T150" s="717"/>
      <c r="U150" s="717"/>
      <c r="V150" s="714"/>
      <c r="W150" s="714"/>
      <c r="X150" s="718"/>
      <c r="Y150" s="694"/>
      <c r="Z150" s="695"/>
      <c r="AA150" s="696"/>
      <c r="AB150" s="697"/>
      <c r="AC150" s="697"/>
      <c r="AD150" s="697"/>
      <c r="AE150" s="697"/>
      <c r="AF150" s="698"/>
      <c r="AG150" s="719"/>
      <c r="AH150" s="712"/>
      <c r="AI150" s="719"/>
      <c r="AJ150" s="554">
        <f t="shared" si="18"/>
        <v>0</v>
      </c>
      <c r="AK150" s="720" t="s">
        <v>98</v>
      </c>
      <c r="AL150" s="721" t="s">
        <v>98</v>
      </c>
      <c r="AM150" s="722" t="s">
        <v>98</v>
      </c>
      <c r="AN150" s="723"/>
      <c r="AO150" s="721"/>
      <c r="AP150" s="722"/>
      <c r="AQ150" s="723" t="s">
        <v>97</v>
      </c>
      <c r="AR150" s="721" t="s">
        <v>97</v>
      </c>
      <c r="AS150" s="721" t="s">
        <v>97</v>
      </c>
      <c r="AT150" s="721" t="s">
        <v>97</v>
      </c>
      <c r="AU150" s="724" t="s">
        <v>97</v>
      </c>
      <c r="AV150" s="553">
        <f t="shared" si="19"/>
        <v>0</v>
      </c>
      <c r="AW150" s="725"/>
      <c r="AX150" s="726"/>
      <c r="AY150" s="726"/>
      <c r="AZ150" s="726"/>
      <c r="BA150" s="726"/>
      <c r="BB150" s="726"/>
      <c r="BC150" s="726"/>
      <c r="BD150" s="726"/>
      <c r="BE150" s="727"/>
    </row>
    <row r="151" spans="1:57" ht="32.25" thickBot="1">
      <c r="A151" s="2621"/>
      <c r="B151" s="2455"/>
      <c r="C151" s="2458"/>
      <c r="D151" s="286" t="s">
        <v>76</v>
      </c>
      <c r="E151" s="2437"/>
      <c r="F151" s="2461"/>
      <c r="G151" s="684">
        <f t="shared" si="16"/>
        <v>0</v>
      </c>
      <c r="H151" s="710">
        <f t="shared" si="15"/>
        <v>0</v>
      </c>
      <c r="I151" s="711"/>
      <c r="J151" s="711"/>
      <c r="K151" s="711"/>
      <c r="L151" s="712"/>
      <c r="M151" s="713">
        <f t="shared" si="17"/>
        <v>0</v>
      </c>
      <c r="N151" s="714"/>
      <c r="O151" s="714"/>
      <c r="P151" s="728"/>
      <c r="Q151" s="729"/>
      <c r="R151" s="715"/>
      <c r="S151" s="716"/>
      <c r="T151" s="714"/>
      <c r="U151" s="714"/>
      <c r="V151" s="714"/>
      <c r="W151" s="714"/>
      <c r="X151" s="718"/>
      <c r="Y151" s="694"/>
      <c r="Z151" s="695"/>
      <c r="AA151" s="696"/>
      <c r="AB151" s="697"/>
      <c r="AC151" s="697"/>
      <c r="AD151" s="697"/>
      <c r="AE151" s="697"/>
      <c r="AF151" s="698"/>
      <c r="AG151" s="719"/>
      <c r="AH151" s="712"/>
      <c r="AI151" s="719"/>
      <c r="AJ151" s="554">
        <f t="shared" si="18"/>
        <v>0</v>
      </c>
      <c r="AK151" s="720"/>
      <c r="AL151" s="721"/>
      <c r="AM151" s="722"/>
      <c r="AN151" s="723" t="s">
        <v>97</v>
      </c>
      <c r="AO151" s="721" t="s">
        <v>97</v>
      </c>
      <c r="AP151" s="722" t="s">
        <v>97</v>
      </c>
      <c r="AQ151" s="723" t="s">
        <v>97</v>
      </c>
      <c r="AR151" s="721" t="s">
        <v>97</v>
      </c>
      <c r="AS151" s="721" t="s">
        <v>97</v>
      </c>
      <c r="AT151" s="721" t="s">
        <v>97</v>
      </c>
      <c r="AU151" s="724" t="s">
        <v>97</v>
      </c>
      <c r="AV151" s="553">
        <f t="shared" si="19"/>
        <v>0</v>
      </c>
      <c r="AW151" s="725"/>
      <c r="AX151" s="726"/>
      <c r="AY151" s="726"/>
      <c r="AZ151" s="726"/>
      <c r="BA151" s="726"/>
      <c r="BB151" s="726"/>
      <c r="BC151" s="726"/>
      <c r="BD151" s="726"/>
      <c r="BE151" s="727"/>
    </row>
    <row r="152" spans="1:57" ht="32.25" thickBot="1">
      <c r="A152" s="2621"/>
      <c r="B152" s="2455"/>
      <c r="C152" s="2458"/>
      <c r="D152" s="286" t="s">
        <v>77</v>
      </c>
      <c r="E152" s="2437"/>
      <c r="F152" s="2461"/>
      <c r="G152" s="684">
        <f t="shared" si="16"/>
        <v>48</v>
      </c>
      <c r="H152" s="710">
        <f t="shared" si="15"/>
        <v>0</v>
      </c>
      <c r="I152" s="711"/>
      <c r="J152" s="711"/>
      <c r="K152" s="711"/>
      <c r="L152" s="712"/>
      <c r="M152" s="713">
        <f t="shared" si="17"/>
        <v>47</v>
      </c>
      <c r="N152" s="714">
        <v>47</v>
      </c>
      <c r="O152" s="714"/>
      <c r="P152" s="714"/>
      <c r="Q152" s="714"/>
      <c r="R152" s="715"/>
      <c r="S152" s="716">
        <v>3</v>
      </c>
      <c r="T152" s="714"/>
      <c r="U152" s="714"/>
      <c r="V152" s="714">
        <v>42</v>
      </c>
      <c r="W152" s="714">
        <v>2</v>
      </c>
      <c r="X152" s="718"/>
      <c r="Y152" s="694">
        <v>37</v>
      </c>
      <c r="Z152" s="695">
        <v>10</v>
      </c>
      <c r="AA152" s="696"/>
      <c r="AB152" s="697">
        <v>26</v>
      </c>
      <c r="AC152" s="697">
        <v>26</v>
      </c>
      <c r="AD152" s="697">
        <v>11</v>
      </c>
      <c r="AE152" s="697">
        <v>37</v>
      </c>
      <c r="AF152" s="698">
        <v>3</v>
      </c>
      <c r="AG152" s="719">
        <v>48</v>
      </c>
      <c r="AH152" s="712">
        <v>3</v>
      </c>
      <c r="AI152" s="719">
        <v>83</v>
      </c>
      <c r="AJ152" s="554">
        <f>SUM(AN152:AU152)</f>
        <v>47</v>
      </c>
      <c r="AK152" s="720" t="s">
        <v>98</v>
      </c>
      <c r="AL152" s="721" t="s">
        <v>98</v>
      </c>
      <c r="AM152" s="722" t="s">
        <v>98</v>
      </c>
      <c r="AN152" s="723" t="s">
        <v>97</v>
      </c>
      <c r="AO152" s="721" t="s">
        <v>97</v>
      </c>
      <c r="AP152" s="722" t="s">
        <v>97</v>
      </c>
      <c r="AQ152" s="723">
        <v>5</v>
      </c>
      <c r="AR152" s="721">
        <v>10</v>
      </c>
      <c r="AS152" s="721">
        <v>32</v>
      </c>
      <c r="AT152" s="721">
        <v>0</v>
      </c>
      <c r="AU152" s="724">
        <v>0</v>
      </c>
      <c r="AV152" s="553">
        <f t="shared" si="19"/>
        <v>1</v>
      </c>
      <c r="AW152" s="725">
        <v>0</v>
      </c>
      <c r="AX152" s="726">
        <v>0</v>
      </c>
      <c r="AY152" s="726">
        <v>0</v>
      </c>
      <c r="AZ152" s="726">
        <v>0</v>
      </c>
      <c r="BA152" s="726">
        <v>0</v>
      </c>
      <c r="BB152" s="726">
        <v>0</v>
      </c>
      <c r="BC152" s="726">
        <v>1</v>
      </c>
      <c r="BD152" s="726">
        <v>0</v>
      </c>
      <c r="BE152" s="727">
        <v>0</v>
      </c>
    </row>
    <row r="153" spans="1:57" ht="32.25" thickBot="1">
      <c r="A153" s="2621"/>
      <c r="B153" s="2473"/>
      <c r="C153" s="2474"/>
      <c r="D153" s="287" t="s">
        <v>78</v>
      </c>
      <c r="E153" s="2438"/>
      <c r="F153" s="2462"/>
      <c r="G153" s="684">
        <f t="shared" si="16"/>
        <v>0</v>
      </c>
      <c r="H153" s="731">
        <f t="shared" si="15"/>
        <v>0</v>
      </c>
      <c r="I153" s="732"/>
      <c r="J153" s="732"/>
      <c r="K153" s="732"/>
      <c r="L153" s="733"/>
      <c r="M153" s="734">
        <f t="shared" si="17"/>
        <v>0</v>
      </c>
      <c r="N153" s="735"/>
      <c r="O153" s="735"/>
      <c r="P153" s="735"/>
      <c r="Q153" s="735"/>
      <c r="R153" s="736"/>
      <c r="S153" s="737"/>
      <c r="T153" s="738"/>
      <c r="U153" s="738"/>
      <c r="V153" s="738"/>
      <c r="W153" s="738"/>
      <c r="X153" s="739"/>
      <c r="Y153" s="768"/>
      <c r="Z153" s="769"/>
      <c r="AA153" s="741"/>
      <c r="AB153" s="770"/>
      <c r="AC153" s="770"/>
      <c r="AD153" s="770"/>
      <c r="AE153" s="770"/>
      <c r="AF153" s="742"/>
      <c r="AG153" s="741"/>
      <c r="AH153" s="742"/>
      <c r="AI153" s="743"/>
      <c r="AJ153" s="555">
        <f t="shared" si="18"/>
        <v>0</v>
      </c>
      <c r="AK153" s="744" t="s">
        <v>97</v>
      </c>
      <c r="AL153" s="745" t="s">
        <v>97</v>
      </c>
      <c r="AM153" s="746" t="s">
        <v>97</v>
      </c>
      <c r="AN153" s="747" t="s">
        <v>97</v>
      </c>
      <c r="AO153" s="745" t="s">
        <v>98</v>
      </c>
      <c r="AP153" s="746" t="s">
        <v>98</v>
      </c>
      <c r="AQ153" s="743"/>
      <c r="AR153" s="732"/>
      <c r="AS153" s="732"/>
      <c r="AT153" s="732"/>
      <c r="AU153" s="733"/>
      <c r="AV153" s="553">
        <f t="shared" si="19"/>
        <v>0</v>
      </c>
      <c r="AW153" s="748"/>
      <c r="AX153" s="749"/>
      <c r="AY153" s="749"/>
      <c r="AZ153" s="749"/>
      <c r="BA153" s="749"/>
      <c r="BB153" s="749"/>
      <c r="BC153" s="749"/>
      <c r="BD153" s="749"/>
      <c r="BE153" s="750"/>
    </row>
    <row r="154" spans="1:57" ht="35.1" customHeight="1" thickBot="1">
      <c r="A154" s="2621"/>
      <c r="B154" s="2692" t="s">
        <v>476</v>
      </c>
      <c r="C154" s="2457" t="s">
        <v>274</v>
      </c>
      <c r="D154" s="285" t="s">
        <v>74</v>
      </c>
      <c r="E154" s="2436">
        <v>51</v>
      </c>
      <c r="F154" s="2460">
        <f t="shared" ref="F154" si="21">E154-SUM(M154:M158)</f>
        <v>2</v>
      </c>
      <c r="G154" s="684">
        <f t="shared" si="16"/>
        <v>0</v>
      </c>
      <c r="H154" s="685">
        <f t="shared" si="15"/>
        <v>0</v>
      </c>
      <c r="I154" s="686"/>
      <c r="J154" s="686"/>
      <c r="K154" s="686"/>
      <c r="L154" s="687"/>
      <c r="M154" s="688">
        <f t="shared" si="17"/>
        <v>0</v>
      </c>
      <c r="N154" s="689"/>
      <c r="O154" s="689"/>
      <c r="P154" s="689"/>
      <c r="Q154" s="689"/>
      <c r="R154" s="690"/>
      <c r="S154" s="691"/>
      <c r="T154" s="689"/>
      <c r="U154" s="689"/>
      <c r="V154" s="692"/>
      <c r="W154" s="689"/>
      <c r="X154" s="693"/>
      <c r="Y154" s="691"/>
      <c r="Z154" s="693"/>
      <c r="AA154" s="699"/>
      <c r="AB154" s="686"/>
      <c r="AC154" s="686"/>
      <c r="AD154" s="686"/>
      <c r="AE154" s="686"/>
      <c r="AF154" s="687"/>
      <c r="AG154" s="699"/>
      <c r="AH154" s="703"/>
      <c r="AI154" s="699"/>
      <c r="AJ154" s="552">
        <f t="shared" si="18"/>
        <v>0</v>
      </c>
      <c r="AK154" s="700" t="s">
        <v>97</v>
      </c>
      <c r="AL154" s="701" t="s">
        <v>97</v>
      </c>
      <c r="AM154" s="702" t="s">
        <v>97</v>
      </c>
      <c r="AN154" s="699"/>
      <c r="AO154" s="686"/>
      <c r="AP154" s="703"/>
      <c r="AQ154" s="704" t="s">
        <v>97</v>
      </c>
      <c r="AR154" s="701" t="s">
        <v>97</v>
      </c>
      <c r="AS154" s="701" t="s">
        <v>97</v>
      </c>
      <c r="AT154" s="701" t="s">
        <v>97</v>
      </c>
      <c r="AU154" s="705" t="s">
        <v>97</v>
      </c>
      <c r="AV154" s="553">
        <f t="shared" si="19"/>
        <v>0</v>
      </c>
      <c r="AW154" s="706"/>
      <c r="AX154" s="707"/>
      <c r="AY154" s="707"/>
      <c r="AZ154" s="707"/>
      <c r="BA154" s="707"/>
      <c r="BB154" s="707"/>
      <c r="BC154" s="707"/>
      <c r="BD154" s="707"/>
      <c r="BE154" s="708"/>
    </row>
    <row r="155" spans="1:57" ht="48" thickBot="1">
      <c r="A155" s="2621"/>
      <c r="B155" s="2693"/>
      <c r="C155" s="2458"/>
      <c r="D155" s="286" t="s">
        <v>75</v>
      </c>
      <c r="E155" s="2437"/>
      <c r="F155" s="2461"/>
      <c r="G155" s="684">
        <f t="shared" si="16"/>
        <v>0</v>
      </c>
      <c r="H155" s="710">
        <f t="shared" si="15"/>
        <v>0</v>
      </c>
      <c r="I155" s="711"/>
      <c r="J155" s="711"/>
      <c r="K155" s="711"/>
      <c r="L155" s="712"/>
      <c r="M155" s="713">
        <f t="shared" si="17"/>
        <v>0</v>
      </c>
      <c r="N155" s="714"/>
      <c r="O155" s="714"/>
      <c r="P155" s="714"/>
      <c r="Q155" s="714"/>
      <c r="R155" s="715"/>
      <c r="S155" s="716"/>
      <c r="T155" s="717"/>
      <c r="U155" s="717"/>
      <c r="V155" s="714"/>
      <c r="W155" s="714"/>
      <c r="X155" s="718"/>
      <c r="Y155" s="756"/>
      <c r="Z155" s="695"/>
      <c r="AA155" s="696"/>
      <c r="AB155" s="697"/>
      <c r="AC155" s="697"/>
      <c r="AD155" s="697"/>
      <c r="AE155" s="697"/>
      <c r="AF155" s="698"/>
      <c r="AG155" s="719"/>
      <c r="AH155" s="757"/>
      <c r="AI155" s="719"/>
      <c r="AJ155" s="554">
        <f t="shared" si="18"/>
        <v>0</v>
      </c>
      <c r="AK155" s="720" t="s">
        <v>98</v>
      </c>
      <c r="AL155" s="721" t="s">
        <v>98</v>
      </c>
      <c r="AM155" s="722" t="s">
        <v>98</v>
      </c>
      <c r="AN155" s="723"/>
      <c r="AO155" s="721"/>
      <c r="AP155" s="722"/>
      <c r="AQ155" s="723" t="s">
        <v>97</v>
      </c>
      <c r="AR155" s="721" t="s">
        <v>97</v>
      </c>
      <c r="AS155" s="721" t="s">
        <v>97</v>
      </c>
      <c r="AT155" s="721" t="s">
        <v>97</v>
      </c>
      <c r="AU155" s="724" t="s">
        <v>97</v>
      </c>
      <c r="AV155" s="553">
        <f t="shared" si="19"/>
        <v>0</v>
      </c>
      <c r="AW155" s="725"/>
      <c r="AX155" s="726"/>
      <c r="AY155" s="726"/>
      <c r="AZ155" s="726"/>
      <c r="BA155" s="726"/>
      <c r="BB155" s="726"/>
      <c r="BC155" s="726"/>
      <c r="BD155" s="726"/>
      <c r="BE155" s="727"/>
    </row>
    <row r="156" spans="1:57" ht="51.95" customHeight="1" thickBot="1">
      <c r="A156" s="2621"/>
      <c r="B156" s="2693"/>
      <c r="C156" s="2458"/>
      <c r="D156" s="286" t="s">
        <v>76</v>
      </c>
      <c r="E156" s="2437"/>
      <c r="F156" s="2461"/>
      <c r="G156" s="684">
        <f t="shared" si="16"/>
        <v>0</v>
      </c>
      <c r="H156" s="710">
        <f t="shared" si="15"/>
        <v>0</v>
      </c>
      <c r="I156" s="711"/>
      <c r="J156" s="711"/>
      <c r="K156" s="711"/>
      <c r="L156" s="712"/>
      <c r="M156" s="713">
        <f t="shared" si="17"/>
        <v>0</v>
      </c>
      <c r="N156" s="714"/>
      <c r="O156" s="714"/>
      <c r="P156" s="728"/>
      <c r="Q156" s="729"/>
      <c r="R156" s="715"/>
      <c r="S156" s="716"/>
      <c r="T156" s="714"/>
      <c r="U156" s="714"/>
      <c r="V156" s="714"/>
      <c r="W156" s="714"/>
      <c r="X156" s="718"/>
      <c r="Y156" s="756"/>
      <c r="Z156" s="695"/>
      <c r="AA156" s="696"/>
      <c r="AB156" s="697"/>
      <c r="AC156" s="697"/>
      <c r="AD156" s="697"/>
      <c r="AE156" s="697"/>
      <c r="AF156" s="698"/>
      <c r="AG156" s="719"/>
      <c r="AH156" s="757"/>
      <c r="AI156" s="719"/>
      <c r="AJ156" s="554">
        <f t="shared" si="18"/>
        <v>0</v>
      </c>
      <c r="AK156" s="720"/>
      <c r="AL156" s="721"/>
      <c r="AM156" s="722"/>
      <c r="AN156" s="723" t="s">
        <v>97</v>
      </c>
      <c r="AO156" s="721" t="s">
        <v>97</v>
      </c>
      <c r="AP156" s="722" t="s">
        <v>97</v>
      </c>
      <c r="AQ156" s="723" t="s">
        <v>97</v>
      </c>
      <c r="AR156" s="721" t="s">
        <v>97</v>
      </c>
      <c r="AS156" s="721" t="s">
        <v>97</v>
      </c>
      <c r="AT156" s="721" t="s">
        <v>97</v>
      </c>
      <c r="AU156" s="724" t="s">
        <v>97</v>
      </c>
      <c r="AV156" s="553">
        <f t="shared" si="19"/>
        <v>0</v>
      </c>
      <c r="AW156" s="725"/>
      <c r="AX156" s="726"/>
      <c r="AY156" s="726"/>
      <c r="AZ156" s="726"/>
      <c r="BA156" s="726"/>
      <c r="BB156" s="726"/>
      <c r="BC156" s="726"/>
      <c r="BD156" s="726"/>
      <c r="BE156" s="727"/>
    </row>
    <row r="157" spans="1:57" ht="32.25" thickBot="1">
      <c r="A157" s="2621"/>
      <c r="B157" s="2693"/>
      <c r="C157" s="2458"/>
      <c r="D157" s="286" t="s">
        <v>77</v>
      </c>
      <c r="E157" s="2437"/>
      <c r="F157" s="2461"/>
      <c r="G157" s="684">
        <f t="shared" si="16"/>
        <v>51</v>
      </c>
      <c r="H157" s="710">
        <f t="shared" si="15"/>
        <v>0</v>
      </c>
      <c r="I157" s="711"/>
      <c r="J157" s="711"/>
      <c r="K157" s="711"/>
      <c r="L157" s="712"/>
      <c r="M157" s="713">
        <f t="shared" si="17"/>
        <v>49</v>
      </c>
      <c r="N157" s="714">
        <v>49</v>
      </c>
      <c r="O157" s="714"/>
      <c r="P157" s="714"/>
      <c r="Q157" s="714"/>
      <c r="R157" s="715"/>
      <c r="S157" s="716"/>
      <c r="T157" s="714"/>
      <c r="U157" s="714"/>
      <c r="V157" s="714">
        <v>49</v>
      </c>
      <c r="W157" s="714"/>
      <c r="X157" s="718"/>
      <c r="Y157" s="756">
        <v>40</v>
      </c>
      <c r="Z157" s="695">
        <v>9</v>
      </c>
      <c r="AA157" s="696"/>
      <c r="AB157" s="697">
        <v>12</v>
      </c>
      <c r="AC157" s="697">
        <v>10</v>
      </c>
      <c r="AD157" s="697"/>
      <c r="AE157" s="697">
        <v>5</v>
      </c>
      <c r="AF157" s="698">
        <v>4</v>
      </c>
      <c r="AG157" s="719">
        <v>37</v>
      </c>
      <c r="AH157" s="757">
        <v>16</v>
      </c>
      <c r="AI157" s="719">
        <v>75</v>
      </c>
      <c r="AJ157" s="554">
        <f>SUM(AN157:AU157)</f>
        <v>49</v>
      </c>
      <c r="AK157" s="720" t="s">
        <v>98</v>
      </c>
      <c r="AL157" s="721" t="s">
        <v>98</v>
      </c>
      <c r="AM157" s="722" t="s">
        <v>98</v>
      </c>
      <c r="AN157" s="723" t="s">
        <v>97</v>
      </c>
      <c r="AO157" s="721" t="s">
        <v>97</v>
      </c>
      <c r="AP157" s="722" t="s">
        <v>97</v>
      </c>
      <c r="AQ157" s="723">
        <v>7</v>
      </c>
      <c r="AR157" s="721">
        <v>29</v>
      </c>
      <c r="AS157" s="721">
        <v>13</v>
      </c>
      <c r="AT157" s="721"/>
      <c r="AU157" s="724"/>
      <c r="AV157" s="553">
        <f t="shared" si="19"/>
        <v>2</v>
      </c>
      <c r="AW157" s="725"/>
      <c r="AX157" s="726"/>
      <c r="AY157" s="726">
        <v>1</v>
      </c>
      <c r="AZ157" s="726"/>
      <c r="BA157" s="726"/>
      <c r="BB157" s="726"/>
      <c r="BC157" s="726">
        <v>1</v>
      </c>
      <c r="BD157" s="726"/>
      <c r="BE157" s="727"/>
    </row>
    <row r="158" spans="1:57" ht="32.25" thickBot="1">
      <c r="A158" s="2621"/>
      <c r="B158" s="2703"/>
      <c r="C158" s="2474"/>
      <c r="D158" s="287" t="s">
        <v>78</v>
      </c>
      <c r="E158" s="2438"/>
      <c r="F158" s="2462"/>
      <c r="G158" s="684">
        <f t="shared" si="16"/>
        <v>0</v>
      </c>
      <c r="H158" s="731">
        <f t="shared" si="15"/>
        <v>0</v>
      </c>
      <c r="I158" s="732"/>
      <c r="J158" s="732"/>
      <c r="K158" s="732"/>
      <c r="L158" s="733"/>
      <c r="M158" s="734">
        <f t="shared" si="17"/>
        <v>0</v>
      </c>
      <c r="N158" s="735"/>
      <c r="O158" s="735"/>
      <c r="P158" s="735"/>
      <c r="Q158" s="735"/>
      <c r="R158" s="736"/>
      <c r="S158" s="737"/>
      <c r="T158" s="738"/>
      <c r="U158" s="738"/>
      <c r="V158" s="738"/>
      <c r="W158" s="738"/>
      <c r="X158" s="739"/>
      <c r="Y158" s="737"/>
      <c r="Z158" s="739"/>
      <c r="AA158" s="743"/>
      <c r="AB158" s="732"/>
      <c r="AC158" s="732"/>
      <c r="AD158" s="732"/>
      <c r="AE158" s="732"/>
      <c r="AF158" s="733"/>
      <c r="AG158" s="743"/>
      <c r="AH158" s="760"/>
      <c r="AI158" s="743"/>
      <c r="AJ158" s="555">
        <f t="shared" si="18"/>
        <v>0</v>
      </c>
      <c r="AK158" s="744" t="s">
        <v>97</v>
      </c>
      <c r="AL158" s="745" t="s">
        <v>97</v>
      </c>
      <c r="AM158" s="746" t="s">
        <v>97</v>
      </c>
      <c r="AN158" s="747" t="s">
        <v>97</v>
      </c>
      <c r="AO158" s="745" t="s">
        <v>98</v>
      </c>
      <c r="AP158" s="746" t="s">
        <v>98</v>
      </c>
      <c r="AQ158" s="743"/>
      <c r="AR158" s="732"/>
      <c r="AS158" s="732"/>
      <c r="AT158" s="732"/>
      <c r="AU158" s="733"/>
      <c r="AV158" s="553">
        <f t="shared" si="19"/>
        <v>0</v>
      </c>
      <c r="AW158" s="748"/>
      <c r="AX158" s="749"/>
      <c r="AY158" s="749"/>
      <c r="AZ158" s="749"/>
      <c r="BA158" s="749"/>
      <c r="BB158" s="749"/>
      <c r="BC158" s="749"/>
      <c r="BD158" s="749"/>
      <c r="BE158" s="750"/>
    </row>
    <row r="159" spans="1:57" ht="32.25" thickBot="1">
      <c r="A159" s="2621"/>
      <c r="B159" s="2454" t="s">
        <v>275</v>
      </c>
      <c r="C159" s="2457" t="s">
        <v>276</v>
      </c>
      <c r="D159" s="285" t="s">
        <v>74</v>
      </c>
      <c r="E159" s="2436">
        <v>52</v>
      </c>
      <c r="F159" s="2460">
        <f t="shared" ref="F159" si="22">E159-SUM(M159:M163)</f>
        <v>-35</v>
      </c>
      <c r="G159" s="684">
        <f t="shared" si="16"/>
        <v>5</v>
      </c>
      <c r="H159" s="685">
        <f t="shared" si="15"/>
        <v>0</v>
      </c>
      <c r="I159" s="686"/>
      <c r="J159" s="686"/>
      <c r="K159" s="686"/>
      <c r="L159" s="687"/>
      <c r="M159" s="688">
        <f t="shared" si="17"/>
        <v>5</v>
      </c>
      <c r="N159" s="689"/>
      <c r="O159" s="689"/>
      <c r="P159" s="689"/>
      <c r="Q159" s="689"/>
      <c r="R159" s="690">
        <v>5</v>
      </c>
      <c r="S159" s="691"/>
      <c r="T159" s="689"/>
      <c r="U159" s="689"/>
      <c r="V159" s="692">
        <v>5</v>
      </c>
      <c r="W159" s="689"/>
      <c r="X159" s="693"/>
      <c r="Y159" s="694">
        <v>5</v>
      </c>
      <c r="Z159" s="695"/>
      <c r="AA159" s="696"/>
      <c r="AB159" s="697">
        <v>2</v>
      </c>
      <c r="AC159" s="697">
        <v>1</v>
      </c>
      <c r="AD159" s="697"/>
      <c r="AE159" s="697">
        <v>3</v>
      </c>
      <c r="AF159" s="698"/>
      <c r="AG159" s="696">
        <v>54</v>
      </c>
      <c r="AH159" s="698">
        <v>32</v>
      </c>
      <c r="AI159" s="699">
        <v>16</v>
      </c>
      <c r="AJ159" s="552">
        <f t="shared" si="18"/>
        <v>5</v>
      </c>
      <c r="AK159" s="700" t="s">
        <v>97</v>
      </c>
      <c r="AL159" s="701" t="s">
        <v>97</v>
      </c>
      <c r="AM159" s="702" t="s">
        <v>97</v>
      </c>
      <c r="AN159" s="699"/>
      <c r="AO159" s="686">
        <v>5</v>
      </c>
      <c r="AP159" s="703"/>
      <c r="AQ159" s="704" t="s">
        <v>97</v>
      </c>
      <c r="AR159" s="701" t="s">
        <v>97</v>
      </c>
      <c r="AS159" s="701" t="s">
        <v>97</v>
      </c>
      <c r="AT159" s="701" t="s">
        <v>97</v>
      </c>
      <c r="AU159" s="705" t="s">
        <v>97</v>
      </c>
      <c r="AV159" s="553">
        <f t="shared" si="19"/>
        <v>0</v>
      </c>
      <c r="AW159" s="706"/>
      <c r="AX159" s="707"/>
      <c r="AY159" s="707"/>
      <c r="AZ159" s="707"/>
      <c r="BA159" s="707"/>
      <c r="BB159" s="707"/>
      <c r="BC159" s="707"/>
      <c r="BD159" s="707"/>
      <c r="BE159" s="708"/>
    </row>
    <row r="160" spans="1:57" ht="48" thickBot="1">
      <c r="A160" s="2621"/>
      <c r="B160" s="2455"/>
      <c r="C160" s="2458"/>
      <c r="D160" s="286" t="s">
        <v>75</v>
      </c>
      <c r="E160" s="2437"/>
      <c r="F160" s="2461"/>
      <c r="G160" s="684">
        <f t="shared" si="16"/>
        <v>0</v>
      </c>
      <c r="H160" s="710">
        <f t="shared" si="15"/>
        <v>0</v>
      </c>
      <c r="I160" s="711"/>
      <c r="J160" s="711"/>
      <c r="K160" s="711"/>
      <c r="L160" s="712"/>
      <c r="M160" s="713">
        <f t="shared" si="17"/>
        <v>0</v>
      </c>
      <c r="N160" s="714"/>
      <c r="O160" s="714"/>
      <c r="P160" s="714"/>
      <c r="Q160" s="714"/>
      <c r="R160" s="715"/>
      <c r="S160" s="716"/>
      <c r="T160" s="717"/>
      <c r="U160" s="717"/>
      <c r="V160" s="714"/>
      <c r="W160" s="714"/>
      <c r="X160" s="718"/>
      <c r="Y160" s="694"/>
      <c r="Z160" s="695"/>
      <c r="AA160" s="696"/>
      <c r="AB160" s="697"/>
      <c r="AC160" s="697"/>
      <c r="AD160" s="697"/>
      <c r="AE160" s="697"/>
      <c r="AF160" s="698"/>
      <c r="AG160" s="719"/>
      <c r="AH160" s="712"/>
      <c r="AI160" s="719"/>
      <c r="AJ160" s="554">
        <f t="shared" si="18"/>
        <v>0</v>
      </c>
      <c r="AK160" s="720" t="s">
        <v>98</v>
      </c>
      <c r="AL160" s="721" t="s">
        <v>98</v>
      </c>
      <c r="AM160" s="722" t="s">
        <v>98</v>
      </c>
      <c r="AN160" s="723"/>
      <c r="AO160" s="721"/>
      <c r="AP160" s="722"/>
      <c r="AQ160" s="723" t="s">
        <v>97</v>
      </c>
      <c r="AR160" s="721" t="s">
        <v>97</v>
      </c>
      <c r="AS160" s="721" t="s">
        <v>97</v>
      </c>
      <c r="AT160" s="721" t="s">
        <v>97</v>
      </c>
      <c r="AU160" s="724" t="s">
        <v>97</v>
      </c>
      <c r="AV160" s="553">
        <f t="shared" si="19"/>
        <v>0</v>
      </c>
      <c r="AW160" s="725"/>
      <c r="AX160" s="726"/>
      <c r="AY160" s="726"/>
      <c r="AZ160" s="726"/>
      <c r="BA160" s="726"/>
      <c r="BB160" s="726"/>
      <c r="BC160" s="726"/>
      <c r="BD160" s="726"/>
      <c r="BE160" s="727"/>
    </row>
    <row r="161" spans="1:57" ht="32.25" thickBot="1">
      <c r="A161" s="2621"/>
      <c r="B161" s="2455"/>
      <c r="C161" s="2458"/>
      <c r="D161" s="286" t="s">
        <v>76</v>
      </c>
      <c r="E161" s="2437"/>
      <c r="F161" s="2461"/>
      <c r="G161" s="684">
        <f t="shared" si="16"/>
        <v>0</v>
      </c>
      <c r="H161" s="710">
        <f t="shared" si="15"/>
        <v>0</v>
      </c>
      <c r="I161" s="711"/>
      <c r="J161" s="711"/>
      <c r="K161" s="711"/>
      <c r="L161" s="712"/>
      <c r="M161" s="713">
        <f t="shared" si="17"/>
        <v>0</v>
      </c>
      <c r="N161" s="714"/>
      <c r="O161" s="714"/>
      <c r="P161" s="728"/>
      <c r="Q161" s="729"/>
      <c r="R161" s="715"/>
      <c r="S161" s="716"/>
      <c r="T161" s="714"/>
      <c r="U161" s="714"/>
      <c r="V161" s="714"/>
      <c r="W161" s="714"/>
      <c r="X161" s="718"/>
      <c r="Y161" s="694"/>
      <c r="Z161" s="695"/>
      <c r="AA161" s="696"/>
      <c r="AB161" s="697"/>
      <c r="AC161" s="697"/>
      <c r="AD161" s="697"/>
      <c r="AE161" s="697"/>
      <c r="AF161" s="698"/>
      <c r="AG161" s="719"/>
      <c r="AH161" s="712"/>
      <c r="AI161" s="719"/>
      <c r="AJ161" s="554">
        <f t="shared" si="18"/>
        <v>0</v>
      </c>
      <c r="AK161" s="720"/>
      <c r="AL161" s="721"/>
      <c r="AM161" s="722"/>
      <c r="AN161" s="723" t="s">
        <v>97</v>
      </c>
      <c r="AO161" s="721" t="s">
        <v>97</v>
      </c>
      <c r="AP161" s="722" t="s">
        <v>97</v>
      </c>
      <c r="AQ161" s="723" t="s">
        <v>97</v>
      </c>
      <c r="AR161" s="721" t="s">
        <v>97</v>
      </c>
      <c r="AS161" s="721" t="s">
        <v>97</v>
      </c>
      <c r="AT161" s="721" t="s">
        <v>97</v>
      </c>
      <c r="AU161" s="724" t="s">
        <v>97</v>
      </c>
      <c r="AV161" s="553">
        <f t="shared" si="19"/>
        <v>0</v>
      </c>
      <c r="AW161" s="725"/>
      <c r="AX161" s="726"/>
      <c r="AY161" s="726"/>
      <c r="AZ161" s="726"/>
      <c r="BA161" s="726"/>
      <c r="BB161" s="726"/>
      <c r="BC161" s="726"/>
      <c r="BD161" s="726"/>
      <c r="BE161" s="727"/>
    </row>
    <row r="162" spans="1:57" ht="32.25" thickBot="1">
      <c r="A162" s="2621"/>
      <c r="B162" s="2455"/>
      <c r="C162" s="2458"/>
      <c r="D162" s="286" t="s">
        <v>77</v>
      </c>
      <c r="E162" s="2437"/>
      <c r="F162" s="2461"/>
      <c r="G162" s="684">
        <f t="shared" si="16"/>
        <v>83</v>
      </c>
      <c r="H162" s="710">
        <f t="shared" si="15"/>
        <v>3</v>
      </c>
      <c r="I162" s="711">
        <v>3</v>
      </c>
      <c r="J162" s="711"/>
      <c r="K162" s="711"/>
      <c r="L162" s="712"/>
      <c r="M162" s="713">
        <f t="shared" si="17"/>
        <v>82</v>
      </c>
      <c r="N162" s="714">
        <v>82</v>
      </c>
      <c r="O162" s="714"/>
      <c r="P162" s="714"/>
      <c r="Q162" s="714"/>
      <c r="R162" s="715"/>
      <c r="S162" s="716"/>
      <c r="T162" s="714"/>
      <c r="U162" s="714"/>
      <c r="V162" s="714">
        <v>82</v>
      </c>
      <c r="W162" s="714"/>
      <c r="X162" s="718"/>
      <c r="Y162" s="694">
        <v>72</v>
      </c>
      <c r="Z162" s="695">
        <v>10</v>
      </c>
      <c r="AA162" s="696"/>
      <c r="AB162" s="697">
        <v>56</v>
      </c>
      <c r="AC162" s="697">
        <v>51</v>
      </c>
      <c r="AD162" s="697">
        <v>6</v>
      </c>
      <c r="AE162" s="697">
        <v>79</v>
      </c>
      <c r="AF162" s="698">
        <v>5</v>
      </c>
      <c r="AG162" s="719">
        <v>36</v>
      </c>
      <c r="AH162" s="712">
        <v>45</v>
      </c>
      <c r="AI162" s="719">
        <v>83</v>
      </c>
      <c r="AJ162" s="554">
        <f>SUM(AN162:AU162)</f>
        <v>82</v>
      </c>
      <c r="AK162" s="720" t="s">
        <v>98</v>
      </c>
      <c r="AL162" s="721" t="s">
        <v>98</v>
      </c>
      <c r="AM162" s="722" t="s">
        <v>98</v>
      </c>
      <c r="AN162" s="723" t="s">
        <v>97</v>
      </c>
      <c r="AO162" s="721" t="s">
        <v>97</v>
      </c>
      <c r="AP162" s="722" t="s">
        <v>97</v>
      </c>
      <c r="AQ162" s="723">
        <v>3</v>
      </c>
      <c r="AR162" s="721">
        <v>41</v>
      </c>
      <c r="AS162" s="721">
        <v>34</v>
      </c>
      <c r="AT162" s="721">
        <v>4</v>
      </c>
      <c r="AU162" s="724"/>
      <c r="AV162" s="553">
        <f t="shared" si="19"/>
        <v>1</v>
      </c>
      <c r="AW162" s="725"/>
      <c r="AX162" s="726">
        <v>1</v>
      </c>
      <c r="AY162" s="726"/>
      <c r="AZ162" s="726"/>
      <c r="BA162" s="726"/>
      <c r="BB162" s="726"/>
      <c r="BC162" s="726"/>
      <c r="BD162" s="726"/>
      <c r="BE162" s="727"/>
    </row>
    <row r="163" spans="1:57" ht="32.25" thickBot="1">
      <c r="A163" s="2621"/>
      <c r="B163" s="2473"/>
      <c r="C163" s="2474"/>
      <c r="D163" s="287" t="s">
        <v>78</v>
      </c>
      <c r="E163" s="2438"/>
      <c r="F163" s="2462"/>
      <c r="G163" s="684">
        <f t="shared" si="16"/>
        <v>0</v>
      </c>
      <c r="H163" s="731">
        <f t="shared" si="15"/>
        <v>0</v>
      </c>
      <c r="I163" s="732"/>
      <c r="J163" s="732"/>
      <c r="K163" s="732"/>
      <c r="L163" s="733"/>
      <c r="M163" s="734">
        <f t="shared" si="17"/>
        <v>0</v>
      </c>
      <c r="N163" s="735"/>
      <c r="O163" s="735"/>
      <c r="P163" s="735"/>
      <c r="Q163" s="735"/>
      <c r="R163" s="736"/>
      <c r="S163" s="737"/>
      <c r="T163" s="738"/>
      <c r="U163" s="738"/>
      <c r="V163" s="738"/>
      <c r="W163" s="738"/>
      <c r="X163" s="739"/>
      <c r="Y163" s="740"/>
      <c r="Z163" s="718"/>
      <c r="AA163" s="719"/>
      <c r="AB163" s="711"/>
      <c r="AC163" s="711"/>
      <c r="AD163" s="711"/>
      <c r="AE163" s="711"/>
      <c r="AF163" s="712"/>
      <c r="AG163" s="741"/>
      <c r="AH163" s="742"/>
      <c r="AI163" s="743"/>
      <c r="AJ163" s="555">
        <f t="shared" si="18"/>
        <v>0</v>
      </c>
      <c r="AK163" s="744" t="s">
        <v>97</v>
      </c>
      <c r="AL163" s="745" t="s">
        <v>97</v>
      </c>
      <c r="AM163" s="746" t="s">
        <v>97</v>
      </c>
      <c r="AN163" s="747" t="s">
        <v>97</v>
      </c>
      <c r="AO163" s="745" t="s">
        <v>98</v>
      </c>
      <c r="AP163" s="746" t="s">
        <v>98</v>
      </c>
      <c r="AQ163" s="743"/>
      <c r="AR163" s="732"/>
      <c r="AS163" s="732"/>
      <c r="AT163" s="732"/>
      <c r="AU163" s="733"/>
      <c r="AV163" s="553">
        <f t="shared" si="19"/>
        <v>0</v>
      </c>
      <c r="AW163" s="748"/>
      <c r="AX163" s="749"/>
      <c r="AY163" s="749"/>
      <c r="AZ163" s="749"/>
      <c r="BA163" s="749"/>
      <c r="BB163" s="749"/>
      <c r="BC163" s="749"/>
      <c r="BD163" s="749"/>
      <c r="BE163" s="750"/>
    </row>
    <row r="164" spans="1:57" ht="32.25" thickBot="1">
      <c r="A164" s="2621"/>
      <c r="B164" s="2454" t="s">
        <v>277</v>
      </c>
      <c r="C164" s="2457" t="s">
        <v>278</v>
      </c>
      <c r="D164" s="285" t="s">
        <v>74</v>
      </c>
      <c r="E164" s="2436">
        <v>100</v>
      </c>
      <c r="F164" s="2460">
        <f t="shared" ref="F164" si="23">E164-SUM(M164:M168)</f>
        <v>98</v>
      </c>
      <c r="G164" s="684">
        <f t="shared" si="16"/>
        <v>0</v>
      </c>
      <c r="H164" s="685">
        <f t="shared" si="15"/>
        <v>0</v>
      </c>
      <c r="I164" s="686"/>
      <c r="J164" s="686"/>
      <c r="K164" s="686"/>
      <c r="L164" s="687"/>
      <c r="M164" s="688">
        <f t="shared" si="17"/>
        <v>0</v>
      </c>
      <c r="N164" s="689"/>
      <c r="O164" s="689"/>
      <c r="P164" s="689"/>
      <c r="Q164" s="689"/>
      <c r="R164" s="693"/>
      <c r="S164" s="762"/>
      <c r="T164" s="762"/>
      <c r="U164" s="762"/>
      <c r="V164" s="689"/>
      <c r="W164" s="689"/>
      <c r="X164" s="693"/>
      <c r="Y164" s="691"/>
      <c r="Z164" s="693"/>
      <c r="AA164" s="699"/>
      <c r="AB164" s="686"/>
      <c r="AC164" s="686"/>
      <c r="AD164" s="686"/>
      <c r="AE164" s="686"/>
      <c r="AF164" s="687"/>
      <c r="AG164" s="699"/>
      <c r="AH164" s="703"/>
      <c r="AI164" s="752"/>
      <c r="AJ164" s="552">
        <f t="shared" si="18"/>
        <v>0</v>
      </c>
      <c r="AK164" s="700" t="s">
        <v>97</v>
      </c>
      <c r="AL164" s="701" t="s">
        <v>97</v>
      </c>
      <c r="AM164" s="702" t="s">
        <v>97</v>
      </c>
      <c r="AN164" s="699"/>
      <c r="AO164" s="686"/>
      <c r="AP164" s="703"/>
      <c r="AQ164" s="704" t="s">
        <v>97</v>
      </c>
      <c r="AR164" s="701" t="s">
        <v>97</v>
      </c>
      <c r="AS164" s="701" t="s">
        <v>97</v>
      </c>
      <c r="AT164" s="701" t="s">
        <v>97</v>
      </c>
      <c r="AU164" s="705" t="s">
        <v>97</v>
      </c>
      <c r="AV164" s="553">
        <f t="shared" si="19"/>
        <v>0</v>
      </c>
      <c r="AW164" s="706"/>
      <c r="AX164" s="707"/>
      <c r="AY164" s="707"/>
      <c r="AZ164" s="707"/>
      <c r="BA164" s="707"/>
      <c r="BB164" s="707"/>
      <c r="BC164" s="707"/>
      <c r="BD164" s="707"/>
      <c r="BE164" s="708"/>
    </row>
    <row r="165" spans="1:57" ht="48" thickBot="1">
      <c r="A165" s="2621"/>
      <c r="B165" s="2455"/>
      <c r="C165" s="2458"/>
      <c r="D165" s="286" t="s">
        <v>75</v>
      </c>
      <c r="E165" s="2437"/>
      <c r="F165" s="2461"/>
      <c r="G165" s="684">
        <f t="shared" si="16"/>
        <v>0</v>
      </c>
      <c r="H165" s="710">
        <f t="shared" si="15"/>
        <v>0</v>
      </c>
      <c r="I165" s="711"/>
      <c r="J165" s="711"/>
      <c r="K165" s="711"/>
      <c r="L165" s="712"/>
      <c r="M165" s="713">
        <f t="shared" si="17"/>
        <v>0</v>
      </c>
      <c r="N165" s="714"/>
      <c r="O165" s="714"/>
      <c r="P165" s="714"/>
      <c r="Q165" s="714"/>
      <c r="R165" s="718"/>
      <c r="S165" s="694"/>
      <c r="T165" s="694"/>
      <c r="U165" s="694"/>
      <c r="V165" s="751"/>
      <c r="W165" s="751"/>
      <c r="X165" s="695"/>
      <c r="Y165" s="756"/>
      <c r="Z165" s="695"/>
      <c r="AA165" s="696"/>
      <c r="AB165" s="697"/>
      <c r="AC165" s="697"/>
      <c r="AD165" s="697"/>
      <c r="AE165" s="697"/>
      <c r="AF165" s="698"/>
      <c r="AG165" s="719"/>
      <c r="AH165" s="757"/>
      <c r="AI165" s="758"/>
      <c r="AJ165" s="554">
        <f t="shared" si="18"/>
        <v>0</v>
      </c>
      <c r="AK165" s="720" t="s">
        <v>98</v>
      </c>
      <c r="AL165" s="721" t="s">
        <v>98</v>
      </c>
      <c r="AM165" s="722" t="s">
        <v>98</v>
      </c>
      <c r="AN165" s="723"/>
      <c r="AO165" s="721"/>
      <c r="AP165" s="722"/>
      <c r="AQ165" s="723" t="s">
        <v>97</v>
      </c>
      <c r="AR165" s="721" t="s">
        <v>97</v>
      </c>
      <c r="AS165" s="721" t="s">
        <v>97</v>
      </c>
      <c r="AT165" s="721" t="s">
        <v>97</v>
      </c>
      <c r="AU165" s="724" t="s">
        <v>97</v>
      </c>
      <c r="AV165" s="553">
        <f t="shared" si="19"/>
        <v>0</v>
      </c>
      <c r="AW165" s="753"/>
      <c r="AX165" s="754"/>
      <c r="AY165" s="754"/>
      <c r="AZ165" s="754"/>
      <c r="BA165" s="754"/>
      <c r="BB165" s="754"/>
      <c r="BC165" s="754"/>
      <c r="BD165" s="754"/>
      <c r="BE165" s="755"/>
    </row>
    <row r="166" spans="1:57" ht="32.25" thickBot="1">
      <c r="A166" s="2621"/>
      <c r="B166" s="2455"/>
      <c r="C166" s="2458"/>
      <c r="D166" s="286" t="s">
        <v>76</v>
      </c>
      <c r="E166" s="2437"/>
      <c r="F166" s="2461"/>
      <c r="G166" s="684">
        <f t="shared" si="16"/>
        <v>0</v>
      </c>
      <c r="H166" s="710">
        <f t="shared" si="15"/>
        <v>0</v>
      </c>
      <c r="I166" s="711"/>
      <c r="J166" s="711"/>
      <c r="K166" s="711"/>
      <c r="L166" s="712"/>
      <c r="M166" s="713">
        <f t="shared" si="17"/>
        <v>0</v>
      </c>
      <c r="N166" s="714"/>
      <c r="O166" s="714"/>
      <c r="P166" s="714"/>
      <c r="Q166" s="714"/>
      <c r="R166" s="718"/>
      <c r="S166" s="694"/>
      <c r="T166" s="694"/>
      <c r="U166" s="694"/>
      <c r="V166" s="751"/>
      <c r="W166" s="751"/>
      <c r="X166" s="695"/>
      <c r="Y166" s="756"/>
      <c r="Z166" s="695"/>
      <c r="AA166" s="696"/>
      <c r="AB166" s="697"/>
      <c r="AC166" s="697"/>
      <c r="AD166" s="697"/>
      <c r="AE166" s="697"/>
      <c r="AF166" s="698"/>
      <c r="AG166" s="719"/>
      <c r="AH166" s="757"/>
      <c r="AI166" s="758"/>
      <c r="AJ166" s="554">
        <f t="shared" si="18"/>
        <v>0</v>
      </c>
      <c r="AK166" s="720"/>
      <c r="AL166" s="721"/>
      <c r="AM166" s="722"/>
      <c r="AN166" s="723" t="s">
        <v>97</v>
      </c>
      <c r="AO166" s="721" t="s">
        <v>97</v>
      </c>
      <c r="AP166" s="722" t="s">
        <v>97</v>
      </c>
      <c r="AQ166" s="723" t="s">
        <v>97</v>
      </c>
      <c r="AR166" s="721" t="s">
        <v>97</v>
      </c>
      <c r="AS166" s="721" t="s">
        <v>97</v>
      </c>
      <c r="AT166" s="721" t="s">
        <v>97</v>
      </c>
      <c r="AU166" s="724" t="s">
        <v>97</v>
      </c>
      <c r="AV166" s="553">
        <f t="shared" si="19"/>
        <v>0</v>
      </c>
      <c r="AW166" s="753"/>
      <c r="AX166" s="754"/>
      <c r="AY166" s="754"/>
      <c r="AZ166" s="754"/>
      <c r="BA166" s="754"/>
      <c r="BB166" s="754"/>
      <c r="BC166" s="754"/>
      <c r="BD166" s="754"/>
      <c r="BE166" s="755"/>
    </row>
    <row r="167" spans="1:57" ht="32.25" thickBot="1">
      <c r="A167" s="2621"/>
      <c r="B167" s="2455"/>
      <c r="C167" s="2458"/>
      <c r="D167" s="286" t="s">
        <v>77</v>
      </c>
      <c r="E167" s="2437"/>
      <c r="F167" s="2461"/>
      <c r="G167" s="684">
        <f t="shared" si="16"/>
        <v>2</v>
      </c>
      <c r="H167" s="710">
        <f t="shared" si="15"/>
        <v>1</v>
      </c>
      <c r="I167" s="711">
        <v>1</v>
      </c>
      <c r="J167" s="711"/>
      <c r="K167" s="711"/>
      <c r="L167" s="712"/>
      <c r="M167" s="713">
        <f t="shared" si="17"/>
        <v>2</v>
      </c>
      <c r="N167" s="714">
        <v>2</v>
      </c>
      <c r="O167" s="714"/>
      <c r="P167" s="714"/>
      <c r="Q167" s="714"/>
      <c r="R167" s="718"/>
      <c r="S167" s="694">
        <v>2</v>
      </c>
      <c r="T167" s="694"/>
      <c r="U167" s="694"/>
      <c r="V167" s="751"/>
      <c r="W167" s="751"/>
      <c r="X167" s="695"/>
      <c r="Y167" s="756">
        <v>2</v>
      </c>
      <c r="Z167" s="695"/>
      <c r="AA167" s="696"/>
      <c r="AB167" s="697"/>
      <c r="AC167" s="697"/>
      <c r="AD167" s="697"/>
      <c r="AE167" s="697">
        <v>2</v>
      </c>
      <c r="AF167" s="698"/>
      <c r="AG167" s="719">
        <v>45</v>
      </c>
      <c r="AH167" s="757">
        <v>18</v>
      </c>
      <c r="AI167" s="758">
        <v>100</v>
      </c>
      <c r="AJ167" s="554">
        <f>SUM(AN167:AT167)</f>
        <v>2</v>
      </c>
      <c r="AK167" s="720" t="s">
        <v>98</v>
      </c>
      <c r="AL167" s="721" t="s">
        <v>98</v>
      </c>
      <c r="AM167" s="722" t="s">
        <v>98</v>
      </c>
      <c r="AN167" s="723" t="s">
        <v>97</v>
      </c>
      <c r="AO167" s="721" t="s">
        <v>97</v>
      </c>
      <c r="AP167" s="722" t="s">
        <v>97</v>
      </c>
      <c r="AQ167" s="723"/>
      <c r="AR167" s="721"/>
      <c r="AS167" s="721">
        <v>2</v>
      </c>
      <c r="AT167" s="721"/>
      <c r="AU167" s="724"/>
      <c r="AV167" s="553">
        <f t="shared" si="19"/>
        <v>0</v>
      </c>
      <c r="AW167" s="753"/>
      <c r="AX167" s="754"/>
      <c r="AY167" s="754"/>
      <c r="AZ167" s="754"/>
      <c r="BA167" s="754"/>
      <c r="BB167" s="754"/>
      <c r="BC167" s="754"/>
      <c r="BD167" s="754"/>
      <c r="BE167" s="755"/>
    </row>
    <row r="168" spans="1:57" ht="32.25" thickBot="1">
      <c r="A168" s="2621"/>
      <c r="B168" s="2473"/>
      <c r="C168" s="2474"/>
      <c r="D168" s="288" t="s">
        <v>78</v>
      </c>
      <c r="E168" s="2438"/>
      <c r="F168" s="2462"/>
      <c r="G168" s="684">
        <f t="shared" si="16"/>
        <v>0</v>
      </c>
      <c r="H168" s="731">
        <f t="shared" si="15"/>
        <v>0</v>
      </c>
      <c r="I168" s="732"/>
      <c r="J168" s="732"/>
      <c r="K168" s="732"/>
      <c r="L168" s="733"/>
      <c r="M168" s="759">
        <f t="shared" si="17"/>
        <v>0</v>
      </c>
      <c r="N168" s="738"/>
      <c r="O168" s="738"/>
      <c r="P168" s="738"/>
      <c r="Q168" s="738"/>
      <c r="R168" s="739"/>
      <c r="S168" s="763"/>
      <c r="T168" s="763"/>
      <c r="U168" s="763"/>
      <c r="V168" s="738"/>
      <c r="W168" s="738"/>
      <c r="X168" s="739"/>
      <c r="Y168" s="737"/>
      <c r="Z168" s="739"/>
      <c r="AA168" s="743"/>
      <c r="AB168" s="732"/>
      <c r="AC168" s="732"/>
      <c r="AD168" s="732"/>
      <c r="AE168" s="732"/>
      <c r="AF168" s="733"/>
      <c r="AG168" s="743"/>
      <c r="AH168" s="760"/>
      <c r="AI168" s="764"/>
      <c r="AJ168" s="555">
        <f t="shared" si="18"/>
        <v>0</v>
      </c>
      <c r="AK168" s="744" t="s">
        <v>97</v>
      </c>
      <c r="AL168" s="745" t="s">
        <v>97</v>
      </c>
      <c r="AM168" s="746" t="s">
        <v>97</v>
      </c>
      <c r="AN168" s="747" t="s">
        <v>97</v>
      </c>
      <c r="AO168" s="745" t="s">
        <v>98</v>
      </c>
      <c r="AP168" s="746" t="s">
        <v>98</v>
      </c>
      <c r="AQ168" s="743"/>
      <c r="AR168" s="732"/>
      <c r="AS168" s="732"/>
      <c r="AT168" s="732"/>
      <c r="AU168" s="733"/>
      <c r="AV168" s="553">
        <f t="shared" si="19"/>
        <v>0</v>
      </c>
      <c r="AW168" s="748"/>
      <c r="AX168" s="749"/>
      <c r="AY168" s="749"/>
      <c r="AZ168" s="749"/>
      <c r="BA168" s="749"/>
      <c r="BB168" s="749"/>
      <c r="BC168" s="749"/>
      <c r="BD168" s="749"/>
      <c r="BE168" s="750"/>
    </row>
    <row r="169" spans="1:57" ht="35.1" customHeight="1" thickBot="1">
      <c r="A169" s="2621"/>
      <c r="B169" s="2468" t="s">
        <v>279</v>
      </c>
      <c r="C169" s="2592" t="s">
        <v>255</v>
      </c>
      <c r="D169" s="285" t="s">
        <v>74</v>
      </c>
      <c r="E169" s="2617">
        <v>75</v>
      </c>
      <c r="F169" s="2460">
        <f t="shared" ref="F169" si="24">E169-SUM(M169:M173)</f>
        <v>-1</v>
      </c>
      <c r="G169" s="684">
        <f t="shared" si="16"/>
        <v>0</v>
      </c>
      <c r="H169" s="685">
        <f t="shared" si="15"/>
        <v>0</v>
      </c>
      <c r="I169" s="686"/>
      <c r="J169" s="686"/>
      <c r="K169" s="686"/>
      <c r="L169" s="687"/>
      <c r="M169" s="688">
        <f t="shared" si="17"/>
        <v>0</v>
      </c>
      <c r="N169" s="689"/>
      <c r="O169" s="689"/>
      <c r="P169" s="689"/>
      <c r="Q169" s="689"/>
      <c r="R169" s="690"/>
      <c r="S169" s="691"/>
      <c r="T169" s="689"/>
      <c r="U169" s="689"/>
      <c r="V169" s="692"/>
      <c r="W169" s="689"/>
      <c r="X169" s="693"/>
      <c r="Y169" s="694"/>
      <c r="Z169" s="695"/>
      <c r="AA169" s="696"/>
      <c r="AB169" s="697"/>
      <c r="AC169" s="697"/>
      <c r="AD169" s="697"/>
      <c r="AE169" s="697"/>
      <c r="AF169" s="698"/>
      <c r="AG169" s="696"/>
      <c r="AH169" s="698"/>
      <c r="AI169" s="699"/>
      <c r="AJ169" s="552">
        <f t="shared" si="18"/>
        <v>0</v>
      </c>
      <c r="AK169" s="700" t="s">
        <v>97</v>
      </c>
      <c r="AL169" s="701" t="s">
        <v>97</v>
      </c>
      <c r="AM169" s="702" t="s">
        <v>97</v>
      </c>
      <c r="AN169" s="699"/>
      <c r="AO169" s="686"/>
      <c r="AP169" s="703"/>
      <c r="AQ169" s="704" t="s">
        <v>97</v>
      </c>
      <c r="AR169" s="701" t="s">
        <v>97</v>
      </c>
      <c r="AS169" s="701" t="s">
        <v>97</v>
      </c>
      <c r="AT169" s="701" t="s">
        <v>97</v>
      </c>
      <c r="AU169" s="705" t="s">
        <v>97</v>
      </c>
      <c r="AV169" s="553">
        <f t="shared" si="19"/>
        <v>0</v>
      </c>
      <c r="AW169" s="706"/>
      <c r="AX169" s="707"/>
      <c r="AY169" s="707"/>
      <c r="AZ169" s="707"/>
      <c r="BA169" s="707"/>
      <c r="BB169" s="707"/>
      <c r="BC169" s="707"/>
      <c r="BD169" s="707"/>
      <c r="BE169" s="708"/>
    </row>
    <row r="170" spans="1:57" ht="48" thickBot="1">
      <c r="A170" s="2621"/>
      <c r="B170" s="2469"/>
      <c r="C170" s="2593"/>
      <c r="D170" s="286" t="s">
        <v>75</v>
      </c>
      <c r="E170" s="2618"/>
      <c r="F170" s="2461"/>
      <c r="G170" s="684">
        <f t="shared" si="16"/>
        <v>0</v>
      </c>
      <c r="H170" s="710">
        <f t="shared" si="15"/>
        <v>0</v>
      </c>
      <c r="I170" s="711"/>
      <c r="J170" s="711"/>
      <c r="K170" s="711"/>
      <c r="L170" s="712"/>
      <c r="M170" s="713">
        <f t="shared" si="17"/>
        <v>0</v>
      </c>
      <c r="N170" s="714"/>
      <c r="O170" s="714"/>
      <c r="P170" s="714"/>
      <c r="Q170" s="714"/>
      <c r="R170" s="715"/>
      <c r="S170" s="716"/>
      <c r="T170" s="717"/>
      <c r="U170" s="717"/>
      <c r="V170" s="714"/>
      <c r="W170" s="714"/>
      <c r="X170" s="718"/>
      <c r="Y170" s="694"/>
      <c r="Z170" s="695"/>
      <c r="AA170" s="696"/>
      <c r="AB170" s="697"/>
      <c r="AC170" s="697"/>
      <c r="AD170" s="697"/>
      <c r="AE170" s="697"/>
      <c r="AF170" s="698"/>
      <c r="AG170" s="719"/>
      <c r="AH170" s="712"/>
      <c r="AI170" s="719"/>
      <c r="AJ170" s="554">
        <f t="shared" si="18"/>
        <v>0</v>
      </c>
      <c r="AK170" s="720" t="s">
        <v>98</v>
      </c>
      <c r="AL170" s="721" t="s">
        <v>98</v>
      </c>
      <c r="AM170" s="722" t="s">
        <v>98</v>
      </c>
      <c r="AN170" s="723"/>
      <c r="AO170" s="721"/>
      <c r="AP170" s="722"/>
      <c r="AQ170" s="723" t="s">
        <v>97</v>
      </c>
      <c r="AR170" s="721" t="s">
        <v>97</v>
      </c>
      <c r="AS170" s="721" t="s">
        <v>97</v>
      </c>
      <c r="AT170" s="721" t="s">
        <v>97</v>
      </c>
      <c r="AU170" s="724" t="s">
        <v>97</v>
      </c>
      <c r="AV170" s="553">
        <f t="shared" si="19"/>
        <v>0</v>
      </c>
      <c r="AW170" s="725"/>
      <c r="AX170" s="726"/>
      <c r="AY170" s="726"/>
      <c r="AZ170" s="726"/>
      <c r="BA170" s="726"/>
      <c r="BB170" s="726"/>
      <c r="BC170" s="726"/>
      <c r="BD170" s="726"/>
      <c r="BE170" s="727"/>
    </row>
    <row r="171" spans="1:57" ht="51.95" customHeight="1" thickBot="1">
      <c r="A171" s="2621"/>
      <c r="B171" s="2469"/>
      <c r="C171" s="2593"/>
      <c r="D171" s="286" t="s">
        <v>76</v>
      </c>
      <c r="E171" s="2618"/>
      <c r="F171" s="2461"/>
      <c r="G171" s="684">
        <f t="shared" si="16"/>
        <v>0</v>
      </c>
      <c r="H171" s="710">
        <f t="shared" si="15"/>
        <v>0</v>
      </c>
      <c r="I171" s="711"/>
      <c r="J171" s="711"/>
      <c r="K171" s="711"/>
      <c r="L171" s="712"/>
      <c r="M171" s="713">
        <f t="shared" si="17"/>
        <v>0</v>
      </c>
      <c r="N171" s="714"/>
      <c r="O171" s="714"/>
      <c r="P171" s="728"/>
      <c r="Q171" s="729"/>
      <c r="R171" s="715"/>
      <c r="S171" s="716"/>
      <c r="T171" s="714"/>
      <c r="U171" s="714"/>
      <c r="V171" s="714"/>
      <c r="W171" s="714"/>
      <c r="X171" s="718"/>
      <c r="Y171" s="694"/>
      <c r="Z171" s="695"/>
      <c r="AA171" s="696"/>
      <c r="AB171" s="697"/>
      <c r="AC171" s="697"/>
      <c r="AD171" s="697"/>
      <c r="AE171" s="697"/>
      <c r="AF171" s="698"/>
      <c r="AG171" s="719"/>
      <c r="AH171" s="712"/>
      <c r="AI171" s="719"/>
      <c r="AJ171" s="554">
        <f t="shared" si="18"/>
        <v>0</v>
      </c>
      <c r="AK171" s="720"/>
      <c r="AL171" s="721"/>
      <c r="AM171" s="722"/>
      <c r="AN171" s="723" t="s">
        <v>97</v>
      </c>
      <c r="AO171" s="721" t="s">
        <v>97</v>
      </c>
      <c r="AP171" s="722" t="s">
        <v>97</v>
      </c>
      <c r="AQ171" s="723" t="s">
        <v>97</v>
      </c>
      <c r="AR171" s="721" t="s">
        <v>97</v>
      </c>
      <c r="AS171" s="721" t="s">
        <v>97</v>
      </c>
      <c r="AT171" s="721" t="s">
        <v>97</v>
      </c>
      <c r="AU171" s="724" t="s">
        <v>97</v>
      </c>
      <c r="AV171" s="553">
        <f t="shared" si="19"/>
        <v>0</v>
      </c>
      <c r="AW171" s="725"/>
      <c r="AX171" s="726"/>
      <c r="AY171" s="726"/>
      <c r="AZ171" s="726"/>
      <c r="BA171" s="726"/>
      <c r="BB171" s="726"/>
      <c r="BC171" s="726"/>
      <c r="BD171" s="726"/>
      <c r="BE171" s="727"/>
    </row>
    <row r="172" spans="1:57" ht="32.25" thickBot="1">
      <c r="A172" s="2621"/>
      <c r="B172" s="2469"/>
      <c r="C172" s="2593"/>
      <c r="D172" s="286" t="s">
        <v>77</v>
      </c>
      <c r="E172" s="2618"/>
      <c r="F172" s="2461"/>
      <c r="G172" s="684">
        <f t="shared" si="16"/>
        <v>78</v>
      </c>
      <c r="H172" s="710">
        <f t="shared" si="15"/>
        <v>3</v>
      </c>
      <c r="I172" s="711">
        <v>1</v>
      </c>
      <c r="J172" s="711"/>
      <c r="K172" s="711">
        <v>2</v>
      </c>
      <c r="L172" s="712"/>
      <c r="M172" s="713">
        <f t="shared" si="17"/>
        <v>76</v>
      </c>
      <c r="N172" s="714">
        <v>76</v>
      </c>
      <c r="O172" s="714"/>
      <c r="P172" s="714"/>
      <c r="Q172" s="714"/>
      <c r="R172" s="715"/>
      <c r="S172" s="716"/>
      <c r="T172" s="714"/>
      <c r="U172" s="714"/>
      <c r="V172" s="714">
        <v>72</v>
      </c>
      <c r="W172" s="714">
        <v>4</v>
      </c>
      <c r="X172" s="718"/>
      <c r="Y172" s="694">
        <v>53</v>
      </c>
      <c r="Z172" s="695">
        <v>23</v>
      </c>
      <c r="AA172" s="696"/>
      <c r="AB172" s="697">
        <v>74</v>
      </c>
      <c r="AC172" s="697">
        <v>72</v>
      </c>
      <c r="AD172" s="697">
        <v>10</v>
      </c>
      <c r="AE172" s="697">
        <v>49</v>
      </c>
      <c r="AF172" s="698">
        <v>4</v>
      </c>
      <c r="AG172" s="719">
        <v>46</v>
      </c>
      <c r="AH172" s="712">
        <v>24</v>
      </c>
      <c r="AI172" s="719">
        <v>78</v>
      </c>
      <c r="AJ172" s="554">
        <f>SUM(AN172:AT172)</f>
        <v>76</v>
      </c>
      <c r="AK172" s="720" t="s">
        <v>98</v>
      </c>
      <c r="AL172" s="721" t="s">
        <v>98</v>
      </c>
      <c r="AM172" s="722" t="s">
        <v>98</v>
      </c>
      <c r="AN172" s="723" t="s">
        <v>97</v>
      </c>
      <c r="AO172" s="721" t="s">
        <v>97</v>
      </c>
      <c r="AP172" s="722" t="s">
        <v>97</v>
      </c>
      <c r="AQ172" s="723">
        <v>10</v>
      </c>
      <c r="AR172" s="721">
        <v>28</v>
      </c>
      <c r="AS172" s="721">
        <v>38</v>
      </c>
      <c r="AT172" s="721"/>
      <c r="AU172" s="724"/>
      <c r="AV172" s="553">
        <f t="shared" si="19"/>
        <v>2</v>
      </c>
      <c r="AW172" s="725"/>
      <c r="AX172" s="726"/>
      <c r="AY172" s="726"/>
      <c r="AZ172" s="726"/>
      <c r="BA172" s="726">
        <v>1</v>
      </c>
      <c r="BB172" s="726"/>
      <c r="BC172" s="726">
        <v>1</v>
      </c>
      <c r="BD172" s="726"/>
      <c r="BE172" s="727"/>
    </row>
    <row r="173" spans="1:57" ht="32.25" thickBot="1">
      <c r="A173" s="2621"/>
      <c r="B173" s="2470"/>
      <c r="C173" s="2596"/>
      <c r="D173" s="287" t="s">
        <v>78</v>
      </c>
      <c r="E173" s="2619"/>
      <c r="F173" s="2462"/>
      <c r="G173" s="684">
        <f t="shared" si="16"/>
        <v>0</v>
      </c>
      <c r="H173" s="731">
        <f t="shared" si="15"/>
        <v>0</v>
      </c>
      <c r="I173" s="732"/>
      <c r="J173" s="732"/>
      <c r="K173" s="732"/>
      <c r="L173" s="733"/>
      <c r="M173" s="734">
        <f t="shared" si="17"/>
        <v>0</v>
      </c>
      <c r="N173" s="735"/>
      <c r="O173" s="735"/>
      <c r="P173" s="735"/>
      <c r="Q173" s="735"/>
      <c r="R173" s="736"/>
      <c r="S173" s="737"/>
      <c r="T173" s="738"/>
      <c r="U173" s="738"/>
      <c r="V173" s="738"/>
      <c r="W173" s="738"/>
      <c r="X173" s="739"/>
      <c r="Y173" s="768"/>
      <c r="Z173" s="769"/>
      <c r="AA173" s="741"/>
      <c r="AB173" s="770"/>
      <c r="AC173" s="770"/>
      <c r="AD173" s="770"/>
      <c r="AE173" s="770"/>
      <c r="AF173" s="742"/>
      <c r="AG173" s="741"/>
      <c r="AH173" s="742"/>
      <c r="AI173" s="743"/>
      <c r="AJ173" s="555">
        <f t="shared" si="18"/>
        <v>0</v>
      </c>
      <c r="AK173" s="744" t="s">
        <v>97</v>
      </c>
      <c r="AL173" s="745" t="s">
        <v>97</v>
      </c>
      <c r="AM173" s="746" t="s">
        <v>97</v>
      </c>
      <c r="AN173" s="747" t="s">
        <v>97</v>
      </c>
      <c r="AO173" s="745" t="s">
        <v>98</v>
      </c>
      <c r="AP173" s="746" t="s">
        <v>98</v>
      </c>
      <c r="AQ173" s="743"/>
      <c r="AR173" s="732"/>
      <c r="AS173" s="732"/>
      <c r="AT173" s="732"/>
      <c r="AU173" s="733"/>
      <c r="AV173" s="553">
        <f t="shared" si="19"/>
        <v>0</v>
      </c>
      <c r="AW173" s="748"/>
      <c r="AX173" s="749"/>
      <c r="AY173" s="749"/>
      <c r="AZ173" s="749"/>
      <c r="BA173" s="749"/>
      <c r="BB173" s="749"/>
      <c r="BC173" s="749"/>
      <c r="BD173" s="749"/>
      <c r="BE173" s="750"/>
    </row>
    <row r="174" spans="1:57" ht="35.1" customHeight="1" thickBot="1">
      <c r="A174" s="2621"/>
      <c r="B174" s="2695" t="s">
        <v>478</v>
      </c>
      <c r="C174" s="2592" t="s">
        <v>280</v>
      </c>
      <c r="D174" s="285" t="s">
        <v>74</v>
      </c>
      <c r="E174" s="2436">
        <v>45</v>
      </c>
      <c r="F174" s="2460">
        <f t="shared" ref="F174" si="25">E174-SUM(M174:M178)</f>
        <v>-1</v>
      </c>
      <c r="G174" s="684">
        <f t="shared" si="16"/>
        <v>0</v>
      </c>
      <c r="H174" s="685">
        <f t="shared" si="15"/>
        <v>0</v>
      </c>
      <c r="I174" s="686"/>
      <c r="J174" s="686"/>
      <c r="K174" s="686"/>
      <c r="L174" s="687"/>
      <c r="M174" s="688">
        <f t="shared" si="17"/>
        <v>0</v>
      </c>
      <c r="N174" s="689"/>
      <c r="O174" s="689"/>
      <c r="P174" s="689"/>
      <c r="Q174" s="689"/>
      <c r="R174" s="690"/>
      <c r="S174" s="691"/>
      <c r="T174" s="689"/>
      <c r="U174" s="689"/>
      <c r="V174" s="692"/>
      <c r="W174" s="689"/>
      <c r="X174" s="693"/>
      <c r="Y174" s="691"/>
      <c r="Z174" s="693"/>
      <c r="AA174" s="699"/>
      <c r="AB174" s="686"/>
      <c r="AC174" s="686"/>
      <c r="AD174" s="686"/>
      <c r="AE174" s="686"/>
      <c r="AF174" s="687"/>
      <c r="AG174" s="699"/>
      <c r="AH174" s="703"/>
      <c r="AI174" s="699"/>
      <c r="AJ174" s="552">
        <f t="shared" si="18"/>
        <v>0</v>
      </c>
      <c r="AK174" s="700" t="s">
        <v>97</v>
      </c>
      <c r="AL174" s="701" t="s">
        <v>97</v>
      </c>
      <c r="AM174" s="702" t="s">
        <v>97</v>
      </c>
      <c r="AN174" s="699"/>
      <c r="AO174" s="686"/>
      <c r="AP174" s="703"/>
      <c r="AQ174" s="704" t="s">
        <v>97</v>
      </c>
      <c r="AR174" s="701" t="s">
        <v>97</v>
      </c>
      <c r="AS174" s="701" t="s">
        <v>97</v>
      </c>
      <c r="AT174" s="701" t="s">
        <v>97</v>
      </c>
      <c r="AU174" s="705" t="s">
        <v>97</v>
      </c>
      <c r="AV174" s="553">
        <f t="shared" si="19"/>
        <v>0</v>
      </c>
      <c r="AW174" s="706"/>
      <c r="AX174" s="707"/>
      <c r="AY174" s="707"/>
      <c r="AZ174" s="707"/>
      <c r="BA174" s="707"/>
      <c r="BB174" s="707"/>
      <c r="BC174" s="707"/>
      <c r="BD174" s="707"/>
      <c r="BE174" s="708"/>
    </row>
    <row r="175" spans="1:57" ht="48" thickBot="1">
      <c r="A175" s="2621"/>
      <c r="B175" s="2696"/>
      <c r="C175" s="2593"/>
      <c r="D175" s="286" t="s">
        <v>75</v>
      </c>
      <c r="E175" s="2437"/>
      <c r="F175" s="2461"/>
      <c r="G175" s="684">
        <f t="shared" si="16"/>
        <v>0</v>
      </c>
      <c r="H175" s="710">
        <f t="shared" si="15"/>
        <v>0</v>
      </c>
      <c r="I175" s="711"/>
      <c r="J175" s="711"/>
      <c r="K175" s="711"/>
      <c r="L175" s="712"/>
      <c r="M175" s="713">
        <f t="shared" si="17"/>
        <v>0</v>
      </c>
      <c r="N175" s="714"/>
      <c r="O175" s="714"/>
      <c r="P175" s="714"/>
      <c r="Q175" s="714"/>
      <c r="R175" s="715"/>
      <c r="S175" s="716"/>
      <c r="T175" s="717"/>
      <c r="U175" s="717"/>
      <c r="V175" s="714"/>
      <c r="W175" s="714"/>
      <c r="X175" s="718"/>
      <c r="Y175" s="756"/>
      <c r="Z175" s="695"/>
      <c r="AA175" s="696"/>
      <c r="AB175" s="697"/>
      <c r="AC175" s="697"/>
      <c r="AD175" s="697"/>
      <c r="AE175" s="697"/>
      <c r="AF175" s="698"/>
      <c r="AG175" s="719"/>
      <c r="AH175" s="757"/>
      <c r="AI175" s="719"/>
      <c r="AJ175" s="554">
        <f t="shared" si="18"/>
        <v>0</v>
      </c>
      <c r="AK175" s="720" t="s">
        <v>98</v>
      </c>
      <c r="AL175" s="721" t="s">
        <v>98</v>
      </c>
      <c r="AM175" s="722" t="s">
        <v>98</v>
      </c>
      <c r="AN175" s="723"/>
      <c r="AO175" s="721"/>
      <c r="AP175" s="722"/>
      <c r="AQ175" s="723" t="s">
        <v>97</v>
      </c>
      <c r="AR175" s="721" t="s">
        <v>97</v>
      </c>
      <c r="AS175" s="721" t="s">
        <v>97</v>
      </c>
      <c r="AT175" s="721" t="s">
        <v>97</v>
      </c>
      <c r="AU175" s="724" t="s">
        <v>97</v>
      </c>
      <c r="AV175" s="553">
        <f t="shared" si="19"/>
        <v>0</v>
      </c>
      <c r="AW175" s="725"/>
      <c r="AX175" s="726"/>
      <c r="AY175" s="726"/>
      <c r="AZ175" s="726"/>
      <c r="BA175" s="726"/>
      <c r="BB175" s="726"/>
      <c r="BC175" s="726"/>
      <c r="BD175" s="726"/>
      <c r="BE175" s="727"/>
    </row>
    <row r="176" spans="1:57" ht="51.95" customHeight="1" thickBot="1">
      <c r="A176" s="2621"/>
      <c r="B176" s="2696"/>
      <c r="C176" s="2593"/>
      <c r="D176" s="286" t="s">
        <v>76</v>
      </c>
      <c r="E176" s="2437"/>
      <c r="F176" s="2461"/>
      <c r="G176" s="684">
        <f t="shared" si="16"/>
        <v>0</v>
      </c>
      <c r="H176" s="710">
        <f t="shared" si="15"/>
        <v>0</v>
      </c>
      <c r="I176" s="711"/>
      <c r="J176" s="711"/>
      <c r="K176" s="711"/>
      <c r="L176" s="712"/>
      <c r="M176" s="713">
        <f t="shared" si="17"/>
        <v>0</v>
      </c>
      <c r="N176" s="714"/>
      <c r="O176" s="714"/>
      <c r="P176" s="728"/>
      <c r="Q176" s="729"/>
      <c r="R176" s="715"/>
      <c r="S176" s="716"/>
      <c r="T176" s="714"/>
      <c r="U176" s="714"/>
      <c r="V176" s="714"/>
      <c r="W176" s="714"/>
      <c r="X176" s="718"/>
      <c r="Y176" s="756"/>
      <c r="Z176" s="695"/>
      <c r="AA176" s="696"/>
      <c r="AB176" s="697"/>
      <c r="AC176" s="697"/>
      <c r="AD176" s="697"/>
      <c r="AE176" s="697"/>
      <c r="AF176" s="698"/>
      <c r="AG176" s="719"/>
      <c r="AH176" s="757"/>
      <c r="AI176" s="719"/>
      <c r="AJ176" s="554">
        <f t="shared" si="18"/>
        <v>0</v>
      </c>
      <c r="AK176" s="720"/>
      <c r="AL176" s="721"/>
      <c r="AM176" s="722"/>
      <c r="AN176" s="723" t="s">
        <v>97</v>
      </c>
      <c r="AO176" s="721" t="s">
        <v>97</v>
      </c>
      <c r="AP176" s="722" t="s">
        <v>97</v>
      </c>
      <c r="AQ176" s="723" t="s">
        <v>97</v>
      </c>
      <c r="AR176" s="721" t="s">
        <v>97</v>
      </c>
      <c r="AS176" s="721" t="s">
        <v>97</v>
      </c>
      <c r="AT176" s="721" t="s">
        <v>97</v>
      </c>
      <c r="AU176" s="724" t="s">
        <v>97</v>
      </c>
      <c r="AV176" s="553">
        <f t="shared" si="19"/>
        <v>0</v>
      </c>
      <c r="AW176" s="725"/>
      <c r="AX176" s="726"/>
      <c r="AY176" s="726"/>
      <c r="AZ176" s="726"/>
      <c r="BA176" s="726"/>
      <c r="BB176" s="726"/>
      <c r="BC176" s="726"/>
      <c r="BD176" s="726"/>
      <c r="BE176" s="727"/>
    </row>
    <row r="177" spans="1:57" ht="32.25" thickBot="1">
      <c r="A177" s="2621"/>
      <c r="B177" s="2696"/>
      <c r="C177" s="2593"/>
      <c r="D177" s="286" t="s">
        <v>77</v>
      </c>
      <c r="E177" s="2437"/>
      <c r="F177" s="2461"/>
      <c r="G177" s="684">
        <f t="shared" si="16"/>
        <v>46</v>
      </c>
      <c r="H177" s="710">
        <f t="shared" si="15"/>
        <v>1</v>
      </c>
      <c r="I177" s="711"/>
      <c r="J177" s="711">
        <v>1</v>
      </c>
      <c r="K177" s="711"/>
      <c r="L177" s="712"/>
      <c r="M177" s="713">
        <f t="shared" si="17"/>
        <v>46</v>
      </c>
      <c r="N177" s="714">
        <v>46</v>
      </c>
      <c r="O177" s="714"/>
      <c r="P177" s="714"/>
      <c r="Q177" s="714"/>
      <c r="R177" s="715"/>
      <c r="S177" s="716">
        <v>2</v>
      </c>
      <c r="T177" s="714"/>
      <c r="U177" s="714"/>
      <c r="V177" s="714">
        <v>40</v>
      </c>
      <c r="W177" s="714">
        <v>4</v>
      </c>
      <c r="X177" s="718"/>
      <c r="Y177" s="756">
        <v>37</v>
      </c>
      <c r="Z177" s="695">
        <v>9</v>
      </c>
      <c r="AA177" s="696"/>
      <c r="AB177" s="697">
        <v>20</v>
      </c>
      <c r="AC177" s="697">
        <v>19</v>
      </c>
      <c r="AD177" s="697">
        <v>8</v>
      </c>
      <c r="AE177" s="697">
        <v>44</v>
      </c>
      <c r="AF177" s="698">
        <v>1</v>
      </c>
      <c r="AG177" s="719">
        <v>43</v>
      </c>
      <c r="AH177" s="757">
        <v>19</v>
      </c>
      <c r="AI177" s="719">
        <v>82</v>
      </c>
      <c r="AJ177" s="554">
        <f>SUM(AN177:AT177)</f>
        <v>46</v>
      </c>
      <c r="AK177" s="720" t="s">
        <v>98</v>
      </c>
      <c r="AL177" s="721" t="s">
        <v>98</v>
      </c>
      <c r="AM177" s="722" t="s">
        <v>98</v>
      </c>
      <c r="AN177" s="723" t="s">
        <v>97</v>
      </c>
      <c r="AO177" s="721" t="s">
        <v>97</v>
      </c>
      <c r="AP177" s="722" t="s">
        <v>97</v>
      </c>
      <c r="AQ177" s="723">
        <v>8</v>
      </c>
      <c r="AR177" s="721">
        <v>14</v>
      </c>
      <c r="AS177" s="721">
        <v>22</v>
      </c>
      <c r="AT177" s="721">
        <v>2</v>
      </c>
      <c r="AU177" s="724"/>
      <c r="AV177" s="553">
        <f t="shared" si="19"/>
        <v>0</v>
      </c>
      <c r="AW177" s="725"/>
      <c r="AX177" s="726"/>
      <c r="AY177" s="726"/>
      <c r="AZ177" s="726"/>
      <c r="BA177" s="726"/>
      <c r="BB177" s="726"/>
      <c r="BC177" s="726"/>
      <c r="BD177" s="726"/>
      <c r="BE177" s="727"/>
    </row>
    <row r="178" spans="1:57" ht="32.25" thickBot="1">
      <c r="A178" s="2621"/>
      <c r="B178" s="2697"/>
      <c r="C178" s="2596"/>
      <c r="D178" s="287" t="s">
        <v>78</v>
      </c>
      <c r="E178" s="2438"/>
      <c r="F178" s="2462"/>
      <c r="G178" s="684">
        <f t="shared" si="16"/>
        <v>0</v>
      </c>
      <c r="H178" s="731">
        <f t="shared" si="15"/>
        <v>0</v>
      </c>
      <c r="I178" s="732"/>
      <c r="J178" s="732"/>
      <c r="K178" s="732"/>
      <c r="L178" s="733"/>
      <c r="M178" s="734">
        <f t="shared" si="17"/>
        <v>0</v>
      </c>
      <c r="N178" s="735"/>
      <c r="O178" s="735"/>
      <c r="P178" s="735"/>
      <c r="Q178" s="735"/>
      <c r="R178" s="736"/>
      <c r="S178" s="737"/>
      <c r="T178" s="738"/>
      <c r="U178" s="738"/>
      <c r="V178" s="738"/>
      <c r="W178" s="738"/>
      <c r="X178" s="739"/>
      <c r="Y178" s="737"/>
      <c r="Z178" s="739"/>
      <c r="AA178" s="743"/>
      <c r="AB178" s="732"/>
      <c r="AC178" s="732"/>
      <c r="AD178" s="732"/>
      <c r="AE178" s="732"/>
      <c r="AF178" s="733"/>
      <c r="AG178" s="743"/>
      <c r="AH178" s="760"/>
      <c r="AI178" s="743"/>
      <c r="AJ178" s="555">
        <f t="shared" si="18"/>
        <v>0</v>
      </c>
      <c r="AK178" s="744" t="s">
        <v>97</v>
      </c>
      <c r="AL178" s="745" t="s">
        <v>97</v>
      </c>
      <c r="AM178" s="746" t="s">
        <v>97</v>
      </c>
      <c r="AN178" s="747" t="s">
        <v>97</v>
      </c>
      <c r="AO178" s="745" t="s">
        <v>98</v>
      </c>
      <c r="AP178" s="746" t="s">
        <v>98</v>
      </c>
      <c r="AQ178" s="743"/>
      <c r="AR178" s="732"/>
      <c r="AS178" s="732"/>
      <c r="AT178" s="732"/>
      <c r="AU178" s="733"/>
      <c r="AV178" s="553">
        <f t="shared" si="19"/>
        <v>0</v>
      </c>
      <c r="AW178" s="748"/>
      <c r="AX178" s="749"/>
      <c r="AY178" s="749"/>
      <c r="AZ178" s="749"/>
      <c r="BA178" s="749"/>
      <c r="BB178" s="749"/>
      <c r="BC178" s="749"/>
      <c r="BD178" s="749"/>
      <c r="BE178" s="750"/>
    </row>
    <row r="179" spans="1:57" ht="35.1" customHeight="1" thickBot="1">
      <c r="A179" s="2621"/>
      <c r="B179" s="2692" t="s">
        <v>477</v>
      </c>
      <c r="C179" s="2457" t="s">
        <v>281</v>
      </c>
      <c r="D179" s="285" t="s">
        <v>74</v>
      </c>
      <c r="E179" s="2436">
        <v>75</v>
      </c>
      <c r="F179" s="2460">
        <f t="shared" ref="F179" si="26">E179-SUM(M179:M183)</f>
        <v>0</v>
      </c>
      <c r="G179" s="684">
        <f t="shared" si="16"/>
        <v>0</v>
      </c>
      <c r="H179" s="685">
        <f t="shared" si="15"/>
        <v>0</v>
      </c>
      <c r="I179" s="801"/>
      <c r="J179" s="801"/>
      <c r="K179" s="801"/>
      <c r="L179" s="802"/>
      <c r="M179" s="688">
        <f t="shared" si="17"/>
        <v>0</v>
      </c>
      <c r="N179" s="689"/>
      <c r="O179" s="689"/>
      <c r="P179" s="689"/>
      <c r="Q179" s="689"/>
      <c r="R179" s="690"/>
      <c r="S179" s="691"/>
      <c r="T179" s="689"/>
      <c r="U179" s="689"/>
      <c r="V179" s="692"/>
      <c r="W179" s="689"/>
      <c r="X179" s="693"/>
      <c r="Y179" s="691"/>
      <c r="Z179" s="693"/>
      <c r="AA179" s="699"/>
      <c r="AB179" s="686"/>
      <c r="AC179" s="686"/>
      <c r="AD179" s="686"/>
      <c r="AE179" s="686"/>
      <c r="AF179" s="687"/>
      <c r="AG179" s="699"/>
      <c r="AH179" s="703"/>
      <c r="AI179" s="699"/>
      <c r="AJ179" s="552">
        <f t="shared" si="18"/>
        <v>0</v>
      </c>
      <c r="AK179" s="700" t="s">
        <v>97</v>
      </c>
      <c r="AL179" s="701" t="s">
        <v>97</v>
      </c>
      <c r="AM179" s="702" t="s">
        <v>97</v>
      </c>
      <c r="AN179" s="699"/>
      <c r="AO179" s="686"/>
      <c r="AP179" s="703"/>
      <c r="AQ179" s="704" t="s">
        <v>97</v>
      </c>
      <c r="AR179" s="701" t="s">
        <v>97</v>
      </c>
      <c r="AS179" s="701" t="s">
        <v>97</v>
      </c>
      <c r="AT179" s="701" t="s">
        <v>97</v>
      </c>
      <c r="AU179" s="705" t="s">
        <v>97</v>
      </c>
      <c r="AV179" s="553">
        <f t="shared" si="19"/>
        <v>0</v>
      </c>
      <c r="AW179" s="706"/>
      <c r="AX179" s="707"/>
      <c r="AY179" s="707"/>
      <c r="AZ179" s="707"/>
      <c r="BA179" s="707"/>
      <c r="BB179" s="707"/>
      <c r="BC179" s="707"/>
      <c r="BD179" s="707"/>
      <c r="BE179" s="708"/>
    </row>
    <row r="180" spans="1:57" ht="48" thickBot="1">
      <c r="A180" s="2621"/>
      <c r="B180" s="2693"/>
      <c r="C180" s="2458"/>
      <c r="D180" s="286" t="s">
        <v>75</v>
      </c>
      <c r="E180" s="2437"/>
      <c r="F180" s="2461"/>
      <c r="G180" s="684">
        <f t="shared" si="16"/>
        <v>0</v>
      </c>
      <c r="H180" s="710">
        <f t="shared" si="15"/>
        <v>0</v>
      </c>
      <c r="I180" s="803"/>
      <c r="J180" s="803"/>
      <c r="K180" s="803"/>
      <c r="L180" s="804"/>
      <c r="M180" s="713">
        <f t="shared" si="17"/>
        <v>0</v>
      </c>
      <c r="N180" s="714"/>
      <c r="O180" s="714"/>
      <c r="P180" s="714"/>
      <c r="Q180" s="714"/>
      <c r="R180" s="715"/>
      <c r="S180" s="716"/>
      <c r="T180" s="717"/>
      <c r="U180" s="717"/>
      <c r="V180" s="714"/>
      <c r="W180" s="714"/>
      <c r="X180" s="718"/>
      <c r="Y180" s="756"/>
      <c r="Z180" s="695"/>
      <c r="AA180" s="696"/>
      <c r="AB180" s="697"/>
      <c r="AC180" s="697"/>
      <c r="AD180" s="697"/>
      <c r="AE180" s="697"/>
      <c r="AF180" s="698"/>
      <c r="AG180" s="719"/>
      <c r="AH180" s="757"/>
      <c r="AI180" s="719"/>
      <c r="AJ180" s="554">
        <f t="shared" si="18"/>
        <v>0</v>
      </c>
      <c r="AK180" s="720" t="s">
        <v>98</v>
      </c>
      <c r="AL180" s="721" t="s">
        <v>98</v>
      </c>
      <c r="AM180" s="722" t="s">
        <v>98</v>
      </c>
      <c r="AN180" s="723"/>
      <c r="AO180" s="721"/>
      <c r="AP180" s="722"/>
      <c r="AQ180" s="723" t="s">
        <v>97</v>
      </c>
      <c r="AR180" s="721" t="s">
        <v>97</v>
      </c>
      <c r="AS180" s="721" t="s">
        <v>97</v>
      </c>
      <c r="AT180" s="721" t="s">
        <v>97</v>
      </c>
      <c r="AU180" s="724" t="s">
        <v>97</v>
      </c>
      <c r="AV180" s="553">
        <f t="shared" si="19"/>
        <v>0</v>
      </c>
      <c r="AW180" s="725"/>
      <c r="AX180" s="726"/>
      <c r="AY180" s="726"/>
      <c r="AZ180" s="726"/>
      <c r="BA180" s="726"/>
      <c r="BB180" s="726"/>
      <c r="BC180" s="726"/>
      <c r="BD180" s="726"/>
      <c r="BE180" s="727"/>
    </row>
    <row r="181" spans="1:57" ht="51.95" customHeight="1" thickBot="1">
      <c r="A181" s="2621"/>
      <c r="B181" s="2693"/>
      <c r="C181" s="2458"/>
      <c r="D181" s="286" t="s">
        <v>76</v>
      </c>
      <c r="E181" s="2437"/>
      <c r="F181" s="2461"/>
      <c r="G181" s="684">
        <f t="shared" si="16"/>
        <v>0</v>
      </c>
      <c r="H181" s="710">
        <f t="shared" si="15"/>
        <v>0</v>
      </c>
      <c r="I181" s="803"/>
      <c r="J181" s="803"/>
      <c r="K181" s="803"/>
      <c r="L181" s="804"/>
      <c r="M181" s="713">
        <f t="shared" si="17"/>
        <v>0</v>
      </c>
      <c r="N181" s="714"/>
      <c r="O181" s="714"/>
      <c r="P181" s="728"/>
      <c r="Q181" s="729"/>
      <c r="R181" s="715"/>
      <c r="S181" s="716"/>
      <c r="T181" s="714"/>
      <c r="U181" s="714"/>
      <c r="V181" s="714"/>
      <c r="W181" s="714"/>
      <c r="X181" s="718"/>
      <c r="Y181" s="756"/>
      <c r="Z181" s="695"/>
      <c r="AA181" s="696"/>
      <c r="AB181" s="697"/>
      <c r="AC181" s="697"/>
      <c r="AD181" s="697"/>
      <c r="AE181" s="697"/>
      <c r="AF181" s="698"/>
      <c r="AG181" s="719"/>
      <c r="AH181" s="757"/>
      <c r="AI181" s="719"/>
      <c r="AJ181" s="554">
        <f t="shared" si="18"/>
        <v>0</v>
      </c>
      <c r="AK181" s="720"/>
      <c r="AL181" s="721"/>
      <c r="AM181" s="722"/>
      <c r="AN181" s="723" t="s">
        <v>97</v>
      </c>
      <c r="AO181" s="721" t="s">
        <v>97</v>
      </c>
      <c r="AP181" s="722" t="s">
        <v>97</v>
      </c>
      <c r="AQ181" s="723" t="s">
        <v>97</v>
      </c>
      <c r="AR181" s="721" t="s">
        <v>97</v>
      </c>
      <c r="AS181" s="721" t="s">
        <v>97</v>
      </c>
      <c r="AT181" s="721" t="s">
        <v>97</v>
      </c>
      <c r="AU181" s="724" t="s">
        <v>97</v>
      </c>
      <c r="AV181" s="553">
        <f t="shared" si="19"/>
        <v>0</v>
      </c>
      <c r="AW181" s="725"/>
      <c r="AX181" s="726"/>
      <c r="AY181" s="726"/>
      <c r="AZ181" s="726"/>
      <c r="BA181" s="726"/>
      <c r="BB181" s="726"/>
      <c r="BC181" s="726"/>
      <c r="BD181" s="726"/>
      <c r="BE181" s="727"/>
    </row>
    <row r="182" spans="1:57" ht="32.25" thickBot="1">
      <c r="A182" s="2621"/>
      <c r="B182" s="2693"/>
      <c r="C182" s="2458"/>
      <c r="D182" s="286" t="s">
        <v>77</v>
      </c>
      <c r="E182" s="2437"/>
      <c r="F182" s="2461"/>
      <c r="G182" s="684">
        <f t="shared" si="16"/>
        <v>75</v>
      </c>
      <c r="H182" s="710">
        <f t="shared" si="15"/>
        <v>0</v>
      </c>
      <c r="I182" s="803"/>
      <c r="J182" s="803"/>
      <c r="K182" s="803"/>
      <c r="L182" s="804"/>
      <c r="M182" s="713">
        <f t="shared" si="17"/>
        <v>75</v>
      </c>
      <c r="N182" s="714">
        <v>75</v>
      </c>
      <c r="O182" s="714"/>
      <c r="P182" s="714"/>
      <c r="Q182" s="714"/>
      <c r="R182" s="715"/>
      <c r="S182" s="716">
        <v>7</v>
      </c>
      <c r="T182" s="714"/>
      <c r="U182" s="714"/>
      <c r="V182" s="714">
        <v>62</v>
      </c>
      <c r="W182" s="714">
        <v>6</v>
      </c>
      <c r="X182" s="718">
        <v>0</v>
      </c>
      <c r="Y182" s="756">
        <v>68</v>
      </c>
      <c r="Z182" s="695">
        <v>7</v>
      </c>
      <c r="AA182" s="696">
        <v>0</v>
      </c>
      <c r="AB182" s="697">
        <v>48</v>
      </c>
      <c r="AC182" s="697">
        <v>44</v>
      </c>
      <c r="AD182" s="697">
        <v>6</v>
      </c>
      <c r="AE182" s="697">
        <v>68</v>
      </c>
      <c r="AF182" s="698">
        <v>3</v>
      </c>
      <c r="AG182" s="719">
        <v>43</v>
      </c>
      <c r="AH182" s="757">
        <v>22</v>
      </c>
      <c r="AI182" s="719">
        <v>85</v>
      </c>
      <c r="AJ182" s="554">
        <f>SUM(AN182:AU182)</f>
        <v>75</v>
      </c>
      <c r="AK182" s="720" t="s">
        <v>98</v>
      </c>
      <c r="AL182" s="721" t="s">
        <v>98</v>
      </c>
      <c r="AM182" s="722" t="s">
        <v>98</v>
      </c>
      <c r="AN182" s="723" t="s">
        <v>97</v>
      </c>
      <c r="AO182" s="721" t="s">
        <v>97</v>
      </c>
      <c r="AP182" s="722" t="s">
        <v>97</v>
      </c>
      <c r="AQ182" s="766">
        <v>1</v>
      </c>
      <c r="AR182" s="767">
        <v>41</v>
      </c>
      <c r="AS182" s="767">
        <v>25</v>
      </c>
      <c r="AT182" s="767">
        <v>8</v>
      </c>
      <c r="AU182" s="790">
        <v>0</v>
      </c>
      <c r="AV182" s="553">
        <f t="shared" si="19"/>
        <v>0</v>
      </c>
      <c r="AW182" s="725"/>
      <c r="AX182" s="726"/>
      <c r="AY182" s="726"/>
      <c r="AZ182" s="726"/>
      <c r="BA182" s="726"/>
      <c r="BB182" s="726"/>
      <c r="BC182" s="726"/>
      <c r="BD182" s="726"/>
      <c r="BE182" s="727"/>
    </row>
    <row r="183" spans="1:57" ht="32.25" thickBot="1">
      <c r="A183" s="2621"/>
      <c r="B183" s="2703"/>
      <c r="C183" s="2474"/>
      <c r="D183" s="287" t="s">
        <v>78</v>
      </c>
      <c r="E183" s="2438"/>
      <c r="F183" s="2462"/>
      <c r="G183" s="684">
        <f t="shared" si="16"/>
        <v>0</v>
      </c>
      <c r="H183" s="731">
        <f t="shared" si="15"/>
        <v>0</v>
      </c>
      <c r="I183" s="805"/>
      <c r="J183" s="805"/>
      <c r="K183" s="805"/>
      <c r="L183" s="806"/>
      <c r="M183" s="734">
        <f t="shared" si="17"/>
        <v>0</v>
      </c>
      <c r="N183" s="735"/>
      <c r="O183" s="735"/>
      <c r="P183" s="735"/>
      <c r="Q183" s="735"/>
      <c r="R183" s="736"/>
      <c r="S183" s="737"/>
      <c r="T183" s="738"/>
      <c r="U183" s="738"/>
      <c r="V183" s="738"/>
      <c r="W183" s="738"/>
      <c r="X183" s="739"/>
      <c r="Y183" s="737"/>
      <c r="Z183" s="739"/>
      <c r="AA183" s="743"/>
      <c r="AB183" s="732"/>
      <c r="AC183" s="732"/>
      <c r="AD183" s="732"/>
      <c r="AE183" s="732"/>
      <c r="AF183" s="733"/>
      <c r="AG183" s="743"/>
      <c r="AH183" s="760"/>
      <c r="AI183" s="743"/>
      <c r="AJ183" s="555">
        <f t="shared" si="18"/>
        <v>0</v>
      </c>
      <c r="AK183" s="744" t="s">
        <v>97</v>
      </c>
      <c r="AL183" s="745" t="s">
        <v>97</v>
      </c>
      <c r="AM183" s="746" t="s">
        <v>97</v>
      </c>
      <c r="AN183" s="747" t="s">
        <v>97</v>
      </c>
      <c r="AO183" s="745" t="s">
        <v>98</v>
      </c>
      <c r="AP183" s="746" t="s">
        <v>98</v>
      </c>
      <c r="AQ183" s="743"/>
      <c r="AR183" s="732"/>
      <c r="AS183" s="732"/>
      <c r="AT183" s="732"/>
      <c r="AU183" s="733"/>
      <c r="AV183" s="553">
        <f t="shared" si="19"/>
        <v>0</v>
      </c>
      <c r="AW183" s="748"/>
      <c r="AX183" s="749"/>
      <c r="AY183" s="749"/>
      <c r="AZ183" s="749"/>
      <c r="BA183" s="749"/>
      <c r="BB183" s="749"/>
      <c r="BC183" s="749"/>
      <c r="BD183" s="749"/>
      <c r="BE183" s="750"/>
    </row>
    <row r="184" spans="1:57" ht="32.25" thickBot="1">
      <c r="A184" s="2621"/>
      <c r="B184" s="2454" t="s">
        <v>282</v>
      </c>
      <c r="C184" s="2457" t="s">
        <v>283</v>
      </c>
      <c r="D184" s="285" t="s">
        <v>74</v>
      </c>
      <c r="E184" s="2436">
        <v>521</v>
      </c>
      <c r="F184" s="2460">
        <f t="shared" ref="F184" si="27">E184-SUM(M184:M188)</f>
        <v>-90</v>
      </c>
      <c r="G184" s="684">
        <f t="shared" si="16"/>
        <v>54</v>
      </c>
      <c r="H184" s="685">
        <f t="shared" si="15"/>
        <v>4</v>
      </c>
      <c r="I184" s="686">
        <v>4</v>
      </c>
      <c r="J184" s="686"/>
      <c r="K184" s="686"/>
      <c r="L184" s="687"/>
      <c r="M184" s="688">
        <f t="shared" si="17"/>
        <v>51</v>
      </c>
      <c r="N184" s="689">
        <v>51</v>
      </c>
      <c r="O184" s="689"/>
      <c r="P184" s="689"/>
      <c r="Q184" s="689"/>
      <c r="R184" s="690"/>
      <c r="S184" s="691">
        <v>29</v>
      </c>
      <c r="T184" s="689"/>
      <c r="U184" s="689"/>
      <c r="V184" s="692">
        <v>16</v>
      </c>
      <c r="W184" s="689">
        <v>6</v>
      </c>
      <c r="X184" s="693"/>
      <c r="Y184" s="694">
        <v>48</v>
      </c>
      <c r="Z184" s="695">
        <v>3</v>
      </c>
      <c r="AA184" s="696"/>
      <c r="AB184" s="697">
        <v>11</v>
      </c>
      <c r="AC184" s="697">
        <v>9</v>
      </c>
      <c r="AD184" s="697"/>
      <c r="AE184" s="697">
        <v>26</v>
      </c>
      <c r="AF184" s="698"/>
      <c r="AG184" s="696">
        <v>40</v>
      </c>
      <c r="AH184" s="698">
        <v>15</v>
      </c>
      <c r="AI184" s="699">
        <v>12</v>
      </c>
      <c r="AJ184" s="552">
        <f t="shared" si="18"/>
        <v>47</v>
      </c>
      <c r="AK184" s="700" t="s">
        <v>97</v>
      </c>
      <c r="AL184" s="701" t="s">
        <v>97</v>
      </c>
      <c r="AM184" s="702" t="s">
        <v>97</v>
      </c>
      <c r="AN184" s="699">
        <v>4</v>
      </c>
      <c r="AO184" s="686">
        <v>43</v>
      </c>
      <c r="AP184" s="703"/>
      <c r="AQ184" s="704" t="s">
        <v>97</v>
      </c>
      <c r="AR184" s="701" t="s">
        <v>97</v>
      </c>
      <c r="AS184" s="701" t="s">
        <v>97</v>
      </c>
      <c r="AT184" s="701" t="s">
        <v>97</v>
      </c>
      <c r="AU184" s="705" t="s">
        <v>97</v>
      </c>
      <c r="AV184" s="553">
        <f t="shared" si="19"/>
        <v>3</v>
      </c>
      <c r="AW184" s="706"/>
      <c r="AX184" s="707"/>
      <c r="AY184" s="707"/>
      <c r="AZ184" s="707"/>
      <c r="BA184" s="707">
        <v>3</v>
      </c>
      <c r="BB184" s="707"/>
      <c r="BC184" s="707"/>
      <c r="BD184" s="707"/>
      <c r="BE184" s="708"/>
    </row>
    <row r="185" spans="1:57" ht="48" thickBot="1">
      <c r="A185" s="2621"/>
      <c r="B185" s="2455"/>
      <c r="C185" s="2458"/>
      <c r="D185" s="286" t="s">
        <v>75</v>
      </c>
      <c r="E185" s="2437"/>
      <c r="F185" s="2461"/>
      <c r="G185" s="684">
        <f t="shared" si="16"/>
        <v>0</v>
      </c>
      <c r="H185" s="710">
        <f t="shared" si="15"/>
        <v>0</v>
      </c>
      <c r="I185" s="711"/>
      <c r="J185" s="711"/>
      <c r="K185" s="711"/>
      <c r="L185" s="712"/>
      <c r="M185" s="713">
        <f t="shared" si="17"/>
        <v>0</v>
      </c>
      <c r="N185" s="714"/>
      <c r="O185" s="714"/>
      <c r="P185" s="714"/>
      <c r="Q185" s="714"/>
      <c r="R185" s="715"/>
      <c r="S185" s="716"/>
      <c r="T185" s="717"/>
      <c r="U185" s="717"/>
      <c r="V185" s="714"/>
      <c r="W185" s="714"/>
      <c r="X185" s="718"/>
      <c r="Y185" s="694"/>
      <c r="Z185" s="695"/>
      <c r="AA185" s="696"/>
      <c r="AB185" s="697"/>
      <c r="AC185" s="697"/>
      <c r="AD185" s="697"/>
      <c r="AE185" s="697"/>
      <c r="AF185" s="698"/>
      <c r="AG185" s="719"/>
      <c r="AH185" s="712"/>
      <c r="AI185" s="719"/>
      <c r="AJ185" s="554">
        <f t="shared" si="18"/>
        <v>0</v>
      </c>
      <c r="AK185" s="720" t="s">
        <v>98</v>
      </c>
      <c r="AL185" s="721" t="s">
        <v>98</v>
      </c>
      <c r="AM185" s="722" t="s">
        <v>98</v>
      </c>
      <c r="AN185" s="723"/>
      <c r="AO185" s="721"/>
      <c r="AP185" s="722"/>
      <c r="AQ185" s="723" t="s">
        <v>97</v>
      </c>
      <c r="AR185" s="721" t="s">
        <v>97</v>
      </c>
      <c r="AS185" s="721" t="s">
        <v>97</v>
      </c>
      <c r="AT185" s="721" t="s">
        <v>97</v>
      </c>
      <c r="AU185" s="724" t="s">
        <v>97</v>
      </c>
      <c r="AV185" s="553">
        <f t="shared" si="19"/>
        <v>0</v>
      </c>
      <c r="AW185" s="725"/>
      <c r="AX185" s="726"/>
      <c r="AY185" s="726"/>
      <c r="AZ185" s="726"/>
      <c r="BA185" s="726"/>
      <c r="BB185" s="726"/>
      <c r="BC185" s="726"/>
      <c r="BD185" s="726"/>
      <c r="BE185" s="727"/>
    </row>
    <row r="186" spans="1:57" ht="32.25" thickBot="1">
      <c r="A186" s="2621"/>
      <c r="B186" s="2455"/>
      <c r="C186" s="2458"/>
      <c r="D186" s="286" t="s">
        <v>76</v>
      </c>
      <c r="E186" s="2437"/>
      <c r="F186" s="2461"/>
      <c r="G186" s="684">
        <f t="shared" si="16"/>
        <v>3</v>
      </c>
      <c r="H186" s="710">
        <f t="shared" si="15"/>
        <v>0</v>
      </c>
      <c r="I186" s="711"/>
      <c r="J186" s="711"/>
      <c r="K186" s="711"/>
      <c r="L186" s="712"/>
      <c r="M186" s="713">
        <f t="shared" si="17"/>
        <v>3</v>
      </c>
      <c r="N186" s="714">
        <v>3</v>
      </c>
      <c r="O186" s="714"/>
      <c r="P186" s="714"/>
      <c r="Q186" s="714"/>
      <c r="R186" s="718"/>
      <c r="S186" s="694"/>
      <c r="T186" s="694"/>
      <c r="U186" s="694">
        <v>3</v>
      </c>
      <c r="V186" s="751"/>
      <c r="W186" s="751"/>
      <c r="X186" s="695"/>
      <c r="Y186" s="756">
        <v>2</v>
      </c>
      <c r="Z186" s="695">
        <v>1</v>
      </c>
      <c r="AA186" s="696"/>
      <c r="AB186" s="697">
        <v>1</v>
      </c>
      <c r="AC186" s="697">
        <v>1</v>
      </c>
      <c r="AD186" s="697"/>
      <c r="AE186" s="697"/>
      <c r="AF186" s="698"/>
      <c r="AG186" s="719">
        <v>40</v>
      </c>
      <c r="AH186" s="757">
        <v>12</v>
      </c>
      <c r="AI186" s="758">
        <v>96</v>
      </c>
      <c r="AJ186" s="554">
        <f>SUM(AK186:AM186)</f>
        <v>3</v>
      </c>
      <c r="AK186" s="720"/>
      <c r="AL186" s="721">
        <v>3</v>
      </c>
      <c r="AM186" s="722"/>
      <c r="AN186" s="723" t="s">
        <v>97</v>
      </c>
      <c r="AO186" s="721" t="s">
        <v>97</v>
      </c>
      <c r="AP186" s="722" t="s">
        <v>97</v>
      </c>
      <c r="AQ186" s="723" t="s">
        <v>97</v>
      </c>
      <c r="AR186" s="721" t="s">
        <v>97</v>
      </c>
      <c r="AS186" s="721" t="s">
        <v>97</v>
      </c>
      <c r="AT186" s="721" t="s">
        <v>97</v>
      </c>
      <c r="AU186" s="724" t="s">
        <v>97</v>
      </c>
      <c r="AV186" s="553">
        <f t="shared" si="19"/>
        <v>0</v>
      </c>
      <c r="AW186" s="753"/>
      <c r="AX186" s="754"/>
      <c r="AY186" s="754"/>
      <c r="AZ186" s="754"/>
      <c r="BA186" s="754"/>
      <c r="BB186" s="754"/>
      <c r="BC186" s="754"/>
      <c r="BD186" s="754"/>
      <c r="BE186" s="755"/>
    </row>
    <row r="187" spans="1:57" ht="32.25" thickBot="1">
      <c r="A187" s="2621"/>
      <c r="B187" s="2455"/>
      <c r="C187" s="2458"/>
      <c r="D187" s="286" t="s">
        <v>77</v>
      </c>
      <c r="E187" s="2437"/>
      <c r="F187" s="2461"/>
      <c r="G187" s="684">
        <f t="shared" si="16"/>
        <v>565</v>
      </c>
      <c r="H187" s="710">
        <f t="shared" si="15"/>
        <v>9</v>
      </c>
      <c r="I187" s="711">
        <v>9</v>
      </c>
      <c r="J187" s="711"/>
      <c r="K187" s="711"/>
      <c r="L187" s="712"/>
      <c r="M187" s="713">
        <f t="shared" si="17"/>
        <v>557</v>
      </c>
      <c r="N187" s="714">
        <v>557</v>
      </c>
      <c r="O187" s="714"/>
      <c r="P187" s="714"/>
      <c r="Q187" s="714"/>
      <c r="R187" s="718"/>
      <c r="S187" s="694">
        <v>101</v>
      </c>
      <c r="T187" s="694"/>
      <c r="U187" s="694"/>
      <c r="V187" s="751">
        <v>415</v>
      </c>
      <c r="W187" s="751">
        <v>41</v>
      </c>
      <c r="X187" s="695"/>
      <c r="Y187" s="756">
        <v>466</v>
      </c>
      <c r="Z187" s="695">
        <v>91</v>
      </c>
      <c r="AA187" s="696"/>
      <c r="AB187" s="697">
        <v>118</v>
      </c>
      <c r="AC187" s="697">
        <v>107</v>
      </c>
      <c r="AD187" s="697">
        <v>20</v>
      </c>
      <c r="AE187" s="697">
        <v>318</v>
      </c>
      <c r="AF187" s="698">
        <v>32</v>
      </c>
      <c r="AG187" s="719">
        <v>42</v>
      </c>
      <c r="AH187" s="757">
        <v>19</v>
      </c>
      <c r="AI187" s="758">
        <v>75</v>
      </c>
      <c r="AJ187" s="554">
        <f>SUM(AN187:AT187)</f>
        <v>548</v>
      </c>
      <c r="AK187" s="720" t="s">
        <v>98</v>
      </c>
      <c r="AL187" s="721" t="s">
        <v>98</v>
      </c>
      <c r="AM187" s="722" t="s">
        <v>98</v>
      </c>
      <c r="AN187" s="723" t="s">
        <v>97</v>
      </c>
      <c r="AO187" s="721" t="s">
        <v>97</v>
      </c>
      <c r="AP187" s="722" t="s">
        <v>97</v>
      </c>
      <c r="AQ187" s="723">
        <v>76</v>
      </c>
      <c r="AR187" s="721">
        <v>440</v>
      </c>
      <c r="AS187" s="721">
        <v>32</v>
      </c>
      <c r="AT187" s="721"/>
      <c r="AU187" s="724"/>
      <c r="AV187" s="553">
        <f t="shared" si="19"/>
        <v>8</v>
      </c>
      <c r="AW187" s="753"/>
      <c r="AX187" s="754"/>
      <c r="AY187" s="754"/>
      <c r="AZ187" s="754"/>
      <c r="BA187" s="754">
        <v>4</v>
      </c>
      <c r="BB187" s="754"/>
      <c r="BC187" s="754">
        <v>1</v>
      </c>
      <c r="BD187" s="754">
        <v>3</v>
      </c>
      <c r="BE187" s="755"/>
    </row>
    <row r="188" spans="1:57" ht="32.25" thickBot="1">
      <c r="A188" s="2621"/>
      <c r="B188" s="2473"/>
      <c r="C188" s="2474"/>
      <c r="D188" s="287" t="s">
        <v>78</v>
      </c>
      <c r="E188" s="2438"/>
      <c r="F188" s="2462"/>
      <c r="G188" s="684">
        <f t="shared" si="16"/>
        <v>0</v>
      </c>
      <c r="H188" s="731">
        <f t="shared" si="15"/>
        <v>0</v>
      </c>
      <c r="I188" s="732"/>
      <c r="J188" s="732"/>
      <c r="K188" s="732"/>
      <c r="L188" s="733"/>
      <c r="M188" s="734">
        <f t="shared" si="17"/>
        <v>0</v>
      </c>
      <c r="N188" s="735"/>
      <c r="O188" s="735"/>
      <c r="P188" s="735"/>
      <c r="Q188" s="735"/>
      <c r="R188" s="736"/>
      <c r="S188" s="737"/>
      <c r="T188" s="738"/>
      <c r="U188" s="738"/>
      <c r="V188" s="738"/>
      <c r="W188" s="738"/>
      <c r="X188" s="739"/>
      <c r="Y188" s="740"/>
      <c r="Z188" s="718"/>
      <c r="AA188" s="719"/>
      <c r="AB188" s="711"/>
      <c r="AC188" s="711"/>
      <c r="AD188" s="711"/>
      <c r="AE188" s="711"/>
      <c r="AF188" s="712"/>
      <c r="AG188" s="741"/>
      <c r="AH188" s="742"/>
      <c r="AI188" s="743"/>
      <c r="AJ188" s="555">
        <f t="shared" si="18"/>
        <v>0</v>
      </c>
      <c r="AK188" s="744" t="s">
        <v>97</v>
      </c>
      <c r="AL188" s="745" t="s">
        <v>97</v>
      </c>
      <c r="AM188" s="746" t="s">
        <v>97</v>
      </c>
      <c r="AN188" s="747" t="s">
        <v>97</v>
      </c>
      <c r="AO188" s="745" t="s">
        <v>98</v>
      </c>
      <c r="AP188" s="746" t="s">
        <v>98</v>
      </c>
      <c r="AQ188" s="743"/>
      <c r="AR188" s="732"/>
      <c r="AS188" s="732"/>
      <c r="AT188" s="732"/>
      <c r="AU188" s="733"/>
      <c r="AV188" s="553">
        <f t="shared" si="19"/>
        <v>0</v>
      </c>
      <c r="AW188" s="748"/>
      <c r="AX188" s="749"/>
      <c r="AY188" s="749"/>
      <c r="AZ188" s="749"/>
      <c r="BA188" s="749"/>
      <c r="BB188" s="749"/>
      <c r="BC188" s="749"/>
      <c r="BD188" s="749"/>
      <c r="BE188" s="750"/>
    </row>
    <row r="189" spans="1:57" ht="35.1" customHeight="1" thickBot="1">
      <c r="A189" s="2621"/>
      <c r="B189" s="2695" t="s">
        <v>479</v>
      </c>
      <c r="C189" s="2592" t="s">
        <v>284</v>
      </c>
      <c r="D189" s="285" t="s">
        <v>74</v>
      </c>
      <c r="E189" s="2436">
        <v>50</v>
      </c>
      <c r="F189" s="2460">
        <f t="shared" ref="F189" si="28">E189-SUM(M189:M193)</f>
        <v>0</v>
      </c>
      <c r="G189" s="684">
        <f t="shared" si="16"/>
        <v>0</v>
      </c>
      <c r="H189" s="685">
        <f t="shared" si="15"/>
        <v>0</v>
      </c>
      <c r="I189" s="686"/>
      <c r="J189" s="686"/>
      <c r="K189" s="686"/>
      <c r="L189" s="687"/>
      <c r="M189" s="688">
        <f t="shared" si="17"/>
        <v>0</v>
      </c>
      <c r="N189" s="689"/>
      <c r="O189" s="689"/>
      <c r="P189" s="689"/>
      <c r="Q189" s="689"/>
      <c r="R189" s="693"/>
      <c r="S189" s="762"/>
      <c r="T189" s="762"/>
      <c r="U189" s="762"/>
      <c r="V189" s="689"/>
      <c r="W189" s="689"/>
      <c r="X189" s="693"/>
      <c r="Y189" s="691"/>
      <c r="Z189" s="693"/>
      <c r="AA189" s="699"/>
      <c r="AB189" s="686"/>
      <c r="AC189" s="686"/>
      <c r="AD189" s="686"/>
      <c r="AE189" s="686"/>
      <c r="AF189" s="687"/>
      <c r="AG189" s="699"/>
      <c r="AH189" s="703"/>
      <c r="AI189" s="752"/>
      <c r="AJ189" s="552">
        <f t="shared" si="18"/>
        <v>0</v>
      </c>
      <c r="AK189" s="700" t="s">
        <v>97</v>
      </c>
      <c r="AL189" s="701" t="s">
        <v>97</v>
      </c>
      <c r="AM189" s="702" t="s">
        <v>97</v>
      </c>
      <c r="AN189" s="699"/>
      <c r="AO189" s="686"/>
      <c r="AP189" s="703"/>
      <c r="AQ189" s="704" t="s">
        <v>97</v>
      </c>
      <c r="AR189" s="701" t="s">
        <v>97</v>
      </c>
      <c r="AS189" s="701" t="s">
        <v>97</v>
      </c>
      <c r="AT189" s="701" t="s">
        <v>97</v>
      </c>
      <c r="AU189" s="705" t="s">
        <v>97</v>
      </c>
      <c r="AV189" s="553">
        <f t="shared" si="19"/>
        <v>0</v>
      </c>
      <c r="AW189" s="706"/>
      <c r="AX189" s="707"/>
      <c r="AY189" s="707"/>
      <c r="AZ189" s="707"/>
      <c r="BA189" s="707"/>
      <c r="BB189" s="707"/>
      <c r="BC189" s="707"/>
      <c r="BD189" s="707"/>
      <c r="BE189" s="708"/>
    </row>
    <row r="190" spans="1:57" ht="48" thickBot="1">
      <c r="A190" s="2621"/>
      <c r="B190" s="2696"/>
      <c r="C190" s="2593"/>
      <c r="D190" s="286" t="s">
        <v>75</v>
      </c>
      <c r="E190" s="2437"/>
      <c r="F190" s="2461"/>
      <c r="G190" s="684">
        <f t="shared" si="16"/>
        <v>0</v>
      </c>
      <c r="H190" s="710">
        <f t="shared" si="15"/>
        <v>0</v>
      </c>
      <c r="I190" s="711"/>
      <c r="J190" s="711"/>
      <c r="K190" s="711"/>
      <c r="L190" s="712"/>
      <c r="M190" s="713">
        <f t="shared" si="17"/>
        <v>0</v>
      </c>
      <c r="N190" s="714"/>
      <c r="O190" s="714"/>
      <c r="P190" s="714"/>
      <c r="Q190" s="714"/>
      <c r="R190" s="718"/>
      <c r="S190" s="694"/>
      <c r="T190" s="694"/>
      <c r="U190" s="694"/>
      <c r="V190" s="751"/>
      <c r="W190" s="751"/>
      <c r="X190" s="695"/>
      <c r="Y190" s="756"/>
      <c r="Z190" s="695"/>
      <c r="AA190" s="696"/>
      <c r="AB190" s="697"/>
      <c r="AC190" s="697"/>
      <c r="AD190" s="697"/>
      <c r="AE190" s="697"/>
      <c r="AF190" s="698"/>
      <c r="AG190" s="719"/>
      <c r="AH190" s="757"/>
      <c r="AI190" s="758"/>
      <c r="AJ190" s="554">
        <f t="shared" si="18"/>
        <v>0</v>
      </c>
      <c r="AK190" s="720" t="s">
        <v>98</v>
      </c>
      <c r="AL190" s="721" t="s">
        <v>98</v>
      </c>
      <c r="AM190" s="722" t="s">
        <v>98</v>
      </c>
      <c r="AN190" s="723"/>
      <c r="AO190" s="721"/>
      <c r="AP190" s="722"/>
      <c r="AQ190" s="723" t="s">
        <v>97</v>
      </c>
      <c r="AR190" s="721" t="s">
        <v>97</v>
      </c>
      <c r="AS190" s="721" t="s">
        <v>97</v>
      </c>
      <c r="AT190" s="721" t="s">
        <v>97</v>
      </c>
      <c r="AU190" s="724" t="s">
        <v>97</v>
      </c>
      <c r="AV190" s="553">
        <f t="shared" si="19"/>
        <v>0</v>
      </c>
      <c r="AW190" s="753"/>
      <c r="AX190" s="754"/>
      <c r="AY190" s="754"/>
      <c r="AZ190" s="754"/>
      <c r="BA190" s="754"/>
      <c r="BB190" s="754"/>
      <c r="BC190" s="754"/>
      <c r="BD190" s="754"/>
      <c r="BE190" s="755"/>
    </row>
    <row r="191" spans="1:57" ht="51.95" customHeight="1" thickBot="1">
      <c r="A191" s="2621"/>
      <c r="B191" s="2696"/>
      <c r="C191" s="2593"/>
      <c r="D191" s="286" t="s">
        <v>76</v>
      </c>
      <c r="E191" s="2437"/>
      <c r="F191" s="2461"/>
      <c r="G191" s="684">
        <f t="shared" si="16"/>
        <v>0</v>
      </c>
      <c r="H191" s="710">
        <f t="shared" si="15"/>
        <v>0</v>
      </c>
      <c r="I191" s="711"/>
      <c r="J191" s="711"/>
      <c r="K191" s="711"/>
      <c r="L191" s="712"/>
      <c r="M191" s="713">
        <f t="shared" si="17"/>
        <v>0</v>
      </c>
      <c r="N191" s="714"/>
      <c r="O191" s="714"/>
      <c r="P191" s="714"/>
      <c r="Q191" s="714"/>
      <c r="R191" s="718"/>
      <c r="S191" s="694"/>
      <c r="T191" s="694"/>
      <c r="U191" s="694"/>
      <c r="V191" s="751"/>
      <c r="W191" s="751"/>
      <c r="X191" s="695"/>
      <c r="Y191" s="756"/>
      <c r="Z191" s="695"/>
      <c r="AA191" s="696"/>
      <c r="AB191" s="697"/>
      <c r="AC191" s="697"/>
      <c r="AD191" s="697"/>
      <c r="AE191" s="697"/>
      <c r="AF191" s="698"/>
      <c r="AG191" s="719"/>
      <c r="AH191" s="757"/>
      <c r="AI191" s="758"/>
      <c r="AJ191" s="554">
        <f t="shared" si="18"/>
        <v>0</v>
      </c>
      <c r="AK191" s="720"/>
      <c r="AL191" s="721"/>
      <c r="AM191" s="722"/>
      <c r="AN191" s="723" t="s">
        <v>97</v>
      </c>
      <c r="AO191" s="721" t="s">
        <v>97</v>
      </c>
      <c r="AP191" s="722" t="s">
        <v>97</v>
      </c>
      <c r="AQ191" s="723" t="s">
        <v>97</v>
      </c>
      <c r="AR191" s="721" t="s">
        <v>97</v>
      </c>
      <c r="AS191" s="721" t="s">
        <v>97</v>
      </c>
      <c r="AT191" s="721" t="s">
        <v>97</v>
      </c>
      <c r="AU191" s="724" t="s">
        <v>97</v>
      </c>
      <c r="AV191" s="553">
        <f t="shared" si="19"/>
        <v>0</v>
      </c>
      <c r="AW191" s="753"/>
      <c r="AX191" s="754"/>
      <c r="AY191" s="754"/>
      <c r="AZ191" s="754"/>
      <c r="BA191" s="754"/>
      <c r="BB191" s="754"/>
      <c r="BC191" s="754"/>
      <c r="BD191" s="754"/>
      <c r="BE191" s="755"/>
    </row>
    <row r="192" spans="1:57" ht="32.25" thickBot="1">
      <c r="A192" s="2621"/>
      <c r="B192" s="2696"/>
      <c r="C192" s="2593"/>
      <c r="D192" s="286" t="s">
        <v>77</v>
      </c>
      <c r="E192" s="2437"/>
      <c r="F192" s="2461"/>
      <c r="G192" s="684">
        <f t="shared" si="16"/>
        <v>51</v>
      </c>
      <c r="H192" s="710">
        <f t="shared" si="15"/>
        <v>1</v>
      </c>
      <c r="I192" s="711">
        <v>1</v>
      </c>
      <c r="J192" s="711"/>
      <c r="K192" s="711"/>
      <c r="L192" s="712"/>
      <c r="M192" s="713">
        <f t="shared" si="17"/>
        <v>50</v>
      </c>
      <c r="N192" s="714">
        <v>50</v>
      </c>
      <c r="O192" s="714"/>
      <c r="P192" s="714"/>
      <c r="Q192" s="714"/>
      <c r="R192" s="718"/>
      <c r="S192" s="694">
        <v>24</v>
      </c>
      <c r="T192" s="694">
        <v>0</v>
      </c>
      <c r="U192" s="694">
        <v>0</v>
      </c>
      <c r="V192" s="751">
        <v>26</v>
      </c>
      <c r="W192" s="751"/>
      <c r="X192" s="695"/>
      <c r="Y192" s="756">
        <v>38</v>
      </c>
      <c r="Z192" s="695">
        <v>12</v>
      </c>
      <c r="AA192" s="696"/>
      <c r="AB192" s="697">
        <v>24</v>
      </c>
      <c r="AC192" s="697">
        <v>24</v>
      </c>
      <c r="AD192" s="697">
        <v>1</v>
      </c>
      <c r="AE192" s="697">
        <v>24</v>
      </c>
      <c r="AF192" s="698">
        <v>7</v>
      </c>
      <c r="AG192" s="719">
        <v>45</v>
      </c>
      <c r="AH192" s="757">
        <v>22</v>
      </c>
      <c r="AI192" s="758">
        <v>78</v>
      </c>
      <c r="AJ192" s="554">
        <f>SUM(AN192:AU192)</f>
        <v>50</v>
      </c>
      <c r="AK192" s="720" t="s">
        <v>98</v>
      </c>
      <c r="AL192" s="721" t="s">
        <v>98</v>
      </c>
      <c r="AM192" s="722" t="s">
        <v>98</v>
      </c>
      <c r="AN192" s="723" t="s">
        <v>97</v>
      </c>
      <c r="AO192" s="721" t="s">
        <v>97</v>
      </c>
      <c r="AP192" s="722" t="s">
        <v>97</v>
      </c>
      <c r="AQ192" s="766">
        <v>3</v>
      </c>
      <c r="AR192" s="767">
        <v>35</v>
      </c>
      <c r="AS192" s="767">
        <v>12</v>
      </c>
      <c r="AT192" s="767"/>
      <c r="AU192" s="790"/>
      <c r="AV192" s="553">
        <f t="shared" si="19"/>
        <v>1</v>
      </c>
      <c r="AW192" s="753"/>
      <c r="AX192" s="754"/>
      <c r="AY192" s="754"/>
      <c r="AZ192" s="754"/>
      <c r="BA192" s="754"/>
      <c r="BB192" s="754"/>
      <c r="BC192" s="754">
        <v>1</v>
      </c>
      <c r="BD192" s="754"/>
      <c r="BE192" s="755"/>
    </row>
    <row r="193" spans="1:57" ht="32.25" thickBot="1">
      <c r="A193" s="2621"/>
      <c r="B193" s="2697"/>
      <c r="C193" s="2596"/>
      <c r="D193" s="288" t="s">
        <v>78</v>
      </c>
      <c r="E193" s="2438"/>
      <c r="F193" s="2462"/>
      <c r="G193" s="684">
        <f t="shared" si="16"/>
        <v>0</v>
      </c>
      <c r="H193" s="731">
        <f t="shared" si="15"/>
        <v>0</v>
      </c>
      <c r="I193" s="732"/>
      <c r="J193" s="732"/>
      <c r="K193" s="732"/>
      <c r="L193" s="733"/>
      <c r="M193" s="759">
        <f t="shared" si="17"/>
        <v>0</v>
      </c>
      <c r="N193" s="738"/>
      <c r="O193" s="738"/>
      <c r="P193" s="738"/>
      <c r="Q193" s="738"/>
      <c r="R193" s="739"/>
      <c r="S193" s="763"/>
      <c r="T193" s="763"/>
      <c r="U193" s="763"/>
      <c r="V193" s="738"/>
      <c r="W193" s="738"/>
      <c r="X193" s="739"/>
      <c r="Y193" s="737"/>
      <c r="Z193" s="739"/>
      <c r="AA193" s="743"/>
      <c r="AB193" s="732"/>
      <c r="AC193" s="732"/>
      <c r="AD193" s="732"/>
      <c r="AE193" s="732"/>
      <c r="AF193" s="733"/>
      <c r="AG193" s="743"/>
      <c r="AH193" s="760"/>
      <c r="AI193" s="764"/>
      <c r="AJ193" s="555">
        <f t="shared" si="18"/>
        <v>0</v>
      </c>
      <c r="AK193" s="744" t="s">
        <v>97</v>
      </c>
      <c r="AL193" s="745" t="s">
        <v>97</v>
      </c>
      <c r="AM193" s="746" t="s">
        <v>97</v>
      </c>
      <c r="AN193" s="747" t="s">
        <v>97</v>
      </c>
      <c r="AO193" s="745" t="s">
        <v>98</v>
      </c>
      <c r="AP193" s="746" t="s">
        <v>98</v>
      </c>
      <c r="AQ193" s="743"/>
      <c r="AR193" s="732"/>
      <c r="AS193" s="732"/>
      <c r="AT193" s="732"/>
      <c r="AU193" s="733"/>
      <c r="AV193" s="553">
        <f t="shared" si="19"/>
        <v>0</v>
      </c>
      <c r="AW193" s="748"/>
      <c r="AX193" s="749"/>
      <c r="AY193" s="749"/>
      <c r="AZ193" s="749"/>
      <c r="BA193" s="749"/>
      <c r="BB193" s="749"/>
      <c r="BC193" s="749"/>
      <c r="BD193" s="749"/>
      <c r="BE193" s="750"/>
    </row>
    <row r="194" spans="1:57" ht="32.25" thickBot="1">
      <c r="A194" s="2621"/>
      <c r="B194" s="2454" t="s">
        <v>480</v>
      </c>
      <c r="C194" s="2457" t="s">
        <v>285</v>
      </c>
      <c r="D194" s="285" t="s">
        <v>74</v>
      </c>
      <c r="E194" s="2436">
        <v>130</v>
      </c>
      <c r="F194" s="2460">
        <f t="shared" ref="F194" si="29">E194-SUM(M194:M198)</f>
        <v>4</v>
      </c>
      <c r="G194" s="684">
        <f t="shared" si="16"/>
        <v>5</v>
      </c>
      <c r="H194" s="685">
        <f t="shared" si="15"/>
        <v>1</v>
      </c>
      <c r="I194" s="686">
        <v>1</v>
      </c>
      <c r="J194" s="686"/>
      <c r="K194" s="686"/>
      <c r="L194" s="687"/>
      <c r="M194" s="688">
        <f t="shared" si="17"/>
        <v>5</v>
      </c>
      <c r="N194" s="689">
        <v>5</v>
      </c>
      <c r="O194" s="689"/>
      <c r="P194" s="689"/>
      <c r="Q194" s="689"/>
      <c r="R194" s="693"/>
      <c r="S194" s="762">
        <v>3</v>
      </c>
      <c r="T194" s="762"/>
      <c r="U194" s="762"/>
      <c r="V194" s="689">
        <v>2</v>
      </c>
      <c r="W194" s="689"/>
      <c r="X194" s="693"/>
      <c r="Y194" s="691">
        <v>4</v>
      </c>
      <c r="Z194" s="693">
        <v>1</v>
      </c>
      <c r="AA194" s="699"/>
      <c r="AB194" s="686">
        <v>1</v>
      </c>
      <c r="AC194" s="686">
        <v>1</v>
      </c>
      <c r="AD194" s="686"/>
      <c r="AE194" s="686"/>
      <c r="AF194" s="687"/>
      <c r="AG194" s="699">
        <v>45</v>
      </c>
      <c r="AH194" s="703">
        <v>22</v>
      </c>
      <c r="AI194" s="752" t="s">
        <v>286</v>
      </c>
      <c r="AJ194" s="552">
        <f>SUM(AN194:AP194)</f>
        <v>5</v>
      </c>
      <c r="AK194" s="700" t="s">
        <v>97</v>
      </c>
      <c r="AL194" s="701" t="s">
        <v>97</v>
      </c>
      <c r="AM194" s="702" t="s">
        <v>97</v>
      </c>
      <c r="AN194" s="699"/>
      <c r="AO194" s="686">
        <v>5</v>
      </c>
      <c r="AP194" s="703"/>
      <c r="AQ194" s="704" t="s">
        <v>97</v>
      </c>
      <c r="AR194" s="701" t="s">
        <v>97</v>
      </c>
      <c r="AS194" s="701" t="s">
        <v>97</v>
      </c>
      <c r="AT194" s="701" t="s">
        <v>97</v>
      </c>
      <c r="AU194" s="705" t="s">
        <v>97</v>
      </c>
      <c r="AV194" s="553">
        <f t="shared" si="19"/>
        <v>0</v>
      </c>
      <c r="AW194" s="706"/>
      <c r="AX194" s="707"/>
      <c r="AY194" s="707"/>
      <c r="AZ194" s="707"/>
      <c r="BA194" s="707"/>
      <c r="BB194" s="707"/>
      <c r="BC194" s="707"/>
      <c r="BD194" s="707"/>
      <c r="BE194" s="708"/>
    </row>
    <row r="195" spans="1:57" ht="48" thickBot="1">
      <c r="A195" s="2621"/>
      <c r="B195" s="2455"/>
      <c r="C195" s="2458"/>
      <c r="D195" s="286" t="s">
        <v>75</v>
      </c>
      <c r="E195" s="2437"/>
      <c r="F195" s="2461"/>
      <c r="G195" s="684">
        <f t="shared" si="16"/>
        <v>0</v>
      </c>
      <c r="H195" s="710">
        <f t="shared" si="15"/>
        <v>0</v>
      </c>
      <c r="I195" s="711"/>
      <c r="J195" s="711"/>
      <c r="K195" s="711"/>
      <c r="L195" s="712"/>
      <c r="M195" s="713">
        <f t="shared" si="17"/>
        <v>0</v>
      </c>
      <c r="N195" s="714"/>
      <c r="O195" s="714"/>
      <c r="P195" s="714"/>
      <c r="Q195" s="714"/>
      <c r="R195" s="718"/>
      <c r="S195" s="694"/>
      <c r="T195" s="694"/>
      <c r="U195" s="694"/>
      <c r="V195" s="751"/>
      <c r="W195" s="751"/>
      <c r="X195" s="695"/>
      <c r="Y195" s="756"/>
      <c r="Z195" s="695"/>
      <c r="AA195" s="696"/>
      <c r="AB195" s="697"/>
      <c r="AC195" s="697"/>
      <c r="AD195" s="697"/>
      <c r="AE195" s="697"/>
      <c r="AF195" s="698"/>
      <c r="AG195" s="719"/>
      <c r="AH195" s="757"/>
      <c r="AI195" s="758"/>
      <c r="AJ195" s="554">
        <f t="shared" si="18"/>
        <v>0</v>
      </c>
      <c r="AK195" s="720" t="s">
        <v>98</v>
      </c>
      <c r="AL195" s="721" t="s">
        <v>98</v>
      </c>
      <c r="AM195" s="722" t="s">
        <v>98</v>
      </c>
      <c r="AN195" s="723"/>
      <c r="AO195" s="721"/>
      <c r="AP195" s="722"/>
      <c r="AQ195" s="723" t="s">
        <v>97</v>
      </c>
      <c r="AR195" s="721" t="s">
        <v>97</v>
      </c>
      <c r="AS195" s="721" t="s">
        <v>97</v>
      </c>
      <c r="AT195" s="721" t="s">
        <v>97</v>
      </c>
      <c r="AU195" s="724" t="s">
        <v>97</v>
      </c>
      <c r="AV195" s="553">
        <f t="shared" si="19"/>
        <v>0</v>
      </c>
      <c r="AW195" s="753"/>
      <c r="AX195" s="754"/>
      <c r="AY195" s="754"/>
      <c r="AZ195" s="754"/>
      <c r="BA195" s="754"/>
      <c r="BB195" s="754"/>
      <c r="BC195" s="754"/>
      <c r="BD195" s="754"/>
      <c r="BE195" s="755"/>
    </row>
    <row r="196" spans="1:57" ht="32.25" thickBot="1">
      <c r="A196" s="2621"/>
      <c r="B196" s="2455"/>
      <c r="C196" s="2458"/>
      <c r="D196" s="286" t="s">
        <v>76</v>
      </c>
      <c r="E196" s="2437"/>
      <c r="F196" s="2461"/>
      <c r="G196" s="684">
        <f t="shared" si="16"/>
        <v>0</v>
      </c>
      <c r="H196" s="710">
        <f t="shared" si="15"/>
        <v>0</v>
      </c>
      <c r="I196" s="711"/>
      <c r="J196" s="711"/>
      <c r="K196" s="711"/>
      <c r="L196" s="712"/>
      <c r="M196" s="713">
        <f t="shared" si="17"/>
        <v>0</v>
      </c>
      <c r="N196" s="714"/>
      <c r="O196" s="714"/>
      <c r="P196" s="714"/>
      <c r="Q196" s="714"/>
      <c r="R196" s="718"/>
      <c r="S196" s="694"/>
      <c r="T196" s="694"/>
      <c r="U196" s="694"/>
      <c r="V196" s="751"/>
      <c r="W196" s="751"/>
      <c r="X196" s="695"/>
      <c r="Y196" s="756"/>
      <c r="Z196" s="695"/>
      <c r="AA196" s="696"/>
      <c r="AB196" s="697"/>
      <c r="AC196" s="697"/>
      <c r="AD196" s="697"/>
      <c r="AE196" s="697"/>
      <c r="AF196" s="698"/>
      <c r="AG196" s="719"/>
      <c r="AH196" s="757"/>
      <c r="AI196" s="758"/>
      <c r="AJ196" s="554">
        <f t="shared" si="18"/>
        <v>0</v>
      </c>
      <c r="AK196" s="720"/>
      <c r="AL196" s="721"/>
      <c r="AM196" s="722"/>
      <c r="AN196" s="723" t="s">
        <v>97</v>
      </c>
      <c r="AO196" s="721" t="s">
        <v>97</v>
      </c>
      <c r="AP196" s="722" t="s">
        <v>97</v>
      </c>
      <c r="AQ196" s="723" t="s">
        <v>97</v>
      </c>
      <c r="AR196" s="721" t="s">
        <v>97</v>
      </c>
      <c r="AS196" s="721" t="s">
        <v>97</v>
      </c>
      <c r="AT196" s="721" t="s">
        <v>97</v>
      </c>
      <c r="AU196" s="724" t="s">
        <v>97</v>
      </c>
      <c r="AV196" s="553">
        <f t="shared" si="19"/>
        <v>0</v>
      </c>
      <c r="AW196" s="753"/>
      <c r="AX196" s="754"/>
      <c r="AY196" s="754"/>
      <c r="AZ196" s="754"/>
      <c r="BA196" s="754"/>
      <c r="BB196" s="754"/>
      <c r="BC196" s="754"/>
      <c r="BD196" s="754"/>
      <c r="BE196" s="755"/>
    </row>
    <row r="197" spans="1:57" ht="32.25" thickBot="1">
      <c r="A197" s="2621"/>
      <c r="B197" s="2455"/>
      <c r="C197" s="2458"/>
      <c r="D197" s="286" t="s">
        <v>77</v>
      </c>
      <c r="E197" s="2437"/>
      <c r="F197" s="2461"/>
      <c r="G197" s="684">
        <f t="shared" si="16"/>
        <v>124</v>
      </c>
      <c r="H197" s="710">
        <f t="shared" si="15"/>
        <v>2</v>
      </c>
      <c r="I197" s="711">
        <v>1</v>
      </c>
      <c r="J197" s="711">
        <v>1</v>
      </c>
      <c r="K197" s="711"/>
      <c r="L197" s="712"/>
      <c r="M197" s="713">
        <f t="shared" si="17"/>
        <v>121</v>
      </c>
      <c r="N197" s="714">
        <v>121</v>
      </c>
      <c r="O197" s="714"/>
      <c r="P197" s="714"/>
      <c r="Q197" s="714"/>
      <c r="R197" s="718"/>
      <c r="S197" s="694">
        <v>20</v>
      </c>
      <c r="T197" s="694"/>
      <c r="U197" s="694"/>
      <c r="V197" s="751">
        <v>97</v>
      </c>
      <c r="W197" s="751">
        <v>4</v>
      </c>
      <c r="X197" s="695"/>
      <c r="Y197" s="756">
        <v>93</v>
      </c>
      <c r="Z197" s="695">
        <v>28</v>
      </c>
      <c r="AA197" s="696"/>
      <c r="AB197" s="697">
        <v>51</v>
      </c>
      <c r="AC197" s="697">
        <v>51</v>
      </c>
      <c r="AD197" s="697">
        <v>2</v>
      </c>
      <c r="AE197" s="697">
        <v>77</v>
      </c>
      <c r="AF197" s="698"/>
      <c r="AG197" s="719">
        <v>44</v>
      </c>
      <c r="AH197" s="757">
        <v>16</v>
      </c>
      <c r="AI197" s="758" t="s">
        <v>287</v>
      </c>
      <c r="AJ197" s="554">
        <f>SUM(AN197:AU197)</f>
        <v>121</v>
      </c>
      <c r="AK197" s="720" t="s">
        <v>98</v>
      </c>
      <c r="AL197" s="721" t="s">
        <v>98</v>
      </c>
      <c r="AM197" s="722" t="s">
        <v>98</v>
      </c>
      <c r="AN197" s="723" t="s">
        <v>97</v>
      </c>
      <c r="AO197" s="721" t="s">
        <v>97</v>
      </c>
      <c r="AP197" s="722" t="s">
        <v>97</v>
      </c>
      <c r="AQ197" s="723">
        <v>31</v>
      </c>
      <c r="AR197" s="721">
        <v>33</v>
      </c>
      <c r="AS197" s="721">
        <v>52</v>
      </c>
      <c r="AT197" s="721">
        <v>5</v>
      </c>
      <c r="AU197" s="724"/>
      <c r="AV197" s="553">
        <f t="shared" si="19"/>
        <v>3</v>
      </c>
      <c r="AW197" s="753"/>
      <c r="AX197" s="754">
        <v>1</v>
      </c>
      <c r="AY197" s="754"/>
      <c r="AZ197" s="754"/>
      <c r="BA197" s="754">
        <v>1</v>
      </c>
      <c r="BB197" s="754"/>
      <c r="BC197" s="754">
        <v>1</v>
      </c>
      <c r="BD197" s="754"/>
      <c r="BE197" s="755"/>
    </row>
    <row r="198" spans="1:57" ht="32.25" thickBot="1">
      <c r="A198" s="2621"/>
      <c r="B198" s="2456"/>
      <c r="C198" s="2459"/>
      <c r="D198" s="288" t="s">
        <v>78</v>
      </c>
      <c r="E198" s="2438"/>
      <c r="F198" s="2462"/>
      <c r="G198" s="684">
        <f t="shared" si="16"/>
        <v>0</v>
      </c>
      <c r="H198" s="731">
        <f t="shared" si="15"/>
        <v>0</v>
      </c>
      <c r="I198" s="732"/>
      <c r="J198" s="732"/>
      <c r="K198" s="732"/>
      <c r="L198" s="733"/>
      <c r="M198" s="759">
        <f t="shared" si="17"/>
        <v>0</v>
      </c>
      <c r="N198" s="738"/>
      <c r="O198" s="738"/>
      <c r="P198" s="738"/>
      <c r="Q198" s="738"/>
      <c r="R198" s="739"/>
      <c r="S198" s="763"/>
      <c r="T198" s="763"/>
      <c r="U198" s="763"/>
      <c r="V198" s="738"/>
      <c r="W198" s="738"/>
      <c r="X198" s="739"/>
      <c r="Y198" s="737"/>
      <c r="Z198" s="739"/>
      <c r="AA198" s="743"/>
      <c r="AB198" s="732"/>
      <c r="AC198" s="732"/>
      <c r="AD198" s="732"/>
      <c r="AE198" s="732"/>
      <c r="AF198" s="733"/>
      <c r="AG198" s="741"/>
      <c r="AH198" s="827"/>
      <c r="AI198" s="764"/>
      <c r="AJ198" s="555">
        <f t="shared" si="18"/>
        <v>0</v>
      </c>
      <c r="AK198" s="744" t="s">
        <v>97</v>
      </c>
      <c r="AL198" s="745" t="s">
        <v>97</v>
      </c>
      <c r="AM198" s="746" t="s">
        <v>97</v>
      </c>
      <c r="AN198" s="777" t="s">
        <v>97</v>
      </c>
      <c r="AO198" s="775" t="s">
        <v>98</v>
      </c>
      <c r="AP198" s="776" t="s">
        <v>98</v>
      </c>
      <c r="AQ198" s="743"/>
      <c r="AR198" s="732"/>
      <c r="AS198" s="732"/>
      <c r="AT198" s="732"/>
      <c r="AU198" s="733"/>
      <c r="AV198" s="553">
        <f t="shared" si="19"/>
        <v>0</v>
      </c>
      <c r="AW198" s="748"/>
      <c r="AX198" s="749"/>
      <c r="AY198" s="749"/>
      <c r="AZ198" s="749"/>
      <c r="BA198" s="749"/>
      <c r="BB198" s="749"/>
      <c r="BC198" s="749"/>
      <c r="BD198" s="749"/>
      <c r="BE198" s="750"/>
    </row>
    <row r="199" spans="1:57" ht="32.25" thickBot="1">
      <c r="A199" s="2621"/>
      <c r="B199" s="2454" t="s">
        <v>490</v>
      </c>
      <c r="C199" s="2593" t="s">
        <v>289</v>
      </c>
      <c r="D199" s="285" t="s">
        <v>74</v>
      </c>
      <c r="E199" s="2436">
        <f>SUM('Комунальні по МПД'!E204:E218)</f>
        <v>166</v>
      </c>
      <c r="F199" s="2460">
        <f>E199-SUM('Комунальні по МПД'!M204:M218)</f>
        <v>-1202</v>
      </c>
      <c r="G199" s="684">
        <f t="shared" si="16"/>
        <v>112</v>
      </c>
      <c r="H199" s="685">
        <f>SUM('Комунальні по МПД'!H204,'Комунальні по МПД'!H209,'Комунальні по МПД'!H214)</f>
        <v>3</v>
      </c>
      <c r="I199" s="686">
        <f>SUM('Комунальні по МПД'!I204)</f>
        <v>3</v>
      </c>
      <c r="J199" s="686"/>
      <c r="K199" s="686"/>
      <c r="L199" s="687"/>
      <c r="M199" s="688">
        <f t="shared" si="17"/>
        <v>110</v>
      </c>
      <c r="N199" s="689">
        <f>SUM('Комунальні по МПД'!N204,'Комунальні по МПД'!N209,'Комунальні по МПД'!N214)</f>
        <v>110</v>
      </c>
      <c r="O199" s="689"/>
      <c r="P199" s="689"/>
      <c r="Q199" s="689"/>
      <c r="R199" s="693"/>
      <c r="S199" s="762">
        <v>2</v>
      </c>
      <c r="T199" s="762"/>
      <c r="U199" s="762"/>
      <c r="V199" s="689">
        <v>105</v>
      </c>
      <c r="W199" s="689">
        <v>3</v>
      </c>
      <c r="X199" s="693"/>
      <c r="Y199" s="691">
        <v>83</v>
      </c>
      <c r="Z199" s="693">
        <v>27</v>
      </c>
      <c r="AA199" s="699"/>
      <c r="AB199" s="686">
        <f>SUM('Комунальні по МПД'!AB204,'Комунальні по МПД'!AB214)</f>
        <v>46</v>
      </c>
      <c r="AC199" s="686">
        <f>SUM('Комунальні по МПД'!AC204,'Комунальні по МПД'!AC214)</f>
        <v>46</v>
      </c>
      <c r="AD199" s="686">
        <f>SUM('Комунальні по МПД'!AD204,'Комунальні по МПД'!AD214)</f>
        <v>6</v>
      </c>
      <c r="AE199" s="686">
        <f>SUM('Комунальні по МПД'!AE204,'Комунальні по МПД'!AE214)</f>
        <v>46</v>
      </c>
      <c r="AF199" s="687">
        <f>SUM('Комунальні по МПД'!AF204,'Комунальні по МПД'!AF214)</f>
        <v>2</v>
      </c>
      <c r="AG199" s="699">
        <f>AVERAGE('Комунальні по МПД'!AG204,'Комунальні по МПД'!AG209,'Комунальні по МПД'!AG214)</f>
        <v>36</v>
      </c>
      <c r="AH199" s="703">
        <f>AVERAGE('Комунальні по МПД'!AH204,'Комунальні по МПД'!AH209,'Комунальні по МПД'!AH214)</f>
        <v>20</v>
      </c>
      <c r="AI199" s="752">
        <f>AVERAGE('Комунальні по МПД'!AI204,'Комунальні по МПД'!AI214)</f>
        <v>13.9</v>
      </c>
      <c r="AJ199" s="552">
        <f>SUM(AN199:AP199)</f>
        <v>78</v>
      </c>
      <c r="AK199" s="700" t="s">
        <v>97</v>
      </c>
      <c r="AL199" s="701" t="s">
        <v>97</v>
      </c>
      <c r="AM199" s="705" t="s">
        <v>97</v>
      </c>
      <c r="AN199" s="699">
        <f>SUM('Комунальні по МПД'!AN204,'Комунальні по МПД'!AN214)</f>
        <v>12</v>
      </c>
      <c r="AO199" s="686">
        <f>SUM('Комунальні по МПД'!AO204,'Комунальні по МПД'!AO214)</f>
        <v>63</v>
      </c>
      <c r="AP199" s="703">
        <f>SUM('Комунальні по МПД'!AP204,'Комунальні по МПД'!AP214)</f>
        <v>3</v>
      </c>
      <c r="AQ199" s="700" t="s">
        <v>97</v>
      </c>
      <c r="AR199" s="701" t="s">
        <v>97</v>
      </c>
      <c r="AS199" s="701" t="s">
        <v>97</v>
      </c>
      <c r="AT199" s="701" t="s">
        <v>97</v>
      </c>
      <c r="AU199" s="705" t="s">
        <v>97</v>
      </c>
      <c r="AV199" s="553">
        <f t="shared" si="19"/>
        <v>2</v>
      </c>
      <c r="AW199" s="849">
        <f>SUM('Комунальні по МПД'!AW204,'Комунальні по МПД'!AW209,'Комунальні по МПД'!AW214)</f>
        <v>0</v>
      </c>
      <c r="AX199" s="706">
        <f>SUM('Комунальні по МПД'!AX204,'Комунальні по МПД'!AX209,'Комунальні по МПД'!AX214)</f>
        <v>0</v>
      </c>
      <c r="AY199" s="706">
        <f>SUM('Комунальні по МПД'!AY204,'Комунальні по МПД'!AY209,'Комунальні по МПД'!AY214)</f>
        <v>0</v>
      </c>
      <c r="AZ199" s="706">
        <f>SUM('Комунальні по МПД'!AZ204,'Комунальні по МПД'!AZ209,'Комунальні по МПД'!AZ214)</f>
        <v>1</v>
      </c>
      <c r="BA199" s="706">
        <f>SUM('Комунальні по МПД'!BA204,'Комунальні по МПД'!BA209,'Комунальні по МПД'!BA214)</f>
        <v>0</v>
      </c>
      <c r="BB199" s="706">
        <f>SUM('Комунальні по МПД'!BB204,'Комунальні по МПД'!BB209,'Комунальні по МПД'!BB214)</f>
        <v>0</v>
      </c>
      <c r="BC199" s="706">
        <f>SUM('Комунальні по МПД'!BC204,'Комунальні по МПД'!BC209,'Комунальні по МПД'!BC214)</f>
        <v>1</v>
      </c>
      <c r="BD199" s="706">
        <f>SUM('Комунальні по МПД'!BD204,'Комунальні по МПД'!BD209,'Комунальні по МПД'!BD214)</f>
        <v>0</v>
      </c>
      <c r="BE199" s="850">
        <f>SUM('Комунальні по МПД'!BE204,'Комунальні по МПД'!BE209,'Комунальні по МПД'!BE214)</f>
        <v>0</v>
      </c>
    </row>
    <row r="200" spans="1:57" ht="48" thickBot="1">
      <c r="A200" s="2621"/>
      <c r="B200" s="2455"/>
      <c r="C200" s="2593"/>
      <c r="D200" s="286" t="s">
        <v>75</v>
      </c>
      <c r="E200" s="2437"/>
      <c r="F200" s="2461"/>
      <c r="G200" s="684">
        <f t="shared" si="16"/>
        <v>0</v>
      </c>
      <c r="H200" s="710">
        <f t="shared" ref="H200:H213" si="30">SUM(I200:L200)</f>
        <v>0</v>
      </c>
      <c r="I200" s="711"/>
      <c r="J200" s="711"/>
      <c r="K200" s="711"/>
      <c r="L200" s="712"/>
      <c r="M200" s="713">
        <f t="shared" si="17"/>
        <v>0</v>
      </c>
      <c r="N200" s="714"/>
      <c r="O200" s="714"/>
      <c r="P200" s="714"/>
      <c r="Q200" s="714"/>
      <c r="R200" s="718"/>
      <c r="S200" s="694"/>
      <c r="T200" s="694"/>
      <c r="U200" s="694"/>
      <c r="V200" s="751"/>
      <c r="W200" s="751"/>
      <c r="X200" s="695"/>
      <c r="Y200" s="756"/>
      <c r="Z200" s="695"/>
      <c r="AA200" s="696"/>
      <c r="AB200" s="697"/>
      <c r="AC200" s="697"/>
      <c r="AD200" s="697"/>
      <c r="AE200" s="697"/>
      <c r="AF200" s="698"/>
      <c r="AG200" s="719"/>
      <c r="AH200" s="757"/>
      <c r="AI200" s="758"/>
      <c r="AJ200" s="554">
        <f t="shared" si="18"/>
        <v>0</v>
      </c>
      <c r="AK200" s="720" t="s">
        <v>98</v>
      </c>
      <c r="AL200" s="721" t="s">
        <v>98</v>
      </c>
      <c r="AM200" s="724" t="s">
        <v>98</v>
      </c>
      <c r="AN200" s="723"/>
      <c r="AO200" s="721"/>
      <c r="AP200" s="722"/>
      <c r="AQ200" s="720" t="s">
        <v>97</v>
      </c>
      <c r="AR200" s="721" t="s">
        <v>97</v>
      </c>
      <c r="AS200" s="721" t="s">
        <v>97</v>
      </c>
      <c r="AT200" s="721" t="s">
        <v>97</v>
      </c>
      <c r="AU200" s="724" t="s">
        <v>97</v>
      </c>
      <c r="AV200" s="553">
        <f t="shared" si="19"/>
        <v>0</v>
      </c>
      <c r="AW200" s="2257">
        <f>SUM('Комунальні по МПД'!AW205,'Комунальні по МПД'!AW210,'Комунальні по МПД'!AW215)</f>
        <v>0</v>
      </c>
      <c r="AX200" s="754">
        <f>SUM('Комунальні по МПД'!AX205,'Комунальні по МПД'!AX210,'Комунальні по МПД'!AX215)</f>
        <v>0</v>
      </c>
      <c r="AY200" s="754">
        <f>SUM('Комунальні по МПД'!AY205,'Комунальні по МПД'!AY210,'Комунальні по МПД'!AY215)</f>
        <v>0</v>
      </c>
      <c r="AZ200" s="754">
        <f>SUM('Комунальні по МПД'!AZ205,'Комунальні по МПД'!AZ210,'Комунальні по МПД'!AZ215)</f>
        <v>0</v>
      </c>
      <c r="BA200" s="754">
        <f>SUM('Комунальні по МПД'!BA205,'Комунальні по МПД'!BA210,'Комунальні по МПД'!BA215)</f>
        <v>0</v>
      </c>
      <c r="BB200" s="754">
        <f>SUM('Комунальні по МПД'!BB205,'Комунальні по МПД'!BB210,'Комунальні по МПД'!BB215)</f>
        <v>0</v>
      </c>
      <c r="BC200" s="754">
        <f>SUM('Комунальні по МПД'!BC205,'Комунальні по МПД'!BC210,'Комунальні по МПД'!BC215)</f>
        <v>0</v>
      </c>
      <c r="BD200" s="754">
        <f>SUM('Комунальні по МПД'!BD205,'Комунальні по МПД'!BD210,'Комунальні по МПД'!BD215)</f>
        <v>0</v>
      </c>
      <c r="BE200" s="755">
        <f>SUM('Комунальні по МПД'!BE205,'Комунальні по МПД'!BE210,'Комунальні по МПД'!BE215)</f>
        <v>0</v>
      </c>
    </row>
    <row r="201" spans="1:57" ht="32.25" thickBot="1">
      <c r="A201" s="2621"/>
      <c r="B201" s="2455"/>
      <c r="C201" s="2593"/>
      <c r="D201" s="286" t="s">
        <v>76</v>
      </c>
      <c r="E201" s="2437"/>
      <c r="F201" s="2461"/>
      <c r="G201" s="684">
        <f t="shared" si="16"/>
        <v>0</v>
      </c>
      <c r="H201" s="710">
        <f t="shared" si="30"/>
        <v>0</v>
      </c>
      <c r="I201" s="711"/>
      <c r="J201" s="711"/>
      <c r="K201" s="711"/>
      <c r="L201" s="712"/>
      <c r="M201" s="713">
        <f t="shared" si="17"/>
        <v>0</v>
      </c>
      <c r="N201" s="714"/>
      <c r="O201" s="714"/>
      <c r="P201" s="714"/>
      <c r="Q201" s="714"/>
      <c r="R201" s="718"/>
      <c r="S201" s="694"/>
      <c r="T201" s="694"/>
      <c r="U201" s="694"/>
      <c r="V201" s="751"/>
      <c r="W201" s="751"/>
      <c r="X201" s="695"/>
      <c r="Y201" s="756"/>
      <c r="Z201" s="695"/>
      <c r="AA201" s="696"/>
      <c r="AB201" s="697"/>
      <c r="AC201" s="697"/>
      <c r="AD201" s="697"/>
      <c r="AE201" s="697"/>
      <c r="AF201" s="698"/>
      <c r="AG201" s="719"/>
      <c r="AH201" s="757"/>
      <c r="AI201" s="758"/>
      <c r="AJ201" s="554">
        <f t="shared" si="18"/>
        <v>0</v>
      </c>
      <c r="AK201" s="720"/>
      <c r="AL201" s="721"/>
      <c r="AM201" s="724"/>
      <c r="AN201" s="723" t="s">
        <v>97</v>
      </c>
      <c r="AO201" s="721" t="s">
        <v>97</v>
      </c>
      <c r="AP201" s="722" t="s">
        <v>97</v>
      </c>
      <c r="AQ201" s="720" t="s">
        <v>97</v>
      </c>
      <c r="AR201" s="721" t="s">
        <v>97</v>
      </c>
      <c r="AS201" s="721" t="s">
        <v>97</v>
      </c>
      <c r="AT201" s="721" t="s">
        <v>97</v>
      </c>
      <c r="AU201" s="724" t="s">
        <v>97</v>
      </c>
      <c r="AV201" s="553">
        <f t="shared" si="19"/>
        <v>0</v>
      </c>
      <c r="AW201" s="2257">
        <f>SUM('Комунальні по МПД'!AW206,'Комунальні по МПД'!AW211,'Комунальні по МПД'!AW216)</f>
        <v>0</v>
      </c>
      <c r="AX201" s="754">
        <f>SUM('Комунальні по МПД'!AX206,'Комунальні по МПД'!AX211,'Комунальні по МПД'!AX216)</f>
        <v>0</v>
      </c>
      <c r="AY201" s="754">
        <f>SUM('Комунальні по МПД'!AY206,'Комунальні по МПД'!AY211,'Комунальні по МПД'!AY216)</f>
        <v>0</v>
      </c>
      <c r="AZ201" s="754">
        <f>SUM('Комунальні по МПД'!AZ206,'Комунальні по МПД'!AZ211,'Комунальні по МПД'!AZ216)</f>
        <v>0</v>
      </c>
      <c r="BA201" s="754">
        <f>SUM('Комунальні по МПД'!BA206,'Комунальні по МПД'!BA211,'Комунальні по МПД'!BA216)</f>
        <v>0</v>
      </c>
      <c r="BB201" s="754">
        <f>SUM('Комунальні по МПД'!BB206,'Комунальні по МПД'!BB211,'Комунальні по МПД'!BB216)</f>
        <v>0</v>
      </c>
      <c r="BC201" s="754">
        <f>SUM('Комунальні по МПД'!BC206,'Комунальні по МПД'!BC211,'Комунальні по МПД'!BC216)</f>
        <v>0</v>
      </c>
      <c r="BD201" s="754">
        <f>SUM('Комунальні по МПД'!BD206,'Комунальні по МПД'!BD211,'Комунальні по МПД'!BD216)</f>
        <v>0</v>
      </c>
      <c r="BE201" s="755">
        <f>SUM('Комунальні по МПД'!BE206,'Комунальні по МПД'!BE211,'Комунальні по МПД'!BE216)</f>
        <v>0</v>
      </c>
    </row>
    <row r="202" spans="1:57" ht="32.25" thickBot="1">
      <c r="A202" s="2621"/>
      <c r="B202" s="2455"/>
      <c r="C202" s="2593"/>
      <c r="D202" s="286" t="s">
        <v>77</v>
      </c>
      <c r="E202" s="2437"/>
      <c r="F202" s="2461"/>
      <c r="G202" s="684">
        <f t="shared" ref="G202:G265" si="31">SUM(M202,AV202)</f>
        <v>1287</v>
      </c>
      <c r="H202" s="710">
        <f>SUM('Комунальні по МПД'!H207,'Комунальні по МПД'!H212,'Комунальні по МПД'!H217)</f>
        <v>39</v>
      </c>
      <c r="I202" s="711">
        <f>SUM('Комунальні по МПД'!I207,'Комунальні по МПД'!I212,'Комунальні по МПД'!I217)</f>
        <v>38</v>
      </c>
      <c r="J202" s="711"/>
      <c r="K202" s="711">
        <v>1</v>
      </c>
      <c r="L202" s="712"/>
      <c r="M202" s="713">
        <f t="shared" ref="M202:M265" si="32">IF(AND(SUM(N202:R202)=SUM(Y202:Z202),SUM(S202:X202)=SUM(Y202:Z202)),SUM(N202:R202),"ПЕРЕВІРТЕ ПРАВИЛЬНІСТЬ ДАНИХ")</f>
        <v>1258</v>
      </c>
      <c r="N202" s="714">
        <f>SUM('Комунальні по МПД'!N207,'Комунальні по МПД'!N212,'Комунальні по МПД'!N217)</f>
        <v>1258</v>
      </c>
      <c r="O202" s="714"/>
      <c r="P202" s="714"/>
      <c r="Q202" s="714"/>
      <c r="R202" s="718"/>
      <c r="S202" s="694">
        <v>15</v>
      </c>
      <c r="T202" s="694"/>
      <c r="U202" s="694"/>
      <c r="V202" s="751">
        <f>SUM('Комунальні по МПД'!V207,'Комунальні по МПД'!V212,'Комунальні по МПД'!V217)</f>
        <v>851</v>
      </c>
      <c r="W202" s="751">
        <f>SUM('Комунальні по МПД'!W207,'Комунальні по МПД'!W212,'Комунальні по МПД'!W217)</f>
        <v>392</v>
      </c>
      <c r="X202" s="695"/>
      <c r="Y202" s="756">
        <f>SUM('Комунальні по МПД'!Y207,'Комунальні по МПД'!Y212,'Комунальні по МПД'!Y217)</f>
        <v>1050</v>
      </c>
      <c r="Z202" s="695">
        <f>SUM('Комунальні по МПД'!Z207,'Комунальні по МПД'!Z212,'Комунальні по МПД'!Z217)</f>
        <v>208</v>
      </c>
      <c r="AA202" s="696"/>
      <c r="AB202" s="697">
        <f>SUM('Комунальні по МПД'!AB207,'Комунальні по МПД'!AB212,'Комунальні по МПД'!AB217)</f>
        <v>417</v>
      </c>
      <c r="AC202" s="697">
        <f>SUM('Комунальні по МПД'!AC207,'Комунальні по МПД'!AC212,'Комунальні по МПД'!AC217)</f>
        <v>406</v>
      </c>
      <c r="AD202" s="697">
        <f>SUM('Комунальні по МПД'!AD207,'Комунальні по МПД'!AD212,'Комунальні по МПД'!AD217)</f>
        <v>40</v>
      </c>
      <c r="AE202" s="697">
        <f>SUM('Комунальні по МПД'!AE207,'Комунальні по МПД'!AE212,'Комунальні по МПД'!AE217)</f>
        <v>490</v>
      </c>
      <c r="AF202" s="698">
        <f>SUM('Комунальні по МПД'!AF207,'Комунальні по МПД'!AF212,'Комунальні по МПД'!AF217)</f>
        <v>41</v>
      </c>
      <c r="AG202" s="807">
        <f>AVERAGE('Комунальні по МПД'!AG207,'Комунальні по МПД'!AG212,'Комунальні по МПД'!AG217)</f>
        <v>39.5</v>
      </c>
      <c r="AH202" s="2395">
        <f>AVERAGE('Комунальні по МПД'!AH207,'Комунальні по МПД'!AH212,'Комунальні по МПД'!AH217)</f>
        <v>20.666666666666668</v>
      </c>
      <c r="AI202" s="2396">
        <f>AVERAGE('Комунальні по МПД'!AI207,'Комунальні по МПД'!AI212,'Комунальні по МПД'!AI217)</f>
        <v>99</v>
      </c>
      <c r="AJ202" s="554">
        <f>SUM(AN202:AU202)</f>
        <v>1243</v>
      </c>
      <c r="AK202" s="720" t="s">
        <v>98</v>
      </c>
      <c r="AL202" s="721" t="s">
        <v>98</v>
      </c>
      <c r="AM202" s="724" t="s">
        <v>98</v>
      </c>
      <c r="AN202" s="723" t="s">
        <v>97</v>
      </c>
      <c r="AO202" s="721" t="s">
        <v>97</v>
      </c>
      <c r="AP202" s="722" t="s">
        <v>97</v>
      </c>
      <c r="AQ202" s="720">
        <f>SUM('Комунальні по МПД'!AQ207,'Комунальні по МПД'!AQ212,'Комунальні по МПД'!AQ217)</f>
        <v>99</v>
      </c>
      <c r="AR202" s="721">
        <f>SUM('Комунальні по МПД'!AR207,'Комунальні по МПД'!AR212,'Комунальні по МПД'!AR217)</f>
        <v>388</v>
      </c>
      <c r="AS202" s="721">
        <f>SUM('Комунальні по МПД'!AS207,'Комунальні по МПД'!AS212,'Комунальні по МПД'!AS217)</f>
        <v>673</v>
      </c>
      <c r="AT202" s="721">
        <f>SUM('Комунальні по МПД'!AT207,'Комунальні по МПД'!AT212,'Комунальні по МПД'!AT217)</f>
        <v>83</v>
      </c>
      <c r="AU202" s="724">
        <f>SUM('Комунальні по МПД'!AU207,'Комунальні по МПД'!AU212,'Комунальні по МПД'!AU217)</f>
        <v>0</v>
      </c>
      <c r="AV202" s="553">
        <f t="shared" ref="AV202:AV265" si="33">SUM(AW202:BE202)</f>
        <v>29</v>
      </c>
      <c r="AW202" s="2257">
        <f>SUM('Комунальні по МПД'!AW207,'Комунальні по МПД'!AW212,'Комунальні по МПД'!AW217)</f>
        <v>0</v>
      </c>
      <c r="AX202" s="754">
        <f>SUM('Комунальні по МПД'!AX207,'Комунальні по МПД'!AX212,'Комунальні по МПД'!AX217)</f>
        <v>0</v>
      </c>
      <c r="AY202" s="754">
        <f>SUM('Комунальні по МПД'!AY207,'Комунальні по МПД'!AY212,'Комунальні по МПД'!AY217)</f>
        <v>1</v>
      </c>
      <c r="AZ202" s="754">
        <f>SUM('Комунальні по МПД'!AZ207,'Комунальні по МПД'!AZ212,'Комунальні по МПД'!AZ217)</f>
        <v>3</v>
      </c>
      <c r="BA202" s="754">
        <f>SUM('Комунальні по МПД'!BA207,'Комунальні по МПД'!BA212,'Комунальні по МПД'!BA217)</f>
        <v>16</v>
      </c>
      <c r="BB202" s="754">
        <f>SUM('Комунальні по МПД'!BB207,'Комунальні по МПД'!BB212,'Комунальні по МПД'!BB217)</f>
        <v>0</v>
      </c>
      <c r="BC202" s="754">
        <f>SUM('Комунальні по МПД'!BC207,'Комунальні по МПД'!BC212,'Комунальні по МПД'!BC217)</f>
        <v>2</v>
      </c>
      <c r="BD202" s="754">
        <f>SUM('Комунальні по МПД'!BD207,'Комунальні по МПД'!BD212,'Комунальні по МПД'!BD217)</f>
        <v>7</v>
      </c>
      <c r="BE202" s="755">
        <f>SUM('Комунальні по МПД'!BE207,'Комунальні по МПД'!BE212,'Комунальні по МПД'!BE217)</f>
        <v>0</v>
      </c>
    </row>
    <row r="203" spans="1:57" ht="32.25" thickBot="1">
      <c r="A203" s="2621"/>
      <c r="B203" s="2456"/>
      <c r="C203" s="2596"/>
      <c r="D203" s="288" t="s">
        <v>78</v>
      </c>
      <c r="E203" s="2438"/>
      <c r="F203" s="2462"/>
      <c r="G203" s="684">
        <f t="shared" si="31"/>
        <v>0</v>
      </c>
      <c r="H203" s="731">
        <f t="shared" si="30"/>
        <v>0</v>
      </c>
      <c r="I203" s="732"/>
      <c r="J203" s="732"/>
      <c r="K203" s="732"/>
      <c r="L203" s="733"/>
      <c r="M203" s="759">
        <f t="shared" si="32"/>
        <v>0</v>
      </c>
      <c r="N203" s="738"/>
      <c r="O203" s="738"/>
      <c r="P203" s="738"/>
      <c r="Q203" s="738"/>
      <c r="R203" s="739"/>
      <c r="S203" s="763"/>
      <c r="T203" s="763"/>
      <c r="U203" s="763"/>
      <c r="V203" s="738"/>
      <c r="W203" s="738"/>
      <c r="X203" s="739"/>
      <c r="Y203" s="737"/>
      <c r="Z203" s="739"/>
      <c r="AA203" s="743"/>
      <c r="AB203" s="732"/>
      <c r="AC203" s="732"/>
      <c r="AD203" s="732"/>
      <c r="AE203" s="732"/>
      <c r="AF203" s="733"/>
      <c r="AG203" s="743"/>
      <c r="AH203" s="760"/>
      <c r="AI203" s="764"/>
      <c r="AJ203" s="555">
        <f t="shared" ref="AJ203:AJ265" si="34">SUM(AN203:AP203)</f>
        <v>0</v>
      </c>
      <c r="AK203" s="744" t="s">
        <v>97</v>
      </c>
      <c r="AL203" s="745" t="s">
        <v>97</v>
      </c>
      <c r="AM203" s="808" t="s">
        <v>97</v>
      </c>
      <c r="AN203" s="747" t="s">
        <v>97</v>
      </c>
      <c r="AO203" s="745" t="s">
        <v>98</v>
      </c>
      <c r="AP203" s="746" t="s">
        <v>98</v>
      </c>
      <c r="AQ203" s="764"/>
      <c r="AR203" s="732"/>
      <c r="AS203" s="732"/>
      <c r="AT203" s="732"/>
      <c r="AU203" s="733"/>
      <c r="AV203" s="553">
        <f t="shared" si="33"/>
        <v>0</v>
      </c>
      <c r="AW203" s="857">
        <f>SUM('Комунальні по МПД'!AW208,'Комунальні по МПД'!AW213,'Комунальні по МПД'!AW218)</f>
        <v>0</v>
      </c>
      <c r="AX203" s="749">
        <f>SUM('Комунальні по МПД'!AX208,'Комунальні по МПД'!AX213,'Комунальні по МПД'!AX218)</f>
        <v>0</v>
      </c>
      <c r="AY203" s="749">
        <f>SUM('Комунальні по МПД'!AY208,'Комунальні по МПД'!AY213,'Комунальні по МПД'!AY218)</f>
        <v>0</v>
      </c>
      <c r="AZ203" s="749">
        <f>SUM('Комунальні по МПД'!AZ208,'Комунальні по МПД'!AZ213,'Комунальні по МПД'!AZ218)</f>
        <v>0</v>
      </c>
      <c r="BA203" s="749">
        <f>SUM('Комунальні по МПД'!BA208,'Комунальні по МПД'!BA213,'Комунальні по МПД'!BA218)</f>
        <v>0</v>
      </c>
      <c r="BB203" s="749">
        <f>SUM('Комунальні по МПД'!BB208,'Комунальні по МПД'!BB213,'Комунальні по МПД'!BB218)</f>
        <v>0</v>
      </c>
      <c r="BC203" s="749">
        <f>SUM('Комунальні по МПД'!BC208,'Комунальні по МПД'!BC213,'Комунальні по МПД'!BC218)</f>
        <v>0</v>
      </c>
      <c r="BD203" s="749">
        <f>SUM('Комунальні по МПД'!BD208,'Комунальні по МПД'!BD213,'Комунальні по МПД'!BD218)</f>
        <v>0</v>
      </c>
      <c r="BE203" s="750">
        <f>SUM('Комунальні по МПД'!BE208,'Комунальні по МПД'!BE213,'Комунальні по МПД'!BE218)</f>
        <v>0</v>
      </c>
    </row>
    <row r="204" spans="1:57" ht="32.25" thickBot="1">
      <c r="A204" s="2621"/>
      <c r="B204" s="2454" t="s">
        <v>294</v>
      </c>
      <c r="C204" s="2457" t="s">
        <v>295</v>
      </c>
      <c r="D204" s="285" t="s">
        <v>74</v>
      </c>
      <c r="E204" s="2436">
        <v>40</v>
      </c>
      <c r="F204" s="2460">
        <f t="shared" ref="F204" si="35">E204-SUM(M204:M208)</f>
        <v>-3</v>
      </c>
      <c r="G204" s="684">
        <f t="shared" si="31"/>
        <v>5</v>
      </c>
      <c r="H204" s="685">
        <f t="shared" si="30"/>
        <v>5</v>
      </c>
      <c r="I204" s="686">
        <v>5</v>
      </c>
      <c r="J204" s="686"/>
      <c r="K204" s="686"/>
      <c r="L204" s="687"/>
      <c r="M204" s="688">
        <f t="shared" si="32"/>
        <v>5</v>
      </c>
      <c r="N204" s="689"/>
      <c r="O204" s="689"/>
      <c r="P204" s="689"/>
      <c r="Q204" s="689"/>
      <c r="R204" s="693">
        <v>5</v>
      </c>
      <c r="S204" s="762">
        <v>3</v>
      </c>
      <c r="T204" s="762"/>
      <c r="U204" s="762"/>
      <c r="V204" s="689">
        <v>2</v>
      </c>
      <c r="W204" s="689"/>
      <c r="X204" s="693"/>
      <c r="Y204" s="691">
        <v>4</v>
      </c>
      <c r="Z204" s="693">
        <v>1</v>
      </c>
      <c r="AA204" s="699"/>
      <c r="AB204" s="686">
        <v>3</v>
      </c>
      <c r="AC204" s="686">
        <v>3</v>
      </c>
      <c r="AD204" s="686">
        <v>1</v>
      </c>
      <c r="AE204" s="686">
        <v>5</v>
      </c>
      <c r="AF204" s="687"/>
      <c r="AG204" s="696">
        <v>40</v>
      </c>
      <c r="AH204" s="809">
        <v>19</v>
      </c>
      <c r="AI204" s="752">
        <v>9</v>
      </c>
      <c r="AJ204" s="552">
        <f>SUM(AN204:AP204)</f>
        <v>5</v>
      </c>
      <c r="AK204" s="700" t="s">
        <v>97</v>
      </c>
      <c r="AL204" s="701" t="s">
        <v>97</v>
      </c>
      <c r="AM204" s="702" t="s">
        <v>97</v>
      </c>
      <c r="AN204" s="696"/>
      <c r="AO204" s="697">
        <v>4</v>
      </c>
      <c r="AP204" s="809">
        <v>1</v>
      </c>
      <c r="AQ204" s="704" t="s">
        <v>97</v>
      </c>
      <c r="AR204" s="701" t="s">
        <v>97</v>
      </c>
      <c r="AS204" s="701" t="s">
        <v>97</v>
      </c>
      <c r="AT204" s="701" t="s">
        <v>97</v>
      </c>
      <c r="AU204" s="705" t="s">
        <v>97</v>
      </c>
      <c r="AV204" s="553">
        <f t="shared" si="33"/>
        <v>0</v>
      </c>
      <c r="AW204" s="706"/>
      <c r="AX204" s="707"/>
      <c r="AY204" s="707"/>
      <c r="AZ204" s="707"/>
      <c r="BA204" s="707"/>
      <c r="BB204" s="707"/>
      <c r="BC204" s="707"/>
      <c r="BD204" s="707"/>
      <c r="BE204" s="708"/>
    </row>
    <row r="205" spans="1:57" ht="48" thickBot="1">
      <c r="A205" s="2621"/>
      <c r="B205" s="2455"/>
      <c r="C205" s="2458"/>
      <c r="D205" s="286" t="s">
        <v>75</v>
      </c>
      <c r="E205" s="2437"/>
      <c r="F205" s="2461"/>
      <c r="G205" s="684">
        <f t="shared" si="31"/>
        <v>0</v>
      </c>
      <c r="H205" s="710">
        <f t="shared" si="30"/>
        <v>0</v>
      </c>
      <c r="I205" s="711"/>
      <c r="J205" s="711"/>
      <c r="K205" s="711"/>
      <c r="L205" s="712"/>
      <c r="M205" s="713">
        <f t="shared" si="32"/>
        <v>0</v>
      </c>
      <c r="N205" s="714"/>
      <c r="O205" s="714"/>
      <c r="P205" s="714"/>
      <c r="Q205" s="714"/>
      <c r="R205" s="718"/>
      <c r="S205" s="694"/>
      <c r="T205" s="694"/>
      <c r="U205" s="694"/>
      <c r="V205" s="751"/>
      <c r="W205" s="751"/>
      <c r="X205" s="695"/>
      <c r="Y205" s="756"/>
      <c r="Z205" s="695"/>
      <c r="AA205" s="696"/>
      <c r="AB205" s="697"/>
      <c r="AC205" s="697"/>
      <c r="AD205" s="697"/>
      <c r="AE205" s="697"/>
      <c r="AF205" s="698"/>
      <c r="AG205" s="719"/>
      <c r="AH205" s="757"/>
      <c r="AI205" s="758"/>
      <c r="AJ205" s="554">
        <f t="shared" si="34"/>
        <v>0</v>
      </c>
      <c r="AK205" s="720" t="s">
        <v>98</v>
      </c>
      <c r="AL205" s="721" t="s">
        <v>98</v>
      </c>
      <c r="AM205" s="722" t="s">
        <v>98</v>
      </c>
      <c r="AN205" s="723"/>
      <c r="AO205" s="721"/>
      <c r="AP205" s="722"/>
      <c r="AQ205" s="723" t="s">
        <v>97</v>
      </c>
      <c r="AR205" s="721" t="s">
        <v>97</v>
      </c>
      <c r="AS205" s="721" t="s">
        <v>97</v>
      </c>
      <c r="AT205" s="721" t="s">
        <v>97</v>
      </c>
      <c r="AU205" s="724" t="s">
        <v>97</v>
      </c>
      <c r="AV205" s="553">
        <f t="shared" si="33"/>
        <v>0</v>
      </c>
      <c r="AW205" s="753"/>
      <c r="AX205" s="754"/>
      <c r="AY205" s="754"/>
      <c r="AZ205" s="754"/>
      <c r="BA205" s="754"/>
      <c r="BB205" s="754"/>
      <c r="BC205" s="754"/>
      <c r="BD205" s="754"/>
      <c r="BE205" s="755"/>
    </row>
    <row r="206" spans="1:57" ht="32.25" thickBot="1">
      <c r="A206" s="2621"/>
      <c r="B206" s="2455"/>
      <c r="C206" s="2458"/>
      <c r="D206" s="286" t="s">
        <v>76</v>
      </c>
      <c r="E206" s="2437"/>
      <c r="F206" s="2461"/>
      <c r="G206" s="684">
        <f t="shared" si="31"/>
        <v>0</v>
      </c>
      <c r="H206" s="710">
        <f t="shared" si="30"/>
        <v>0</v>
      </c>
      <c r="I206" s="711"/>
      <c r="J206" s="711"/>
      <c r="K206" s="711"/>
      <c r="L206" s="712"/>
      <c r="M206" s="713">
        <f t="shared" si="32"/>
        <v>0</v>
      </c>
      <c r="N206" s="714"/>
      <c r="O206" s="714"/>
      <c r="P206" s="714"/>
      <c r="Q206" s="714"/>
      <c r="R206" s="718"/>
      <c r="S206" s="694"/>
      <c r="T206" s="694"/>
      <c r="U206" s="694"/>
      <c r="V206" s="751"/>
      <c r="W206" s="751"/>
      <c r="X206" s="695"/>
      <c r="Y206" s="756"/>
      <c r="Z206" s="695"/>
      <c r="AA206" s="696"/>
      <c r="AB206" s="697"/>
      <c r="AC206" s="697"/>
      <c r="AD206" s="697"/>
      <c r="AE206" s="697"/>
      <c r="AF206" s="698"/>
      <c r="AG206" s="719"/>
      <c r="AH206" s="757"/>
      <c r="AI206" s="758"/>
      <c r="AJ206" s="554">
        <f t="shared" si="34"/>
        <v>0</v>
      </c>
      <c r="AK206" s="720"/>
      <c r="AL206" s="721"/>
      <c r="AM206" s="722"/>
      <c r="AN206" s="723" t="s">
        <v>97</v>
      </c>
      <c r="AO206" s="721" t="s">
        <v>97</v>
      </c>
      <c r="AP206" s="722" t="s">
        <v>97</v>
      </c>
      <c r="AQ206" s="723" t="s">
        <v>97</v>
      </c>
      <c r="AR206" s="721" t="s">
        <v>97</v>
      </c>
      <c r="AS206" s="721" t="s">
        <v>97</v>
      </c>
      <c r="AT206" s="721" t="s">
        <v>97</v>
      </c>
      <c r="AU206" s="724" t="s">
        <v>97</v>
      </c>
      <c r="AV206" s="553">
        <f t="shared" si="33"/>
        <v>0</v>
      </c>
      <c r="AW206" s="753"/>
      <c r="AX206" s="754"/>
      <c r="AY206" s="754"/>
      <c r="AZ206" s="754"/>
      <c r="BA206" s="754"/>
      <c r="BB206" s="754"/>
      <c r="BC206" s="754"/>
      <c r="BD206" s="754"/>
      <c r="BE206" s="755"/>
    </row>
    <row r="207" spans="1:57" ht="32.25" thickBot="1">
      <c r="A207" s="2621"/>
      <c r="B207" s="2455"/>
      <c r="C207" s="2458"/>
      <c r="D207" s="286" t="s">
        <v>77</v>
      </c>
      <c r="E207" s="2437"/>
      <c r="F207" s="2461"/>
      <c r="G207" s="684">
        <f t="shared" si="31"/>
        <v>39</v>
      </c>
      <c r="H207" s="710">
        <f t="shared" si="30"/>
        <v>1</v>
      </c>
      <c r="I207" s="711"/>
      <c r="J207" s="711"/>
      <c r="K207" s="711">
        <v>1</v>
      </c>
      <c r="L207" s="712"/>
      <c r="M207" s="713">
        <f t="shared" si="32"/>
        <v>38</v>
      </c>
      <c r="N207" s="714"/>
      <c r="O207" s="714">
        <v>38</v>
      </c>
      <c r="P207" s="714"/>
      <c r="Q207" s="714"/>
      <c r="R207" s="718"/>
      <c r="S207" s="694">
        <v>11</v>
      </c>
      <c r="T207" s="694"/>
      <c r="U207" s="694"/>
      <c r="V207" s="751">
        <v>21</v>
      </c>
      <c r="W207" s="751">
        <v>6</v>
      </c>
      <c r="X207" s="695"/>
      <c r="Y207" s="756">
        <v>33</v>
      </c>
      <c r="Z207" s="695">
        <v>5</v>
      </c>
      <c r="AA207" s="696"/>
      <c r="AB207" s="697">
        <v>17</v>
      </c>
      <c r="AC207" s="697">
        <v>17</v>
      </c>
      <c r="AD207" s="697">
        <v>4</v>
      </c>
      <c r="AE207" s="697">
        <v>22</v>
      </c>
      <c r="AF207" s="698"/>
      <c r="AG207" s="719">
        <v>42</v>
      </c>
      <c r="AH207" s="757">
        <v>23</v>
      </c>
      <c r="AI207" s="758">
        <v>83</v>
      </c>
      <c r="AJ207" s="554">
        <f>SUM(AN207:AU207)</f>
        <v>38</v>
      </c>
      <c r="AK207" s="720" t="s">
        <v>98</v>
      </c>
      <c r="AL207" s="721" t="s">
        <v>98</v>
      </c>
      <c r="AM207" s="722" t="s">
        <v>98</v>
      </c>
      <c r="AN207" s="723" t="s">
        <v>97</v>
      </c>
      <c r="AO207" s="721" t="s">
        <v>97</v>
      </c>
      <c r="AP207" s="722" t="s">
        <v>97</v>
      </c>
      <c r="AQ207" s="723">
        <v>8</v>
      </c>
      <c r="AR207" s="721">
        <v>10</v>
      </c>
      <c r="AS207" s="721">
        <v>15</v>
      </c>
      <c r="AT207" s="721">
        <v>5</v>
      </c>
      <c r="AU207" s="724"/>
      <c r="AV207" s="553">
        <f t="shared" si="33"/>
        <v>1</v>
      </c>
      <c r="AW207" s="753"/>
      <c r="AX207" s="754">
        <v>1</v>
      </c>
      <c r="AY207" s="754"/>
      <c r="AZ207" s="754"/>
      <c r="BA207" s="754"/>
      <c r="BB207" s="754"/>
      <c r="BC207" s="754"/>
      <c r="BD207" s="754"/>
      <c r="BE207" s="755"/>
    </row>
    <row r="208" spans="1:57" ht="32.25" thickBot="1">
      <c r="A208" s="2621"/>
      <c r="B208" s="2456"/>
      <c r="C208" s="2459"/>
      <c r="D208" s="288" t="s">
        <v>78</v>
      </c>
      <c r="E208" s="2438"/>
      <c r="F208" s="2462"/>
      <c r="G208" s="684">
        <f t="shared" si="31"/>
        <v>0</v>
      </c>
      <c r="H208" s="731">
        <f t="shared" si="30"/>
        <v>0</v>
      </c>
      <c r="I208" s="732"/>
      <c r="J208" s="732"/>
      <c r="K208" s="732"/>
      <c r="L208" s="733"/>
      <c r="M208" s="759">
        <f t="shared" si="32"/>
        <v>0</v>
      </c>
      <c r="N208" s="738"/>
      <c r="O208" s="738"/>
      <c r="P208" s="738"/>
      <c r="Q208" s="738"/>
      <c r="R208" s="739"/>
      <c r="S208" s="763"/>
      <c r="T208" s="763"/>
      <c r="U208" s="763"/>
      <c r="V208" s="738"/>
      <c r="W208" s="738"/>
      <c r="X208" s="739"/>
      <c r="Y208" s="737"/>
      <c r="Z208" s="739"/>
      <c r="AA208" s="743"/>
      <c r="AB208" s="732"/>
      <c r="AC208" s="732"/>
      <c r="AD208" s="732"/>
      <c r="AE208" s="732"/>
      <c r="AF208" s="733"/>
      <c r="AG208" s="743"/>
      <c r="AH208" s="760"/>
      <c r="AI208" s="764"/>
      <c r="AJ208" s="555">
        <f t="shared" si="34"/>
        <v>0</v>
      </c>
      <c r="AK208" s="744" t="s">
        <v>97</v>
      </c>
      <c r="AL208" s="745" t="s">
        <v>97</v>
      </c>
      <c r="AM208" s="746" t="s">
        <v>97</v>
      </c>
      <c r="AN208" s="747" t="s">
        <v>97</v>
      </c>
      <c r="AO208" s="745" t="s">
        <v>98</v>
      </c>
      <c r="AP208" s="746" t="s">
        <v>98</v>
      </c>
      <c r="AQ208" s="743"/>
      <c r="AR208" s="732"/>
      <c r="AS208" s="732"/>
      <c r="AT208" s="732"/>
      <c r="AU208" s="733"/>
      <c r="AV208" s="553">
        <f t="shared" si="33"/>
        <v>0</v>
      </c>
      <c r="AW208" s="748"/>
      <c r="AX208" s="749"/>
      <c r="AY208" s="749"/>
      <c r="AZ208" s="749"/>
      <c r="BA208" s="749"/>
      <c r="BB208" s="749"/>
      <c r="BC208" s="749"/>
      <c r="BD208" s="749"/>
      <c r="BE208" s="750"/>
    </row>
    <row r="209" spans="1:57" ht="32.25" thickBot="1">
      <c r="A209" s="2621"/>
      <c r="B209" s="2454" t="s">
        <v>297</v>
      </c>
      <c r="C209" s="2457" t="s">
        <v>298</v>
      </c>
      <c r="D209" s="285" t="s">
        <v>74</v>
      </c>
      <c r="E209" s="2436">
        <v>50</v>
      </c>
      <c r="F209" s="2460">
        <f t="shared" ref="F209" si="36">E209-SUM(M209:M213)</f>
        <v>4</v>
      </c>
      <c r="G209" s="684">
        <f t="shared" si="31"/>
        <v>0</v>
      </c>
      <c r="H209" s="685">
        <f t="shared" si="30"/>
        <v>0</v>
      </c>
      <c r="I209" s="686"/>
      <c r="J209" s="686"/>
      <c r="K209" s="686"/>
      <c r="L209" s="687"/>
      <c r="M209" s="688">
        <f t="shared" si="32"/>
        <v>0</v>
      </c>
      <c r="N209" s="689"/>
      <c r="O209" s="689"/>
      <c r="P209" s="689"/>
      <c r="Q209" s="689"/>
      <c r="R209" s="693"/>
      <c r="S209" s="762"/>
      <c r="T209" s="762"/>
      <c r="U209" s="762"/>
      <c r="V209" s="689"/>
      <c r="W209" s="689"/>
      <c r="X209" s="693"/>
      <c r="Y209" s="691"/>
      <c r="Z209" s="693"/>
      <c r="AA209" s="699"/>
      <c r="AB209" s="686"/>
      <c r="AC209" s="686"/>
      <c r="AD209" s="686"/>
      <c r="AE209" s="686"/>
      <c r="AF209" s="687"/>
      <c r="AG209" s="699"/>
      <c r="AH209" s="703"/>
      <c r="AI209" s="752"/>
      <c r="AJ209" s="552">
        <f t="shared" si="34"/>
        <v>0</v>
      </c>
      <c r="AK209" s="700" t="s">
        <v>97</v>
      </c>
      <c r="AL209" s="701" t="s">
        <v>97</v>
      </c>
      <c r="AM209" s="702" t="s">
        <v>97</v>
      </c>
      <c r="AN209" s="699"/>
      <c r="AO209" s="686"/>
      <c r="AP209" s="703"/>
      <c r="AQ209" s="704" t="s">
        <v>97</v>
      </c>
      <c r="AR209" s="701" t="s">
        <v>97</v>
      </c>
      <c r="AS209" s="701" t="s">
        <v>97</v>
      </c>
      <c r="AT209" s="701" t="s">
        <v>97</v>
      </c>
      <c r="AU209" s="705" t="s">
        <v>97</v>
      </c>
      <c r="AV209" s="553">
        <f t="shared" si="33"/>
        <v>0</v>
      </c>
      <c r="AW209" s="706"/>
      <c r="AX209" s="707"/>
      <c r="AY209" s="707"/>
      <c r="AZ209" s="707"/>
      <c r="BA209" s="707"/>
      <c r="BB209" s="707"/>
      <c r="BC209" s="707"/>
      <c r="BD209" s="707"/>
      <c r="BE209" s="708"/>
    </row>
    <row r="210" spans="1:57" ht="48" thickBot="1">
      <c r="A210" s="2621"/>
      <c r="B210" s="2455"/>
      <c r="C210" s="2458"/>
      <c r="D210" s="286" t="s">
        <v>75</v>
      </c>
      <c r="E210" s="2437"/>
      <c r="F210" s="2461"/>
      <c r="G210" s="684">
        <f t="shared" si="31"/>
        <v>0</v>
      </c>
      <c r="H210" s="710">
        <f t="shared" si="30"/>
        <v>0</v>
      </c>
      <c r="I210" s="711"/>
      <c r="J210" s="711"/>
      <c r="K210" s="711"/>
      <c r="L210" s="712"/>
      <c r="M210" s="713">
        <f t="shared" si="32"/>
        <v>0</v>
      </c>
      <c r="N210" s="714"/>
      <c r="O210" s="714"/>
      <c r="P210" s="714"/>
      <c r="Q210" s="714"/>
      <c r="R210" s="718"/>
      <c r="S210" s="694"/>
      <c r="T210" s="694"/>
      <c r="U210" s="694"/>
      <c r="V210" s="751"/>
      <c r="W210" s="751"/>
      <c r="X210" s="695"/>
      <c r="Y210" s="756"/>
      <c r="Z210" s="695"/>
      <c r="AA210" s="696"/>
      <c r="AB210" s="697"/>
      <c r="AC210" s="697"/>
      <c r="AD210" s="697"/>
      <c r="AE210" s="697"/>
      <c r="AF210" s="698"/>
      <c r="AG210" s="719"/>
      <c r="AH210" s="757"/>
      <c r="AI210" s="758"/>
      <c r="AJ210" s="554">
        <f t="shared" si="34"/>
        <v>0</v>
      </c>
      <c r="AK210" s="720" t="s">
        <v>98</v>
      </c>
      <c r="AL210" s="721" t="s">
        <v>98</v>
      </c>
      <c r="AM210" s="722" t="s">
        <v>98</v>
      </c>
      <c r="AN210" s="723"/>
      <c r="AO210" s="721"/>
      <c r="AP210" s="722"/>
      <c r="AQ210" s="723" t="s">
        <v>97</v>
      </c>
      <c r="AR210" s="721" t="s">
        <v>97</v>
      </c>
      <c r="AS210" s="721" t="s">
        <v>97</v>
      </c>
      <c r="AT210" s="721" t="s">
        <v>97</v>
      </c>
      <c r="AU210" s="724" t="s">
        <v>97</v>
      </c>
      <c r="AV210" s="553">
        <f t="shared" si="33"/>
        <v>0</v>
      </c>
      <c r="AW210" s="753"/>
      <c r="AX210" s="754"/>
      <c r="AY210" s="754"/>
      <c r="AZ210" s="754"/>
      <c r="BA210" s="754"/>
      <c r="BB210" s="754"/>
      <c r="BC210" s="754"/>
      <c r="BD210" s="754"/>
      <c r="BE210" s="755"/>
    </row>
    <row r="211" spans="1:57" ht="32.25" thickBot="1">
      <c r="A211" s="2621"/>
      <c r="B211" s="2455"/>
      <c r="C211" s="2458"/>
      <c r="D211" s="286" t="s">
        <v>76</v>
      </c>
      <c r="E211" s="2437"/>
      <c r="F211" s="2461"/>
      <c r="G211" s="684">
        <f t="shared" si="31"/>
        <v>0</v>
      </c>
      <c r="H211" s="710">
        <f t="shared" si="30"/>
        <v>0</v>
      </c>
      <c r="I211" s="711"/>
      <c r="J211" s="711"/>
      <c r="K211" s="711"/>
      <c r="L211" s="712"/>
      <c r="M211" s="810">
        <f t="shared" si="32"/>
        <v>0</v>
      </c>
      <c r="N211" s="714"/>
      <c r="O211" s="714"/>
      <c r="P211" s="714"/>
      <c r="Q211" s="714"/>
      <c r="R211" s="718"/>
      <c r="S211" s="694"/>
      <c r="T211" s="694"/>
      <c r="U211" s="694"/>
      <c r="V211" s="751"/>
      <c r="W211" s="751"/>
      <c r="X211" s="695"/>
      <c r="Y211" s="756"/>
      <c r="Z211" s="695"/>
      <c r="AA211" s="696"/>
      <c r="AB211" s="697"/>
      <c r="AC211" s="697"/>
      <c r="AD211" s="697"/>
      <c r="AE211" s="697"/>
      <c r="AF211" s="698"/>
      <c r="AG211" s="719"/>
      <c r="AH211" s="757"/>
      <c r="AI211" s="758"/>
      <c r="AJ211" s="554">
        <f t="shared" si="34"/>
        <v>0</v>
      </c>
      <c r="AK211" s="720"/>
      <c r="AL211" s="721"/>
      <c r="AM211" s="722"/>
      <c r="AN211" s="723" t="s">
        <v>97</v>
      </c>
      <c r="AO211" s="721" t="s">
        <v>97</v>
      </c>
      <c r="AP211" s="722" t="s">
        <v>97</v>
      </c>
      <c r="AQ211" s="723" t="s">
        <v>97</v>
      </c>
      <c r="AR211" s="721" t="s">
        <v>97</v>
      </c>
      <c r="AS211" s="721" t="s">
        <v>97</v>
      </c>
      <c r="AT211" s="721" t="s">
        <v>97</v>
      </c>
      <c r="AU211" s="724" t="s">
        <v>97</v>
      </c>
      <c r="AV211" s="553">
        <f t="shared" si="33"/>
        <v>0</v>
      </c>
      <c r="AW211" s="753"/>
      <c r="AX211" s="754"/>
      <c r="AY211" s="754"/>
      <c r="AZ211" s="754"/>
      <c r="BA211" s="754"/>
      <c r="BB211" s="754"/>
      <c r="BC211" s="754"/>
      <c r="BD211" s="754"/>
      <c r="BE211" s="755"/>
    </row>
    <row r="212" spans="1:57" ht="32.25" thickBot="1">
      <c r="A212" s="2621"/>
      <c r="B212" s="2455"/>
      <c r="C212" s="2458"/>
      <c r="D212" s="286" t="s">
        <v>77</v>
      </c>
      <c r="E212" s="2437"/>
      <c r="F212" s="2461"/>
      <c r="G212" s="684">
        <f t="shared" si="31"/>
        <v>46</v>
      </c>
      <c r="H212" s="710">
        <f t="shared" si="30"/>
        <v>1</v>
      </c>
      <c r="I212" s="711"/>
      <c r="J212" s="711"/>
      <c r="K212" s="711">
        <v>1</v>
      </c>
      <c r="L212" s="712"/>
      <c r="M212" s="713">
        <f t="shared" si="32"/>
        <v>46</v>
      </c>
      <c r="N212" s="714">
        <v>46</v>
      </c>
      <c r="O212" s="714"/>
      <c r="P212" s="714"/>
      <c r="Q212" s="714"/>
      <c r="R212" s="718"/>
      <c r="S212" s="694"/>
      <c r="T212" s="694"/>
      <c r="U212" s="694"/>
      <c r="V212" s="751">
        <v>45</v>
      </c>
      <c r="W212" s="751">
        <v>1</v>
      </c>
      <c r="X212" s="695"/>
      <c r="Y212" s="756">
        <v>38</v>
      </c>
      <c r="Z212" s="695">
        <v>8</v>
      </c>
      <c r="AA212" s="696"/>
      <c r="AB212" s="697">
        <v>21</v>
      </c>
      <c r="AC212" s="697">
        <v>21</v>
      </c>
      <c r="AD212" s="697">
        <v>5</v>
      </c>
      <c r="AE212" s="697">
        <v>26</v>
      </c>
      <c r="AF212" s="698">
        <v>2</v>
      </c>
      <c r="AG212" s="719">
        <v>47</v>
      </c>
      <c r="AH212" s="757">
        <v>25</v>
      </c>
      <c r="AI212" s="758">
        <v>78.2</v>
      </c>
      <c r="AJ212" s="554">
        <f>SUM(AN212:AU212)</f>
        <v>46</v>
      </c>
      <c r="AK212" s="720" t="s">
        <v>98</v>
      </c>
      <c r="AL212" s="721" t="s">
        <v>98</v>
      </c>
      <c r="AM212" s="722" t="s">
        <v>98</v>
      </c>
      <c r="AN212" s="723" t="s">
        <v>97</v>
      </c>
      <c r="AO212" s="721" t="s">
        <v>97</v>
      </c>
      <c r="AP212" s="722" t="s">
        <v>97</v>
      </c>
      <c r="AQ212" s="723">
        <v>6</v>
      </c>
      <c r="AR212" s="721">
        <v>21</v>
      </c>
      <c r="AS212" s="721">
        <v>18</v>
      </c>
      <c r="AT212" s="721">
        <v>1</v>
      </c>
      <c r="AU212" s="724">
        <v>0</v>
      </c>
      <c r="AV212" s="553">
        <f t="shared" si="33"/>
        <v>0</v>
      </c>
      <c r="AW212" s="753"/>
      <c r="AX212" s="754"/>
      <c r="AY212" s="754"/>
      <c r="AZ212" s="754"/>
      <c r="BA212" s="754"/>
      <c r="BB212" s="754"/>
      <c r="BC212" s="754"/>
      <c r="BD212" s="754"/>
      <c r="BE212" s="755"/>
    </row>
    <row r="213" spans="1:57" ht="32.25" thickBot="1">
      <c r="A213" s="2621"/>
      <c r="B213" s="2473"/>
      <c r="C213" s="2474"/>
      <c r="D213" s="288" t="s">
        <v>78</v>
      </c>
      <c r="E213" s="2438"/>
      <c r="F213" s="2462"/>
      <c r="G213" s="684">
        <f t="shared" si="31"/>
        <v>0</v>
      </c>
      <c r="H213" s="731">
        <f t="shared" si="30"/>
        <v>0</v>
      </c>
      <c r="I213" s="732"/>
      <c r="J213" s="732"/>
      <c r="K213" s="732"/>
      <c r="L213" s="733"/>
      <c r="M213" s="759">
        <f t="shared" si="32"/>
        <v>0</v>
      </c>
      <c r="N213" s="738"/>
      <c r="O213" s="738"/>
      <c r="P213" s="738"/>
      <c r="Q213" s="738"/>
      <c r="R213" s="739"/>
      <c r="S213" s="763"/>
      <c r="T213" s="763"/>
      <c r="U213" s="763"/>
      <c r="V213" s="738"/>
      <c r="W213" s="738"/>
      <c r="X213" s="739"/>
      <c r="Y213" s="737"/>
      <c r="Z213" s="739"/>
      <c r="AA213" s="743"/>
      <c r="AB213" s="732"/>
      <c r="AC213" s="732"/>
      <c r="AD213" s="732"/>
      <c r="AE213" s="732"/>
      <c r="AF213" s="733"/>
      <c r="AG213" s="741"/>
      <c r="AH213" s="827"/>
      <c r="AI213" s="764"/>
      <c r="AJ213" s="555">
        <f t="shared" si="34"/>
        <v>0</v>
      </c>
      <c r="AK213" s="744" t="s">
        <v>97</v>
      </c>
      <c r="AL213" s="745" t="s">
        <v>97</v>
      </c>
      <c r="AM213" s="746" t="s">
        <v>97</v>
      </c>
      <c r="AN213" s="777" t="s">
        <v>97</v>
      </c>
      <c r="AO213" s="775" t="s">
        <v>98</v>
      </c>
      <c r="AP213" s="776" t="s">
        <v>98</v>
      </c>
      <c r="AQ213" s="743"/>
      <c r="AR213" s="732"/>
      <c r="AS213" s="732"/>
      <c r="AT213" s="732"/>
      <c r="AU213" s="733"/>
      <c r="AV213" s="553">
        <f t="shared" si="33"/>
        <v>0</v>
      </c>
      <c r="AW213" s="748"/>
      <c r="AX213" s="749"/>
      <c r="AY213" s="749"/>
      <c r="AZ213" s="749"/>
      <c r="BA213" s="749"/>
      <c r="BB213" s="749"/>
      <c r="BC213" s="749"/>
      <c r="BD213" s="749"/>
      <c r="BE213" s="750"/>
    </row>
    <row r="214" spans="1:57" ht="33.950000000000003" customHeight="1">
      <c r="A214" s="2465" t="s">
        <v>208</v>
      </c>
      <c r="B214" s="2692" t="s">
        <v>491</v>
      </c>
      <c r="C214" s="2698" t="s">
        <v>300</v>
      </c>
      <c r="D214" s="275" t="s">
        <v>74</v>
      </c>
      <c r="E214" s="2436">
        <v>142</v>
      </c>
      <c r="F214" s="2460">
        <f>E214-SUM(M214:M218)</f>
        <v>-142</v>
      </c>
      <c r="G214" s="709">
        <f t="shared" si="31"/>
        <v>45</v>
      </c>
      <c r="H214" s="685">
        <v>0</v>
      </c>
      <c r="I214" s="686">
        <f>SUM('Комунальні по МПД'!I229,'Комунальні по МПД'!I234,'Комунальні по МПД'!I239,'Комунальні по МПД'!I245,'Комунальні по МПД'!I244)</f>
        <v>0</v>
      </c>
      <c r="J214" s="686">
        <f>SUM('Комунальні по МПД'!J229,'Комунальні по МПД'!J234,'Комунальні по МПД'!J239,'Комунальні по МПД'!J245,'Комунальні по МПД'!J244)</f>
        <v>0</v>
      </c>
      <c r="K214" s="686">
        <f>SUM('Комунальні по МПД'!K229,'Комунальні по МПД'!K234,'Комунальні по МПД'!K239,'Комунальні по МПД'!K245,'Комунальні по МПД'!K244)</f>
        <v>0</v>
      </c>
      <c r="L214" s="686">
        <f>SUM('Комунальні по МПД'!L229,'Комунальні по МПД'!L234,'Комунальні по МПД'!L239,'Комунальні по МПД'!L245,'Комунальні по МПД'!L244)</f>
        <v>0</v>
      </c>
      <c r="M214" s="713">
        <f t="shared" si="32"/>
        <v>45</v>
      </c>
      <c r="N214" s="689">
        <f>SUM('Комунальні по МПД'!N229,'Комунальні по МПД'!N234,'Комунальні по МПД'!N239,'Комунальні по МПД'!N244)</f>
        <v>0</v>
      </c>
      <c r="O214" s="689">
        <f>SUM('Комунальні по МПД'!O229,'Комунальні по МПД'!O234,'Комунальні по МПД'!O239,'Комунальні по МПД'!O244)</f>
        <v>0</v>
      </c>
      <c r="P214" s="689">
        <f>SUM('Комунальні по МПД'!P229,'Комунальні по МПД'!P234,'Комунальні по МПД'!P239,'Комунальні по МПД'!P244)</f>
        <v>0</v>
      </c>
      <c r="Q214" s="689">
        <f>SUM('Комунальні по МПД'!Q229,'Комунальні по МПД'!Q234,'Комунальні по МПД'!Q239,'Комунальні по МПД'!Q244)</f>
        <v>0</v>
      </c>
      <c r="R214" s="689">
        <f>SUM('Комунальні по МПД'!R229,'Комунальні по МПД'!R234,'Комунальні по МПД'!R239,'Комунальні по МПД'!R244)</f>
        <v>45</v>
      </c>
      <c r="S214" s="691">
        <f>SUM('Комунальні по МПД'!S229,'Комунальні по МПД'!S234,'Комунальні по МПД'!S239,'Комунальні по МПД'!S244)</f>
        <v>5</v>
      </c>
      <c r="T214" s="689">
        <f>SUM('Комунальні по МПД'!T229,'Комунальні по МПД'!T234,'Комунальні по МПД'!T239,'Комунальні по МПД'!T244)</f>
        <v>0</v>
      </c>
      <c r="U214" s="689">
        <f>SUM('Комунальні по МПД'!U229,'Комунальні по МПД'!U234,'Комунальні по МПД'!U239,'Комунальні по МПД'!U244)</f>
        <v>0</v>
      </c>
      <c r="V214" s="692">
        <f>SUM('Комунальні по МПД'!V229,'Комунальні по МПД'!V234,'Комунальні по МПД'!V239,'Комунальні по МПД'!V244)</f>
        <v>34</v>
      </c>
      <c r="W214" s="689">
        <f>SUM('Комунальні по МПД'!W229,'Комунальні по МПД'!W234,'Комунальні по МПД'!W239,'Комунальні по МПД'!W244)</f>
        <v>6</v>
      </c>
      <c r="X214" s="693">
        <f>SUM('Комунальні по МПД'!X229,'Комунальні по МПД'!X234,'Комунальні по МПД'!X239,'Комунальні по МПД'!X244)</f>
        <v>0</v>
      </c>
      <c r="Y214" s="694">
        <f>SUM('Комунальні по МПД'!Y229,'Комунальні по МПД'!Y234,'Комунальні по МПД'!Y239,'Комунальні по МПД'!Y244)</f>
        <v>37</v>
      </c>
      <c r="Z214" s="695">
        <f>SUM('Комунальні по МПД'!Z229,'Комунальні по МПД'!Z234,'Комунальні по МПД'!Z239,'Комунальні по МПД'!Z244)</f>
        <v>8</v>
      </c>
      <c r="AA214" s="696">
        <f>SUM('Комунальні по МПД'!AA229,'Комунальні по МПД'!AA234,'Комунальні по МПД'!AA239,'Комунальні по МПД'!AA244)</f>
        <v>0</v>
      </c>
      <c r="AB214" s="697">
        <f>SUM('Комунальні по МПД'!AB229,'Комунальні по МПД'!AB234,'Комунальні по МПД'!AB239,'Комунальні по МПД'!AB244)</f>
        <v>16</v>
      </c>
      <c r="AC214" s="697">
        <f>SUM('Комунальні по МПД'!AC229,'Комунальні по МПД'!AC234,'Комунальні по МПД'!AC239,'Комунальні по МПД'!AC244)</f>
        <v>16</v>
      </c>
      <c r="AD214" s="697">
        <f>SUM('Комунальні по МПД'!AD229,'Комунальні по МПД'!AD234,'Комунальні по МПД'!AD239,'Комунальні по МПД'!AD244)</f>
        <v>0</v>
      </c>
      <c r="AE214" s="697">
        <f>SUM('Комунальні по МПД'!AE229,'Комунальні по МПД'!AE234,'Комунальні по МПД'!AE239,'Комунальні по МПД'!AE244)</f>
        <v>7</v>
      </c>
      <c r="AF214" s="698">
        <f>SUM('Комунальні по МПД'!AF229,'Комунальні по МПД'!AF234,'Комунальні по МПД'!AF239,'Комунальні по МПД'!AF244)</f>
        <v>0</v>
      </c>
      <c r="AG214" s="811">
        <f>AVERAGE('Комунальні по МПД'!AG229,'Комунальні по МПД'!AG234,'Комунальні по МПД'!AG239,'Комунальні по МПД'!AG244)</f>
        <v>35.333333333333336</v>
      </c>
      <c r="AH214" s="2398">
        <f>AVERAGE('Комунальні по МПД'!AH229,'Комунальні по МПД'!AH234,'Комунальні по МПД'!AH239,'Комунальні по МПД'!AH244)</f>
        <v>18.333333333333332</v>
      </c>
      <c r="AI214" s="2397">
        <f>AVERAGE('Комунальні по МПД'!AI229,'Комунальні по МПД'!AI234,'Комунальні по МПД'!AI239,'Комунальні по МПД'!AI244)</f>
        <v>10.200000000000001</v>
      </c>
      <c r="AJ214" s="552">
        <f>SUM(AN214:AP214)</f>
        <v>45</v>
      </c>
      <c r="AK214" s="700" t="s">
        <v>97</v>
      </c>
      <c r="AL214" s="701" t="s">
        <v>97</v>
      </c>
      <c r="AM214" s="705" t="s">
        <v>97</v>
      </c>
      <c r="AN214" s="699">
        <f>SUM('Комунальні по МПД'!AN229,'Комунальні по МПД'!AN234,'Комунальні по МПД'!AN239,'Комунальні по МПД'!AN244)</f>
        <v>5</v>
      </c>
      <c r="AO214" s="686">
        <f>SUM('Комунальні по МПД'!AO229,'Комунальні по МПД'!AO234,'Комунальні по МПД'!AO239,'Комунальні по МПД'!AO244)</f>
        <v>40</v>
      </c>
      <c r="AP214" s="703">
        <f>SUM('Комунальні по МПД'!AP229,'Комунальні по МПД'!AP234,'Комунальні по МПД'!AP239,'Комунальні по МПД'!AP244)</f>
        <v>0</v>
      </c>
      <c r="AQ214" s="700" t="s">
        <v>97</v>
      </c>
      <c r="AR214" s="701" t="s">
        <v>97</v>
      </c>
      <c r="AS214" s="701" t="s">
        <v>97</v>
      </c>
      <c r="AT214" s="701" t="s">
        <v>97</v>
      </c>
      <c r="AU214" s="705" t="s">
        <v>97</v>
      </c>
      <c r="AV214" s="553">
        <f t="shared" si="33"/>
        <v>0</v>
      </c>
      <c r="AW214" s="849">
        <f>SUM('Комунальні по МПД'!AW229,'Комунальні по МПД'!AW234,'Комунальні по МПД'!AW239,'Комунальні по МПД'!AW244)</f>
        <v>0</v>
      </c>
      <c r="AX214" s="706">
        <f>SUM('Комунальні по МПД'!AX229,'Комунальні по МПД'!AX234,'Комунальні по МПД'!AX239,'Комунальні по МПД'!AX244)</f>
        <v>0</v>
      </c>
      <c r="AY214" s="706">
        <f>SUM('Комунальні по МПД'!AY229,'Комунальні по МПД'!AY234,'Комунальні по МПД'!AY239,'Комунальні по МПД'!AY244)</f>
        <v>0</v>
      </c>
      <c r="AZ214" s="706">
        <f>SUM('Комунальні по МПД'!AZ229,'Комунальні по МПД'!AZ234,'Комунальні по МПД'!AZ239,'Комунальні по МПД'!AZ244)</f>
        <v>0</v>
      </c>
      <c r="BA214" s="706">
        <f>SUM('Комунальні по МПД'!BA229,'Комунальні по МПД'!BA234,'Комунальні по МПД'!BA239,'Комунальні по МПД'!BA244)</f>
        <v>0</v>
      </c>
      <c r="BB214" s="706">
        <f>SUM('Комунальні по МПД'!BB229,'Комунальні по МПД'!BB234,'Комунальні по МПД'!BB239,'Комунальні по МПД'!BB244)</f>
        <v>0</v>
      </c>
      <c r="BC214" s="706">
        <f>SUM('Комунальні по МПД'!BC229,'Комунальні по МПД'!BC234,'Комунальні по МПД'!BC239,'Комунальні по МПД'!BC244)</f>
        <v>0</v>
      </c>
      <c r="BD214" s="706">
        <f>SUM('Комунальні по МПД'!BD229,'Комунальні по МПД'!BD234,'Комунальні по МПД'!BD239,'Комунальні по МПД'!BD244)</f>
        <v>0</v>
      </c>
      <c r="BE214" s="850">
        <f>SUM('Комунальні по МПД'!BE229,'Комунальні по МПД'!BE234,'Комунальні по МПД'!BE239,'Комунальні по МПД'!BE244)</f>
        <v>0</v>
      </c>
    </row>
    <row r="215" spans="1:57" ht="47.25">
      <c r="A215" s="2466"/>
      <c r="B215" s="2693"/>
      <c r="C215" s="2699"/>
      <c r="D215" s="277" t="s">
        <v>75</v>
      </c>
      <c r="E215" s="2437"/>
      <c r="F215" s="2461"/>
      <c r="G215" s="709">
        <f t="shared" si="31"/>
        <v>0</v>
      </c>
      <c r="H215" s="710">
        <f t="shared" ref="H215:H221" si="37">SUM(I215:L215)</f>
        <v>0</v>
      </c>
      <c r="I215" s="711"/>
      <c r="J215" s="711"/>
      <c r="K215" s="711"/>
      <c r="L215" s="712"/>
      <c r="M215" s="713">
        <f t="shared" si="32"/>
        <v>0</v>
      </c>
      <c r="N215" s="714"/>
      <c r="O215" s="714"/>
      <c r="P215" s="714"/>
      <c r="Q215" s="714"/>
      <c r="R215" s="715"/>
      <c r="S215" s="716"/>
      <c r="T215" s="717"/>
      <c r="U215" s="717"/>
      <c r="V215" s="714"/>
      <c r="W215" s="714"/>
      <c r="X215" s="718"/>
      <c r="Y215" s="694"/>
      <c r="Z215" s="695"/>
      <c r="AA215" s="696">
        <f>SUM('Комунальні по МПД'!AA230,'Комунальні по МПД'!AA235,'Комунальні по МПД'!AA240,'Комунальні по МПД'!AA245)</f>
        <v>0</v>
      </c>
      <c r="AB215" s="697"/>
      <c r="AC215" s="697"/>
      <c r="AD215" s="697"/>
      <c r="AE215" s="697"/>
      <c r="AF215" s="698"/>
      <c r="AG215" s="719"/>
      <c r="AH215" s="757"/>
      <c r="AI215" s="758"/>
      <c r="AJ215" s="554">
        <f t="shared" si="34"/>
        <v>0</v>
      </c>
      <c r="AK215" s="720" t="s">
        <v>98</v>
      </c>
      <c r="AL215" s="721" t="s">
        <v>98</v>
      </c>
      <c r="AM215" s="724" t="s">
        <v>98</v>
      </c>
      <c r="AN215" s="723"/>
      <c r="AO215" s="721"/>
      <c r="AP215" s="722"/>
      <c r="AQ215" s="720" t="s">
        <v>97</v>
      </c>
      <c r="AR215" s="721" t="s">
        <v>97</v>
      </c>
      <c r="AS215" s="721" t="s">
        <v>97</v>
      </c>
      <c r="AT215" s="721" t="s">
        <v>97</v>
      </c>
      <c r="AU215" s="724" t="s">
        <v>97</v>
      </c>
      <c r="AV215" s="553">
        <f t="shared" si="33"/>
        <v>0</v>
      </c>
      <c r="AW215" s="853">
        <f>SUM('Комунальні по МПД'!AW230,'Комунальні по МПД'!AW235,'Комунальні по МПД'!AW240,'Комунальні по МПД'!AW245)</f>
        <v>0</v>
      </c>
      <c r="AX215" s="726">
        <f>SUM('Комунальні по МПД'!AX230,'Комунальні по МПД'!AX235,'Комунальні по МПД'!AX240,'Комунальні по МПД'!AX245)</f>
        <v>0</v>
      </c>
      <c r="AY215" s="726">
        <f>SUM('Комунальні по МПД'!AY230,'Комунальні по МПД'!AY235,'Комунальні по МПД'!AY240,'Комунальні по МПД'!AY245)</f>
        <v>0</v>
      </c>
      <c r="AZ215" s="726">
        <f>SUM('Комунальні по МПД'!AZ230,'Комунальні по МПД'!AZ235,'Комунальні по МПД'!AZ240,'Комунальні по МПД'!AZ245)</f>
        <v>0</v>
      </c>
      <c r="BA215" s="726">
        <f>SUM('Комунальні по МПД'!BA230,'Комунальні по МПД'!BA235,'Комунальні по МПД'!BA240,'Комунальні по МПД'!BA245)</f>
        <v>0</v>
      </c>
      <c r="BB215" s="726">
        <f>SUM('Комунальні по МПД'!BB230,'Комунальні по МПД'!BB235,'Комунальні по МПД'!BB240,'Комунальні по МПД'!BB245)</f>
        <v>0</v>
      </c>
      <c r="BC215" s="726">
        <f>SUM('Комунальні по МПД'!BC230,'Комунальні по МПД'!BC235,'Комунальні по МПД'!BC240,'Комунальні по МПД'!BC245)</f>
        <v>0</v>
      </c>
      <c r="BD215" s="726">
        <f>SUM('Комунальні по МПД'!BD230,'Комунальні по МПД'!BD235,'Комунальні по МПД'!BD240,'Комунальні по МПД'!BD245)</f>
        <v>0</v>
      </c>
      <c r="BE215" s="727">
        <f>SUM('Комунальні по МПД'!BE230,'Комунальні по МПД'!BE235,'Комунальні по МПД'!BE240,'Комунальні по МПД'!BE245)</f>
        <v>0</v>
      </c>
    </row>
    <row r="216" spans="1:57" ht="31.5">
      <c r="A216" s="2466"/>
      <c r="B216" s="2693"/>
      <c r="C216" s="2699"/>
      <c r="D216" s="277" t="s">
        <v>76</v>
      </c>
      <c r="E216" s="2437"/>
      <c r="F216" s="2461"/>
      <c r="G216" s="709">
        <f t="shared" si="31"/>
        <v>0</v>
      </c>
      <c r="H216" s="710">
        <f t="shared" si="37"/>
        <v>0</v>
      </c>
      <c r="I216" s="711"/>
      <c r="J216" s="711"/>
      <c r="K216" s="711"/>
      <c r="L216" s="712"/>
      <c r="M216" s="713">
        <f t="shared" si="32"/>
        <v>0</v>
      </c>
      <c r="N216" s="714"/>
      <c r="O216" s="714"/>
      <c r="P216" s="728"/>
      <c r="Q216" s="729"/>
      <c r="R216" s="715"/>
      <c r="S216" s="716"/>
      <c r="T216" s="714"/>
      <c r="U216" s="714"/>
      <c r="V216" s="714"/>
      <c r="W216" s="714"/>
      <c r="X216" s="718"/>
      <c r="Y216" s="694"/>
      <c r="Z216" s="695"/>
      <c r="AA216" s="696">
        <f>SUM('Комунальні по МПД'!AA231,'Комунальні по МПД'!AA236,'Комунальні по МПД'!AA241,'Комунальні по МПД'!AA246)</f>
        <v>0</v>
      </c>
      <c r="AB216" s="697"/>
      <c r="AC216" s="697"/>
      <c r="AD216" s="697"/>
      <c r="AE216" s="697"/>
      <c r="AF216" s="698"/>
      <c r="AG216" s="719"/>
      <c r="AH216" s="757"/>
      <c r="AI216" s="758"/>
      <c r="AJ216" s="554">
        <f t="shared" si="34"/>
        <v>0</v>
      </c>
      <c r="AK216" s="720"/>
      <c r="AL216" s="721"/>
      <c r="AM216" s="724"/>
      <c r="AN216" s="723" t="s">
        <v>97</v>
      </c>
      <c r="AO216" s="721" t="s">
        <v>97</v>
      </c>
      <c r="AP216" s="722" t="s">
        <v>97</v>
      </c>
      <c r="AQ216" s="720" t="s">
        <v>97</v>
      </c>
      <c r="AR216" s="721" t="s">
        <v>97</v>
      </c>
      <c r="AS216" s="721" t="s">
        <v>97</v>
      </c>
      <c r="AT216" s="721" t="s">
        <v>97</v>
      </c>
      <c r="AU216" s="724" t="s">
        <v>97</v>
      </c>
      <c r="AV216" s="553">
        <f t="shared" si="33"/>
        <v>0</v>
      </c>
      <c r="AW216" s="853">
        <f>SUM('Комунальні по МПД'!AW231,'Комунальні по МПД'!AW236,'Комунальні по МПД'!AW241,'Комунальні по МПД'!AW246)</f>
        <v>0</v>
      </c>
      <c r="AX216" s="725">
        <f>SUM('Комунальні по МПД'!AX231,'Комунальні по МПД'!AX236,'Комунальні по МПД'!AX241,'Комунальні по МПД'!AX246)</f>
        <v>0</v>
      </c>
      <c r="AY216" s="725">
        <f>SUM('Комунальні по МПД'!AY231,'Комунальні по МПД'!AY236,'Комунальні по МПД'!AY241,'Комунальні по МПД'!AY246)</f>
        <v>0</v>
      </c>
      <c r="AZ216" s="725">
        <f>SUM('Комунальні по МПД'!AZ231,'Комунальні по МПД'!AZ236,'Комунальні по МПД'!AZ241,'Комунальні по МПД'!AZ246)</f>
        <v>0</v>
      </c>
      <c r="BA216" s="725">
        <f>SUM('Комунальні по МПД'!BA231,'Комунальні по МПД'!BA236,'Комунальні по МПД'!BA241,'Комунальні по МПД'!BA246)</f>
        <v>0</v>
      </c>
      <c r="BB216" s="725">
        <f>SUM('Комунальні по МПД'!BB231,'Комунальні по МПД'!BB236,'Комунальні по МПД'!BB241,'Комунальні по МПД'!BB246)</f>
        <v>0</v>
      </c>
      <c r="BC216" s="725">
        <f>SUM('Комунальні по МПД'!BC231,'Комунальні по МПД'!BC236,'Комунальні по МПД'!BC241,'Комунальні по МПД'!BC246)</f>
        <v>0</v>
      </c>
      <c r="BD216" s="725">
        <f>SUM('Комунальні по МПД'!BD231,'Комунальні по МПД'!BD236,'Комунальні по МПД'!BD241,'Комунальні по МПД'!BD246)</f>
        <v>0</v>
      </c>
      <c r="BE216" s="855">
        <f>SUM('Комунальні по МПД'!BE231,'Комунальні по МПД'!BE236,'Комунальні по МПД'!BE241,'Комунальні по МПД'!BE246)</f>
        <v>0</v>
      </c>
    </row>
    <row r="217" spans="1:57" ht="31.5">
      <c r="A217" s="2466"/>
      <c r="B217" s="2693"/>
      <c r="C217" s="2699"/>
      <c r="D217" s="277" t="s">
        <v>77</v>
      </c>
      <c r="E217" s="2437"/>
      <c r="F217" s="2461"/>
      <c r="G217" s="709">
        <f t="shared" si="31"/>
        <v>247</v>
      </c>
      <c r="H217" s="710">
        <f t="shared" si="37"/>
        <v>12</v>
      </c>
      <c r="I217" s="711">
        <f>SUM('Комунальні по МПД'!I232,'Комунальні по МПД'!I237,'Комунальні по МПД'!I242,'Комунальні по МПД'!I247)</f>
        <v>8</v>
      </c>
      <c r="J217" s="711">
        <f>SUM('Комунальні по МПД'!J232,'Комунальні по МПД'!J237,'Комунальні по МПД'!J242,'Комунальні по МПД'!J247)</f>
        <v>0</v>
      </c>
      <c r="K217" s="711">
        <f>SUM('Комунальні по МПД'!K232,'Комунальні по МПД'!K237,'Комунальні по МПД'!K242,'Комунальні по МПД'!K247)</f>
        <v>4</v>
      </c>
      <c r="L217" s="711">
        <f>SUM('Комунальні по МПД'!L232,'Комунальні по МПД'!L237,'Комунальні по МПД'!L242,'Комунальні по МПД'!L247)</f>
        <v>0</v>
      </c>
      <c r="M217" s="713">
        <f t="shared" si="32"/>
        <v>239</v>
      </c>
      <c r="N217" s="714">
        <f>SUM('Комунальні по МПД'!N232,'Комунальні по МПД'!N237,'Комунальні по МПД'!N242,'Комунальні по МПД'!N247)</f>
        <v>0</v>
      </c>
      <c r="O217" s="714">
        <f>SUM('Комунальні по МПД'!O232,'Комунальні по МПД'!O237,'Комунальні по МПД'!O242,'Комунальні по МПД'!O247)</f>
        <v>0</v>
      </c>
      <c r="P217" s="714">
        <f>SUM('Комунальні по МПД'!P232,'Комунальні по МПД'!P237,'Комунальні по МПД'!P242,'Комунальні по МПД'!P247)</f>
        <v>0</v>
      </c>
      <c r="Q217" s="714">
        <f>SUM('Комунальні по МПД'!Q232,'Комунальні по МПД'!Q237,'Комунальні по МПД'!Q242,'Комунальні по МПД'!Q247)</f>
        <v>0</v>
      </c>
      <c r="R217" s="715">
        <f>SUM('Комунальні по МПД'!R232,'Комунальні по МПД'!R237,'Комунальні по МПД'!R242,'Комунальні по МПД'!R247)</f>
        <v>239</v>
      </c>
      <c r="S217" s="716">
        <f>SUM('Комунальні по МПД'!S232,'Комунальні по МПД'!S237,'Комунальні по МПД'!S242,'Комунальні по МПД'!S247)</f>
        <v>47</v>
      </c>
      <c r="T217" s="714">
        <f>SUM('Комунальні по МПД'!T232,'Комунальні по МПД'!T237,'Комунальні по МПД'!T242,'Комунальні по МПД'!T247)</f>
        <v>0</v>
      </c>
      <c r="U217" s="714">
        <f>SUM('Комунальні по МПД'!U232,'Комунальні по МПД'!U237,'Комунальні по МПД'!U242,'Комунальні по МПД'!U247)</f>
        <v>0</v>
      </c>
      <c r="V217" s="714">
        <f>SUM('Комунальні по МПД'!V232,'Комунальні по МПД'!V237,'Комунальні по МПД'!V242,'Комунальні по МПД'!V247)</f>
        <v>186</v>
      </c>
      <c r="W217" s="714">
        <f>SUM('Комунальні по МПД'!W232,'Комунальні по МПД'!W237,'Комунальні по МПД'!W242,'Комунальні по МПД'!W247)</f>
        <v>6</v>
      </c>
      <c r="X217" s="718">
        <f>SUM('Комунальні по МПД'!X232,'Комунальні по МПД'!X237,'Комунальні по МПД'!X242,'Комунальні по МПД'!X247)</f>
        <v>0</v>
      </c>
      <c r="Y217" s="694">
        <f>SUM('Комунальні по МПД'!Y232,'Комунальні по МПД'!Y237,'Комунальні по МПД'!Y242,'Комунальні по МПД'!Y247)</f>
        <v>213</v>
      </c>
      <c r="Z217" s="695">
        <f>SUM('Комунальні по МПД'!Z232,'Комунальні по МПД'!Z237,'Комунальні по МПД'!Z242,'Комунальні по МПД'!Z247)</f>
        <v>26</v>
      </c>
      <c r="AA217" s="696">
        <f>SUM('Комунальні по МПД'!AA232,'Комунальні по МПД'!AA237,'Комунальні по МПД'!AA242,'Комунальні по МПД'!AA247)</f>
        <v>0</v>
      </c>
      <c r="AB217" s="697">
        <f>SUM('Комунальні по МПД'!AB232,'Комунальні по МПД'!AB237,'Комунальні по МПД'!AB242,'Комунальні по МПД'!AB247)</f>
        <v>62</v>
      </c>
      <c r="AC217" s="697">
        <f>SUM('Комунальні по МПД'!AC232,'Комунальні по МПД'!AC237,'Комунальні по МПД'!AC242,'Комунальні по МПД'!AC247)</f>
        <v>62</v>
      </c>
      <c r="AD217" s="697">
        <f>SUM('Комунальні по МПД'!AD232,'Комунальні по МПД'!AD237,'Комунальні по МПД'!AD242,'Комунальні по МПД'!AD247)</f>
        <v>9</v>
      </c>
      <c r="AE217" s="697">
        <f>SUM('Комунальні по МПД'!AE232,'Комунальні по МПД'!AE237,'Комунальні по МПД'!AE242,'Комунальні по МПД'!AE247)</f>
        <v>80</v>
      </c>
      <c r="AF217" s="698">
        <f>SUM('Комунальні по МПД'!AF232,'Комунальні по МПД'!AF237,'Комунальні по МПД'!AF242,'Комунальні по МПД'!AF247)</f>
        <v>9</v>
      </c>
      <c r="AG217" s="719">
        <f>AVERAGE('Комунальні по МПД'!AG232,'Комунальні по МПД'!AG237,'Комунальні по МПД'!AG242,'Комунальні по МПД'!AG247)</f>
        <v>40.5</v>
      </c>
      <c r="AH217" s="757">
        <f>AVERAGE('Комунальні по МПД'!AH232,'Комунальні по МПД'!AH237,'Комунальні по МПД'!AH242,'Комунальні по МПД'!AH247)</f>
        <v>19.75</v>
      </c>
      <c r="AI217" s="758">
        <f>AVERAGE('Комунальні по МПД'!AI232,'Комунальні по МПД'!AI237,'Комунальні по МПД'!AI242,'Комунальні по МПД'!AI247)</f>
        <v>99</v>
      </c>
      <c r="AJ217" s="554">
        <f>SUM(AN217:AU217)</f>
        <v>239</v>
      </c>
      <c r="AK217" s="720" t="s">
        <v>98</v>
      </c>
      <c r="AL217" s="721" t="s">
        <v>98</v>
      </c>
      <c r="AM217" s="724" t="s">
        <v>98</v>
      </c>
      <c r="AN217" s="723" t="s">
        <v>97</v>
      </c>
      <c r="AO217" s="721" t="s">
        <v>97</v>
      </c>
      <c r="AP217" s="722" t="s">
        <v>97</v>
      </c>
      <c r="AQ217" s="720">
        <f>SUM('Комунальні по МПД'!AQ232,'Комунальні по МПД'!AQ237,'Комунальні по МПД'!AQ242,'Комунальні по МПД'!AQ247)</f>
        <v>26</v>
      </c>
      <c r="AR217" s="720">
        <f>SUM('Комунальні по МПД'!AR232,'Комунальні по МПД'!AR237,'Комунальні по МПД'!AR242,'Комунальні по МПД'!AR247)</f>
        <v>26</v>
      </c>
      <c r="AS217" s="720">
        <f>SUM('Комунальні по МПД'!AS232,'Комунальні по МПД'!AS237,'Комунальні по МПД'!AS242,'Комунальні по МПД'!AS247)</f>
        <v>156</v>
      </c>
      <c r="AT217" s="720">
        <f>SUM('Комунальні по МПД'!AT232,'Комунальні по МПД'!AT237,'Комунальні по МПД'!AT242,'Комунальні по МПД'!AT247)</f>
        <v>30</v>
      </c>
      <c r="AU217" s="720">
        <f>SUM('Комунальні по МПД'!AU232,'Комунальні по МПД'!AU237,'Комунальні по МПД'!AU242,'Комунальні по МПД'!AU247)</f>
        <v>1</v>
      </c>
      <c r="AV217" s="553">
        <f t="shared" si="33"/>
        <v>8</v>
      </c>
      <c r="AW217" s="853">
        <f>SUM('Комунальні по МПД'!AW232,'Комунальні по МПД'!AW237,'Комунальні по МПД'!AW242,'Комунальні по МПД'!AW247)</f>
        <v>0</v>
      </c>
      <c r="AX217" s="726">
        <f>SUM('Комунальні по МПД'!AX232,'Комунальні по МПД'!AX237,'Комунальні по МПД'!AX242,'Комунальні по МПД'!AX247)</f>
        <v>0</v>
      </c>
      <c r="AY217" s="726">
        <f>SUM('Комунальні по МПД'!AY232,'Комунальні по МПД'!AY237,'Комунальні по МПД'!AY242,'Комунальні по МПД'!AY247)</f>
        <v>1</v>
      </c>
      <c r="AZ217" s="726">
        <f>SUM('Комунальні по МПД'!AZ232,'Комунальні по МПД'!AZ237,'Комунальні по МПД'!AZ242,'Комунальні по МПД'!AZ247)</f>
        <v>0</v>
      </c>
      <c r="BA217" s="726">
        <f>SUM('Комунальні по МПД'!BA232,'Комунальні по МПД'!BA237,'Комунальні по МПД'!BA242,'Комунальні по МПД'!BA247)</f>
        <v>4</v>
      </c>
      <c r="BB217" s="726">
        <f>SUM('Комунальні по МПД'!BB232,'Комунальні по МПД'!BB237,'Комунальні по МПД'!BB242,'Комунальні по МПД'!BB247)</f>
        <v>0</v>
      </c>
      <c r="BC217" s="726">
        <f>SUM('Комунальні по МПД'!BC232,'Комунальні по МПД'!BC237,'Комунальні по МПД'!BC242,'Комунальні по МПД'!BC247)</f>
        <v>2</v>
      </c>
      <c r="BD217" s="726">
        <f>SUM('Комунальні по МПД'!BD232,'Комунальні по МПД'!BD237,'Комунальні по МПД'!BD242,'Комунальні по МПД'!BD247)</f>
        <v>1</v>
      </c>
      <c r="BE217" s="727">
        <f>SUM('Комунальні по МПД'!BE232,'Комунальні по МПД'!BE237,'Комунальні по МПД'!BE242,'Комунальні по МПД'!BE247)</f>
        <v>0</v>
      </c>
    </row>
    <row r="218" spans="1:57" ht="32.25" thickBot="1">
      <c r="A218" s="2466"/>
      <c r="B218" s="2703"/>
      <c r="C218" s="2706"/>
      <c r="D218" s="281" t="s">
        <v>78</v>
      </c>
      <c r="E218" s="2437"/>
      <c r="F218" s="2461"/>
      <c r="G218" s="730">
        <f t="shared" si="31"/>
        <v>0</v>
      </c>
      <c r="H218" s="731">
        <f t="shared" si="37"/>
        <v>0</v>
      </c>
      <c r="I218" s="732"/>
      <c r="J218" s="732"/>
      <c r="K218" s="732"/>
      <c r="L218" s="733"/>
      <c r="M218" s="734">
        <f t="shared" si="32"/>
        <v>0</v>
      </c>
      <c r="N218" s="735"/>
      <c r="O218" s="735"/>
      <c r="P218" s="735"/>
      <c r="Q218" s="735"/>
      <c r="R218" s="736"/>
      <c r="S218" s="737"/>
      <c r="T218" s="738"/>
      <c r="U218" s="738"/>
      <c r="V218" s="738"/>
      <c r="W218" s="738"/>
      <c r="X218" s="739"/>
      <c r="Y218" s="740"/>
      <c r="Z218" s="718"/>
      <c r="AA218" s="719"/>
      <c r="AB218" s="711"/>
      <c r="AC218" s="711"/>
      <c r="AD218" s="711"/>
      <c r="AE218" s="711"/>
      <c r="AF218" s="712"/>
      <c r="AG218" s="743"/>
      <c r="AH218" s="760"/>
      <c r="AI218" s="764"/>
      <c r="AJ218" s="555">
        <f t="shared" si="34"/>
        <v>0</v>
      </c>
      <c r="AK218" s="744" t="s">
        <v>97</v>
      </c>
      <c r="AL218" s="745" t="s">
        <v>97</v>
      </c>
      <c r="AM218" s="808" t="s">
        <v>97</v>
      </c>
      <c r="AN218" s="747" t="s">
        <v>97</v>
      </c>
      <c r="AO218" s="745" t="s">
        <v>98</v>
      </c>
      <c r="AP218" s="746" t="s">
        <v>98</v>
      </c>
      <c r="AQ218" s="764"/>
      <c r="AR218" s="732"/>
      <c r="AS218" s="732"/>
      <c r="AT218" s="732"/>
      <c r="AU218" s="733"/>
      <c r="AV218" s="553">
        <f t="shared" si="33"/>
        <v>0</v>
      </c>
      <c r="AW218" s="857">
        <f>SUM('Комунальні по МПД'!AW233,'Комунальні по МПД'!AW238,'Комунальні по МПД'!AW243,'Комунальні по МПД'!AW248)</f>
        <v>0</v>
      </c>
      <c r="AX218" s="748">
        <f>SUM('Комунальні по МПД'!AX233,'Комунальні по МПД'!AX238,'Комунальні по МПД'!AX243,'Комунальні по МПД'!AX248)</f>
        <v>0</v>
      </c>
      <c r="AY218" s="748">
        <f>SUM('Комунальні по МПД'!AY233,'Комунальні по МПД'!AY238,'Комунальні по МПД'!AY243,'Комунальні по МПД'!AY248)</f>
        <v>0</v>
      </c>
      <c r="AZ218" s="748">
        <f>SUM('Комунальні по МПД'!AZ233,'Комунальні по МПД'!AZ238,'Комунальні по МПД'!AZ243,'Комунальні по МПД'!AZ248)</f>
        <v>0</v>
      </c>
      <c r="BA218" s="748">
        <f>SUM('Комунальні по МПД'!BA233,'Комунальні по МПД'!BA238,'Комунальні по МПД'!BA243,'Комунальні по МПД'!BA248)</f>
        <v>0</v>
      </c>
      <c r="BB218" s="748">
        <f>SUM('Комунальні по МПД'!BB233,'Комунальні по МПД'!BB238,'Комунальні по МПД'!BB243,'Комунальні по МПД'!BB248)</f>
        <v>0</v>
      </c>
      <c r="BC218" s="748">
        <f>SUM('Комунальні по МПД'!BC233,'Комунальні по МПД'!BC238,'Комунальні по МПД'!BC243,'Комунальні по МПД'!BC248)</f>
        <v>0</v>
      </c>
      <c r="BD218" s="748">
        <f>SUM('Комунальні по МПД'!BD233,'Комунальні по МПД'!BD238,'Комунальні по МПД'!BD243,'Комунальні по МПД'!BD248)</f>
        <v>0</v>
      </c>
      <c r="BE218" s="2256">
        <f>SUM('Комунальні по МПД'!BE233,'Комунальні по МПД'!BE238,'Комунальні по МПД'!BE243,'Комунальні по МПД'!BE248)</f>
        <v>0</v>
      </c>
    </row>
    <row r="219" spans="1:57" ht="31.5">
      <c r="A219" s="2466"/>
      <c r="B219" s="2692" t="s">
        <v>304</v>
      </c>
      <c r="C219" s="2698" t="s">
        <v>305</v>
      </c>
      <c r="D219" s="275" t="s">
        <v>74</v>
      </c>
      <c r="E219" s="2436">
        <v>85</v>
      </c>
      <c r="F219" s="2460">
        <f>E219-SUM(M219:M223)</f>
        <v>47</v>
      </c>
      <c r="G219" s="684">
        <f t="shared" si="31"/>
        <v>0</v>
      </c>
      <c r="H219" s="685">
        <f t="shared" si="37"/>
        <v>0</v>
      </c>
      <c r="I219" s="686"/>
      <c r="J219" s="686"/>
      <c r="K219" s="686"/>
      <c r="L219" s="687"/>
      <c r="M219" s="688">
        <f t="shared" si="32"/>
        <v>0</v>
      </c>
      <c r="N219" s="689"/>
      <c r="O219" s="689"/>
      <c r="P219" s="689"/>
      <c r="Q219" s="689"/>
      <c r="R219" s="693"/>
      <c r="S219" s="762"/>
      <c r="T219" s="762"/>
      <c r="U219" s="762"/>
      <c r="V219" s="689"/>
      <c r="W219" s="689"/>
      <c r="X219" s="693"/>
      <c r="Y219" s="691"/>
      <c r="Z219" s="693"/>
      <c r="AA219" s="699"/>
      <c r="AB219" s="686"/>
      <c r="AC219" s="686"/>
      <c r="AD219" s="686"/>
      <c r="AE219" s="686"/>
      <c r="AF219" s="687"/>
      <c r="AG219" s="696"/>
      <c r="AH219" s="809"/>
      <c r="AI219" s="752"/>
      <c r="AJ219" s="552">
        <f t="shared" si="34"/>
        <v>0</v>
      </c>
      <c r="AK219" s="700" t="s">
        <v>97</v>
      </c>
      <c r="AL219" s="701" t="s">
        <v>97</v>
      </c>
      <c r="AM219" s="702" t="s">
        <v>97</v>
      </c>
      <c r="AN219" s="696"/>
      <c r="AO219" s="697"/>
      <c r="AP219" s="809"/>
      <c r="AQ219" s="704" t="s">
        <v>97</v>
      </c>
      <c r="AR219" s="701" t="s">
        <v>97</v>
      </c>
      <c r="AS219" s="701" t="s">
        <v>97</v>
      </c>
      <c r="AT219" s="701" t="s">
        <v>97</v>
      </c>
      <c r="AU219" s="705" t="s">
        <v>97</v>
      </c>
      <c r="AV219" s="553">
        <f t="shared" si="33"/>
        <v>0</v>
      </c>
      <c r="AW219" s="706"/>
      <c r="AX219" s="707"/>
      <c r="AY219" s="707"/>
      <c r="AZ219" s="707"/>
      <c r="BA219" s="707"/>
      <c r="BB219" s="707"/>
      <c r="BC219" s="707"/>
      <c r="BD219" s="707"/>
      <c r="BE219" s="708"/>
    </row>
    <row r="220" spans="1:57" ht="47.25">
      <c r="A220" s="2466"/>
      <c r="B220" s="2693"/>
      <c r="C220" s="2699"/>
      <c r="D220" s="277" t="s">
        <v>75</v>
      </c>
      <c r="E220" s="2437"/>
      <c r="F220" s="2461"/>
      <c r="G220" s="709">
        <f t="shared" si="31"/>
        <v>0</v>
      </c>
      <c r="H220" s="710">
        <f t="shared" si="37"/>
        <v>0</v>
      </c>
      <c r="I220" s="711"/>
      <c r="J220" s="711"/>
      <c r="K220" s="711"/>
      <c r="L220" s="712"/>
      <c r="M220" s="713">
        <f t="shared" si="32"/>
        <v>0</v>
      </c>
      <c r="N220" s="714"/>
      <c r="O220" s="714"/>
      <c r="P220" s="714"/>
      <c r="Q220" s="714"/>
      <c r="R220" s="718"/>
      <c r="S220" s="694"/>
      <c r="T220" s="694"/>
      <c r="U220" s="694"/>
      <c r="V220" s="751"/>
      <c r="W220" s="751"/>
      <c r="X220" s="695"/>
      <c r="Y220" s="756"/>
      <c r="Z220" s="695"/>
      <c r="AA220" s="696"/>
      <c r="AB220" s="697"/>
      <c r="AC220" s="697"/>
      <c r="AD220" s="697"/>
      <c r="AE220" s="697"/>
      <c r="AF220" s="698"/>
      <c r="AG220" s="719"/>
      <c r="AH220" s="757"/>
      <c r="AI220" s="758"/>
      <c r="AJ220" s="554">
        <f t="shared" si="34"/>
        <v>0</v>
      </c>
      <c r="AK220" s="720" t="s">
        <v>98</v>
      </c>
      <c r="AL220" s="721" t="s">
        <v>98</v>
      </c>
      <c r="AM220" s="722" t="s">
        <v>98</v>
      </c>
      <c r="AN220" s="723"/>
      <c r="AO220" s="721"/>
      <c r="AP220" s="722"/>
      <c r="AQ220" s="723" t="s">
        <v>97</v>
      </c>
      <c r="AR220" s="721" t="s">
        <v>97</v>
      </c>
      <c r="AS220" s="721" t="s">
        <v>97</v>
      </c>
      <c r="AT220" s="721" t="s">
        <v>97</v>
      </c>
      <c r="AU220" s="724" t="s">
        <v>97</v>
      </c>
      <c r="AV220" s="553">
        <f t="shared" si="33"/>
        <v>0</v>
      </c>
      <c r="AW220" s="753"/>
      <c r="AX220" s="754"/>
      <c r="AY220" s="754"/>
      <c r="AZ220" s="754"/>
      <c r="BA220" s="754"/>
      <c r="BB220" s="754"/>
      <c r="BC220" s="754"/>
      <c r="BD220" s="754"/>
      <c r="BE220" s="755"/>
    </row>
    <row r="221" spans="1:57" ht="31.5">
      <c r="A221" s="2466"/>
      <c r="B221" s="2693"/>
      <c r="C221" s="2699"/>
      <c r="D221" s="277" t="s">
        <v>76</v>
      </c>
      <c r="E221" s="2437"/>
      <c r="F221" s="2461"/>
      <c r="G221" s="709">
        <f t="shared" si="31"/>
        <v>0</v>
      </c>
      <c r="H221" s="710">
        <f t="shared" si="37"/>
        <v>0</v>
      </c>
      <c r="I221" s="711"/>
      <c r="J221" s="711"/>
      <c r="K221" s="711"/>
      <c r="L221" s="712"/>
      <c r="M221" s="713">
        <f t="shared" si="32"/>
        <v>0</v>
      </c>
      <c r="N221" s="714"/>
      <c r="O221" s="714"/>
      <c r="P221" s="714"/>
      <c r="Q221" s="714"/>
      <c r="R221" s="718"/>
      <c r="S221" s="694"/>
      <c r="T221" s="694"/>
      <c r="U221" s="694"/>
      <c r="V221" s="751"/>
      <c r="W221" s="751"/>
      <c r="X221" s="695"/>
      <c r="Y221" s="756"/>
      <c r="Z221" s="695"/>
      <c r="AA221" s="696"/>
      <c r="AB221" s="697"/>
      <c r="AC221" s="697"/>
      <c r="AD221" s="697"/>
      <c r="AE221" s="697"/>
      <c r="AF221" s="698"/>
      <c r="AG221" s="719"/>
      <c r="AH221" s="757"/>
      <c r="AI221" s="758"/>
      <c r="AJ221" s="554">
        <f t="shared" si="34"/>
        <v>0</v>
      </c>
      <c r="AK221" s="720"/>
      <c r="AL221" s="721"/>
      <c r="AM221" s="722"/>
      <c r="AN221" s="723" t="s">
        <v>97</v>
      </c>
      <c r="AO221" s="721" t="s">
        <v>97</v>
      </c>
      <c r="AP221" s="722" t="s">
        <v>97</v>
      </c>
      <c r="AQ221" s="723" t="s">
        <v>97</v>
      </c>
      <c r="AR221" s="721" t="s">
        <v>97</v>
      </c>
      <c r="AS221" s="721" t="s">
        <v>97</v>
      </c>
      <c r="AT221" s="721" t="s">
        <v>97</v>
      </c>
      <c r="AU221" s="724" t="s">
        <v>97</v>
      </c>
      <c r="AV221" s="553">
        <f t="shared" si="33"/>
        <v>0</v>
      </c>
      <c r="AW221" s="753"/>
      <c r="AX221" s="754"/>
      <c r="AY221" s="754"/>
      <c r="AZ221" s="754"/>
      <c r="BA221" s="754"/>
      <c r="BB221" s="754"/>
      <c r="BC221" s="754"/>
      <c r="BD221" s="754"/>
      <c r="BE221" s="755"/>
    </row>
    <row r="222" spans="1:57" ht="31.5">
      <c r="A222" s="2466"/>
      <c r="B222" s="2693"/>
      <c r="C222" s="2699"/>
      <c r="D222" s="277" t="s">
        <v>77</v>
      </c>
      <c r="E222" s="2437"/>
      <c r="F222" s="2461"/>
      <c r="G222" s="709">
        <f t="shared" si="31"/>
        <v>38</v>
      </c>
      <c r="H222" s="710">
        <v>0</v>
      </c>
      <c r="I222" s="711"/>
      <c r="J222" s="711"/>
      <c r="K222" s="711"/>
      <c r="L222" s="712"/>
      <c r="M222" s="713">
        <f t="shared" si="32"/>
        <v>38</v>
      </c>
      <c r="N222" s="714"/>
      <c r="O222" s="714"/>
      <c r="P222" s="714"/>
      <c r="Q222" s="714"/>
      <c r="R222" s="718">
        <v>38</v>
      </c>
      <c r="S222" s="694"/>
      <c r="T222" s="694"/>
      <c r="U222" s="694"/>
      <c r="V222" s="751">
        <v>38</v>
      </c>
      <c r="W222" s="751"/>
      <c r="X222" s="695"/>
      <c r="Y222" s="756">
        <v>34</v>
      </c>
      <c r="Z222" s="695">
        <v>4</v>
      </c>
      <c r="AA222" s="696"/>
      <c r="AB222" s="697">
        <v>9</v>
      </c>
      <c r="AC222" s="697">
        <v>9</v>
      </c>
      <c r="AD222" s="697">
        <v>2</v>
      </c>
      <c r="AE222" s="697">
        <v>37</v>
      </c>
      <c r="AF222" s="698"/>
      <c r="AG222" s="719">
        <v>38.799999999999997</v>
      </c>
      <c r="AH222" s="757">
        <v>20.3</v>
      </c>
      <c r="AI222" s="758" t="s">
        <v>306</v>
      </c>
      <c r="AJ222" s="554">
        <f>SUM(AN222:AU222)</f>
        <v>38</v>
      </c>
      <c r="AK222" s="720" t="s">
        <v>98</v>
      </c>
      <c r="AL222" s="721" t="s">
        <v>98</v>
      </c>
      <c r="AM222" s="722" t="s">
        <v>98</v>
      </c>
      <c r="AN222" s="723" t="s">
        <v>97</v>
      </c>
      <c r="AO222" s="721" t="s">
        <v>97</v>
      </c>
      <c r="AP222" s="722" t="s">
        <v>97</v>
      </c>
      <c r="AQ222" s="723">
        <v>1</v>
      </c>
      <c r="AR222" s="721">
        <v>4</v>
      </c>
      <c r="AS222" s="721">
        <v>29</v>
      </c>
      <c r="AT222" s="721">
        <v>4</v>
      </c>
      <c r="AU222" s="724"/>
      <c r="AV222" s="553">
        <f t="shared" si="33"/>
        <v>0</v>
      </c>
      <c r="AW222" s="753"/>
      <c r="AX222" s="754"/>
      <c r="AY222" s="754"/>
      <c r="AZ222" s="754"/>
      <c r="BA222" s="754"/>
      <c r="BB222" s="754"/>
      <c r="BC222" s="754"/>
      <c r="BD222" s="754"/>
      <c r="BE222" s="755"/>
    </row>
    <row r="223" spans="1:57" ht="32.25" thickBot="1">
      <c r="A223" s="2466"/>
      <c r="B223" s="2694"/>
      <c r="C223" s="2700"/>
      <c r="D223" s="284" t="s">
        <v>78</v>
      </c>
      <c r="E223" s="2438"/>
      <c r="F223" s="2462"/>
      <c r="G223" s="730">
        <f t="shared" si="31"/>
        <v>0</v>
      </c>
      <c r="H223" s="731">
        <f>SUM(I223:L223)</f>
        <v>0</v>
      </c>
      <c r="I223" s="732"/>
      <c r="J223" s="732"/>
      <c r="K223" s="732"/>
      <c r="L223" s="733"/>
      <c r="M223" s="759">
        <f t="shared" si="32"/>
        <v>0</v>
      </c>
      <c r="N223" s="738"/>
      <c r="O223" s="738"/>
      <c r="P223" s="738"/>
      <c r="Q223" s="738"/>
      <c r="R223" s="739"/>
      <c r="S223" s="763"/>
      <c r="T223" s="763"/>
      <c r="U223" s="763"/>
      <c r="V223" s="738"/>
      <c r="W223" s="738"/>
      <c r="X223" s="739"/>
      <c r="Y223" s="737"/>
      <c r="Z223" s="739"/>
      <c r="AA223" s="743"/>
      <c r="AB223" s="732"/>
      <c r="AC223" s="732"/>
      <c r="AD223" s="732"/>
      <c r="AE223" s="732"/>
      <c r="AF223" s="733"/>
      <c r="AG223" s="743"/>
      <c r="AH223" s="760"/>
      <c r="AI223" s="764"/>
      <c r="AJ223" s="555">
        <f t="shared" si="34"/>
        <v>0</v>
      </c>
      <c r="AK223" s="744" t="s">
        <v>97</v>
      </c>
      <c r="AL223" s="745" t="s">
        <v>97</v>
      </c>
      <c r="AM223" s="746" t="s">
        <v>97</v>
      </c>
      <c r="AN223" s="747" t="s">
        <v>97</v>
      </c>
      <c r="AO223" s="745" t="s">
        <v>98</v>
      </c>
      <c r="AP223" s="746" t="s">
        <v>98</v>
      </c>
      <c r="AQ223" s="743"/>
      <c r="AR223" s="732"/>
      <c r="AS223" s="732"/>
      <c r="AT223" s="732"/>
      <c r="AU223" s="733"/>
      <c r="AV223" s="553">
        <f t="shared" si="33"/>
        <v>0</v>
      </c>
      <c r="AW223" s="748"/>
      <c r="AX223" s="749"/>
      <c r="AY223" s="749"/>
      <c r="AZ223" s="749"/>
      <c r="BA223" s="749"/>
      <c r="BB223" s="749"/>
      <c r="BC223" s="749"/>
      <c r="BD223" s="749"/>
      <c r="BE223" s="750"/>
    </row>
    <row r="224" spans="1:57" ht="31.5">
      <c r="A224" s="2466"/>
      <c r="B224" s="2692" t="s">
        <v>307</v>
      </c>
      <c r="C224" s="2698" t="s">
        <v>308</v>
      </c>
      <c r="D224" s="275" t="s">
        <v>74</v>
      </c>
      <c r="E224" s="2436">
        <v>55</v>
      </c>
      <c r="F224" s="2460">
        <f>E224-SUM(M224:M228)</f>
        <v>19</v>
      </c>
      <c r="G224" s="684">
        <f t="shared" si="31"/>
        <v>0</v>
      </c>
      <c r="H224" s="685">
        <f t="shared" ref="H224:H246" si="38">SUM(I224:L224)</f>
        <v>0</v>
      </c>
      <c r="I224" s="686"/>
      <c r="J224" s="686"/>
      <c r="K224" s="686"/>
      <c r="L224" s="687"/>
      <c r="M224" s="688">
        <f t="shared" si="32"/>
        <v>0</v>
      </c>
      <c r="N224" s="689"/>
      <c r="O224" s="689"/>
      <c r="P224" s="689"/>
      <c r="Q224" s="689"/>
      <c r="R224" s="693"/>
      <c r="S224" s="762"/>
      <c r="T224" s="762"/>
      <c r="U224" s="762"/>
      <c r="V224" s="689"/>
      <c r="W224" s="689"/>
      <c r="X224" s="693"/>
      <c r="Y224" s="691"/>
      <c r="Z224" s="693"/>
      <c r="AA224" s="699"/>
      <c r="AB224" s="686"/>
      <c r="AC224" s="686"/>
      <c r="AD224" s="686"/>
      <c r="AE224" s="686"/>
      <c r="AF224" s="687"/>
      <c r="AG224" s="699"/>
      <c r="AH224" s="703"/>
      <c r="AI224" s="752"/>
      <c r="AJ224" s="552">
        <f t="shared" si="34"/>
        <v>0</v>
      </c>
      <c r="AK224" s="700" t="s">
        <v>97</v>
      </c>
      <c r="AL224" s="701" t="s">
        <v>97</v>
      </c>
      <c r="AM224" s="702" t="s">
        <v>97</v>
      </c>
      <c r="AN224" s="699"/>
      <c r="AO224" s="686"/>
      <c r="AP224" s="703"/>
      <c r="AQ224" s="704" t="s">
        <v>97</v>
      </c>
      <c r="AR224" s="701" t="s">
        <v>97</v>
      </c>
      <c r="AS224" s="701" t="s">
        <v>97</v>
      </c>
      <c r="AT224" s="701" t="s">
        <v>97</v>
      </c>
      <c r="AU224" s="705" t="s">
        <v>97</v>
      </c>
      <c r="AV224" s="553">
        <f t="shared" si="33"/>
        <v>0</v>
      </c>
      <c r="AW224" s="706"/>
      <c r="AX224" s="707"/>
      <c r="AY224" s="707"/>
      <c r="AZ224" s="707"/>
      <c r="BA224" s="707"/>
      <c r="BB224" s="707"/>
      <c r="BC224" s="707"/>
      <c r="BD224" s="707"/>
      <c r="BE224" s="708"/>
    </row>
    <row r="225" spans="1:57" ht="47.25">
      <c r="A225" s="2466"/>
      <c r="B225" s="2693"/>
      <c r="C225" s="2699"/>
      <c r="D225" s="277" t="s">
        <v>75</v>
      </c>
      <c r="E225" s="2437"/>
      <c r="F225" s="2461"/>
      <c r="G225" s="709">
        <f t="shared" si="31"/>
        <v>0</v>
      </c>
      <c r="H225" s="710">
        <f t="shared" si="38"/>
        <v>0</v>
      </c>
      <c r="I225" s="711"/>
      <c r="J225" s="711"/>
      <c r="K225" s="711"/>
      <c r="L225" s="712"/>
      <c r="M225" s="713">
        <f t="shared" si="32"/>
        <v>0</v>
      </c>
      <c r="N225" s="714"/>
      <c r="O225" s="714"/>
      <c r="P225" s="714"/>
      <c r="Q225" s="714"/>
      <c r="R225" s="718"/>
      <c r="S225" s="694"/>
      <c r="T225" s="694"/>
      <c r="U225" s="694"/>
      <c r="V225" s="751"/>
      <c r="W225" s="751"/>
      <c r="X225" s="695"/>
      <c r="Y225" s="756"/>
      <c r="Z225" s="695"/>
      <c r="AA225" s="696"/>
      <c r="AB225" s="697"/>
      <c r="AC225" s="697"/>
      <c r="AD225" s="697"/>
      <c r="AE225" s="697"/>
      <c r="AF225" s="698"/>
      <c r="AG225" s="719"/>
      <c r="AH225" s="757"/>
      <c r="AI225" s="758"/>
      <c r="AJ225" s="554">
        <f t="shared" si="34"/>
        <v>0</v>
      </c>
      <c r="AK225" s="720" t="s">
        <v>98</v>
      </c>
      <c r="AL225" s="721" t="s">
        <v>98</v>
      </c>
      <c r="AM225" s="722" t="s">
        <v>98</v>
      </c>
      <c r="AN225" s="723"/>
      <c r="AO225" s="721"/>
      <c r="AP225" s="722"/>
      <c r="AQ225" s="723" t="s">
        <v>97</v>
      </c>
      <c r="AR225" s="721" t="s">
        <v>97</v>
      </c>
      <c r="AS225" s="721" t="s">
        <v>97</v>
      </c>
      <c r="AT225" s="721" t="s">
        <v>97</v>
      </c>
      <c r="AU225" s="724" t="s">
        <v>97</v>
      </c>
      <c r="AV225" s="553">
        <f t="shared" si="33"/>
        <v>0</v>
      </c>
      <c r="AW225" s="753"/>
      <c r="AX225" s="754"/>
      <c r="AY225" s="754"/>
      <c r="AZ225" s="754"/>
      <c r="BA225" s="754"/>
      <c r="BB225" s="754"/>
      <c r="BC225" s="754"/>
      <c r="BD225" s="754"/>
      <c r="BE225" s="755"/>
    </row>
    <row r="226" spans="1:57" ht="31.5">
      <c r="A226" s="2466"/>
      <c r="B226" s="2693"/>
      <c r="C226" s="2699"/>
      <c r="D226" s="277" t="s">
        <v>76</v>
      </c>
      <c r="E226" s="2437"/>
      <c r="F226" s="2461"/>
      <c r="G226" s="709">
        <f t="shared" si="31"/>
        <v>0</v>
      </c>
      <c r="H226" s="710">
        <f t="shared" si="38"/>
        <v>0</v>
      </c>
      <c r="I226" s="711"/>
      <c r="J226" s="711"/>
      <c r="K226" s="711"/>
      <c r="L226" s="712"/>
      <c r="M226" s="713">
        <f t="shared" si="32"/>
        <v>0</v>
      </c>
      <c r="N226" s="714"/>
      <c r="O226" s="714"/>
      <c r="P226" s="714"/>
      <c r="Q226" s="714"/>
      <c r="R226" s="718"/>
      <c r="S226" s="694"/>
      <c r="T226" s="694"/>
      <c r="U226" s="694"/>
      <c r="V226" s="751"/>
      <c r="W226" s="751"/>
      <c r="X226" s="695"/>
      <c r="Y226" s="756"/>
      <c r="Z226" s="695"/>
      <c r="AA226" s="696"/>
      <c r="AB226" s="697"/>
      <c r="AC226" s="697"/>
      <c r="AD226" s="697"/>
      <c r="AE226" s="697"/>
      <c r="AF226" s="698"/>
      <c r="AG226" s="719"/>
      <c r="AH226" s="757"/>
      <c r="AI226" s="758"/>
      <c r="AJ226" s="554">
        <f t="shared" si="34"/>
        <v>0</v>
      </c>
      <c r="AK226" s="720"/>
      <c r="AL226" s="721"/>
      <c r="AM226" s="722"/>
      <c r="AN226" s="723" t="s">
        <v>97</v>
      </c>
      <c r="AO226" s="721" t="s">
        <v>97</v>
      </c>
      <c r="AP226" s="722" t="s">
        <v>97</v>
      </c>
      <c r="AQ226" s="723" t="s">
        <v>97</v>
      </c>
      <c r="AR226" s="721" t="s">
        <v>97</v>
      </c>
      <c r="AS226" s="721" t="s">
        <v>97</v>
      </c>
      <c r="AT226" s="721" t="s">
        <v>97</v>
      </c>
      <c r="AU226" s="724" t="s">
        <v>97</v>
      </c>
      <c r="AV226" s="553">
        <f t="shared" si="33"/>
        <v>0</v>
      </c>
      <c r="AW226" s="753"/>
      <c r="AX226" s="754"/>
      <c r="AY226" s="754"/>
      <c r="AZ226" s="754"/>
      <c r="BA226" s="754"/>
      <c r="BB226" s="754"/>
      <c r="BC226" s="754"/>
      <c r="BD226" s="754"/>
      <c r="BE226" s="755"/>
    </row>
    <row r="227" spans="1:57" ht="31.5">
      <c r="A227" s="2466"/>
      <c r="B227" s="2693"/>
      <c r="C227" s="2699"/>
      <c r="D227" s="277" t="s">
        <v>77</v>
      </c>
      <c r="E227" s="2437"/>
      <c r="F227" s="2461"/>
      <c r="G227" s="709">
        <f t="shared" si="31"/>
        <v>38</v>
      </c>
      <c r="H227" s="710">
        <f t="shared" si="38"/>
        <v>4</v>
      </c>
      <c r="I227" s="711">
        <v>3</v>
      </c>
      <c r="J227" s="711"/>
      <c r="K227" s="711">
        <v>1</v>
      </c>
      <c r="L227" s="712"/>
      <c r="M227" s="713">
        <f t="shared" si="32"/>
        <v>36</v>
      </c>
      <c r="N227" s="714"/>
      <c r="O227" s="714"/>
      <c r="P227" s="714"/>
      <c r="Q227" s="714"/>
      <c r="R227" s="718">
        <v>36</v>
      </c>
      <c r="S227" s="694">
        <v>5</v>
      </c>
      <c r="T227" s="694"/>
      <c r="U227" s="694"/>
      <c r="V227" s="751">
        <v>31</v>
      </c>
      <c r="W227" s="751"/>
      <c r="X227" s="695"/>
      <c r="Y227" s="756">
        <v>33</v>
      </c>
      <c r="Z227" s="695">
        <v>3</v>
      </c>
      <c r="AA227" s="696"/>
      <c r="AB227" s="697">
        <v>21</v>
      </c>
      <c r="AC227" s="697">
        <v>21</v>
      </c>
      <c r="AD227" s="697"/>
      <c r="AE227" s="697">
        <v>3</v>
      </c>
      <c r="AF227" s="698">
        <v>7</v>
      </c>
      <c r="AG227" s="719">
        <v>41</v>
      </c>
      <c r="AH227" s="757">
        <v>20</v>
      </c>
      <c r="AI227" s="758">
        <v>86</v>
      </c>
      <c r="AJ227" s="554">
        <f>SUM(AN227:AU227)</f>
        <v>31</v>
      </c>
      <c r="AK227" s="720" t="s">
        <v>98</v>
      </c>
      <c r="AL227" s="721" t="s">
        <v>98</v>
      </c>
      <c r="AM227" s="722" t="s">
        <v>98</v>
      </c>
      <c r="AN227" s="723" t="s">
        <v>97</v>
      </c>
      <c r="AO227" s="721" t="s">
        <v>97</v>
      </c>
      <c r="AP227" s="722" t="s">
        <v>97</v>
      </c>
      <c r="AQ227" s="723">
        <v>1</v>
      </c>
      <c r="AR227" s="721">
        <v>3</v>
      </c>
      <c r="AS227" s="721">
        <v>27</v>
      </c>
      <c r="AT227" s="721"/>
      <c r="AU227" s="724"/>
      <c r="AV227" s="553">
        <f t="shared" si="33"/>
        <v>2</v>
      </c>
      <c r="AW227" s="753">
        <v>1</v>
      </c>
      <c r="AX227" s="754"/>
      <c r="AY227" s="754"/>
      <c r="AZ227" s="754"/>
      <c r="BA227" s="754"/>
      <c r="BB227" s="754"/>
      <c r="BC227" s="754"/>
      <c r="BD227" s="754">
        <v>1</v>
      </c>
      <c r="BE227" s="755"/>
    </row>
    <row r="228" spans="1:57" ht="32.25" thickBot="1">
      <c r="A228" s="2466"/>
      <c r="B228" s="2694"/>
      <c r="C228" s="2700"/>
      <c r="D228" s="284" t="s">
        <v>78</v>
      </c>
      <c r="E228" s="2438"/>
      <c r="F228" s="2462"/>
      <c r="G228" s="730">
        <f t="shared" si="31"/>
        <v>0</v>
      </c>
      <c r="H228" s="731">
        <f t="shared" si="38"/>
        <v>0</v>
      </c>
      <c r="I228" s="732"/>
      <c r="J228" s="732"/>
      <c r="K228" s="732"/>
      <c r="L228" s="733"/>
      <c r="M228" s="759">
        <f t="shared" si="32"/>
        <v>0</v>
      </c>
      <c r="N228" s="738"/>
      <c r="O228" s="738"/>
      <c r="P228" s="738"/>
      <c r="Q228" s="738"/>
      <c r="R228" s="739"/>
      <c r="S228" s="763"/>
      <c r="T228" s="763"/>
      <c r="U228" s="763"/>
      <c r="V228" s="738"/>
      <c r="W228" s="738"/>
      <c r="X228" s="739"/>
      <c r="Y228" s="737"/>
      <c r="Z228" s="739"/>
      <c r="AA228" s="743"/>
      <c r="AB228" s="732"/>
      <c r="AC228" s="732"/>
      <c r="AD228" s="732"/>
      <c r="AE228" s="732"/>
      <c r="AF228" s="733"/>
      <c r="AG228" s="743"/>
      <c r="AH228" s="760"/>
      <c r="AI228" s="764"/>
      <c r="AJ228" s="555">
        <f t="shared" si="34"/>
        <v>0</v>
      </c>
      <c r="AK228" s="744" t="s">
        <v>97</v>
      </c>
      <c r="AL228" s="745" t="s">
        <v>97</v>
      </c>
      <c r="AM228" s="746" t="s">
        <v>97</v>
      </c>
      <c r="AN228" s="747" t="s">
        <v>97</v>
      </c>
      <c r="AO228" s="745" t="s">
        <v>98</v>
      </c>
      <c r="AP228" s="746" t="s">
        <v>98</v>
      </c>
      <c r="AQ228" s="743"/>
      <c r="AR228" s="732"/>
      <c r="AS228" s="732"/>
      <c r="AT228" s="732"/>
      <c r="AU228" s="733"/>
      <c r="AV228" s="553">
        <f t="shared" si="33"/>
        <v>0</v>
      </c>
      <c r="AW228" s="748"/>
      <c r="AX228" s="749"/>
      <c r="AY228" s="749"/>
      <c r="AZ228" s="749"/>
      <c r="BA228" s="749"/>
      <c r="BB228" s="749"/>
      <c r="BC228" s="749"/>
      <c r="BD228" s="749"/>
      <c r="BE228" s="750"/>
    </row>
    <row r="229" spans="1:57" ht="31.5">
      <c r="A229" s="2465" t="s">
        <v>209</v>
      </c>
      <c r="B229" s="2692" t="s">
        <v>309</v>
      </c>
      <c r="C229" s="2698" t="s">
        <v>310</v>
      </c>
      <c r="D229" s="289" t="s">
        <v>74</v>
      </c>
      <c r="E229" s="2436">
        <v>220</v>
      </c>
      <c r="F229" s="2460">
        <f>E229-SUM(M229:M233)</f>
        <v>5</v>
      </c>
      <c r="G229" s="684">
        <f t="shared" si="31"/>
        <v>39</v>
      </c>
      <c r="H229" s="685">
        <f t="shared" si="38"/>
        <v>1</v>
      </c>
      <c r="I229" s="686"/>
      <c r="J229" s="686"/>
      <c r="K229" s="686"/>
      <c r="L229" s="687">
        <v>1</v>
      </c>
      <c r="M229" s="688">
        <f t="shared" si="32"/>
        <v>39</v>
      </c>
      <c r="N229" s="689">
        <v>39</v>
      </c>
      <c r="O229" s="689"/>
      <c r="P229" s="689"/>
      <c r="Q229" s="689"/>
      <c r="R229" s="690"/>
      <c r="S229" s="691">
        <v>1</v>
      </c>
      <c r="T229" s="689"/>
      <c r="U229" s="689"/>
      <c r="V229" s="692">
        <v>35</v>
      </c>
      <c r="W229" s="689">
        <v>3</v>
      </c>
      <c r="X229" s="693"/>
      <c r="Y229" s="691">
        <v>37</v>
      </c>
      <c r="Z229" s="693">
        <v>2</v>
      </c>
      <c r="AA229" s="699"/>
      <c r="AB229" s="686">
        <v>17</v>
      </c>
      <c r="AC229" s="686">
        <v>17</v>
      </c>
      <c r="AD229" s="686">
        <v>15</v>
      </c>
      <c r="AE229" s="686">
        <v>30</v>
      </c>
      <c r="AF229" s="687"/>
      <c r="AG229" s="699">
        <v>37</v>
      </c>
      <c r="AH229" s="703">
        <v>20</v>
      </c>
      <c r="AI229" s="699">
        <v>8</v>
      </c>
      <c r="AJ229" s="552">
        <f>SUM(AN229:AP229)</f>
        <v>39</v>
      </c>
      <c r="AK229" s="700" t="s">
        <v>97</v>
      </c>
      <c r="AL229" s="701" t="s">
        <v>97</v>
      </c>
      <c r="AM229" s="702" t="s">
        <v>97</v>
      </c>
      <c r="AN229" s="699">
        <v>12</v>
      </c>
      <c r="AO229" s="686">
        <v>27</v>
      </c>
      <c r="AP229" s="703"/>
      <c r="AQ229" s="704" t="s">
        <v>97</v>
      </c>
      <c r="AR229" s="701" t="s">
        <v>97</v>
      </c>
      <c r="AS229" s="701" t="s">
        <v>97</v>
      </c>
      <c r="AT229" s="701" t="s">
        <v>97</v>
      </c>
      <c r="AU229" s="705" t="s">
        <v>97</v>
      </c>
      <c r="AV229" s="553">
        <f t="shared" si="33"/>
        <v>0</v>
      </c>
      <c r="AW229" s="706"/>
      <c r="AX229" s="707"/>
      <c r="AY229" s="707"/>
      <c r="AZ229" s="707"/>
      <c r="BA229" s="707"/>
      <c r="BB229" s="707"/>
      <c r="BC229" s="707"/>
      <c r="BD229" s="707"/>
      <c r="BE229" s="708"/>
    </row>
    <row r="230" spans="1:57" ht="47.25">
      <c r="A230" s="2466"/>
      <c r="B230" s="2693"/>
      <c r="C230" s="2699"/>
      <c r="D230" s="290" t="s">
        <v>75</v>
      </c>
      <c r="E230" s="2437"/>
      <c r="F230" s="2461"/>
      <c r="G230" s="709">
        <f t="shared" si="31"/>
        <v>0</v>
      </c>
      <c r="H230" s="710">
        <f t="shared" si="38"/>
        <v>0</v>
      </c>
      <c r="I230" s="711"/>
      <c r="J230" s="711"/>
      <c r="K230" s="711"/>
      <c r="L230" s="712"/>
      <c r="M230" s="713">
        <f t="shared" si="32"/>
        <v>0</v>
      </c>
      <c r="N230" s="714"/>
      <c r="O230" s="714"/>
      <c r="P230" s="714"/>
      <c r="Q230" s="714"/>
      <c r="R230" s="715"/>
      <c r="S230" s="716"/>
      <c r="T230" s="717"/>
      <c r="U230" s="717"/>
      <c r="V230" s="714"/>
      <c r="W230" s="714"/>
      <c r="X230" s="718"/>
      <c r="Y230" s="756"/>
      <c r="Z230" s="695"/>
      <c r="AA230" s="696"/>
      <c r="AB230" s="697"/>
      <c r="AC230" s="697"/>
      <c r="AD230" s="697"/>
      <c r="AE230" s="697"/>
      <c r="AF230" s="698"/>
      <c r="AG230" s="719"/>
      <c r="AH230" s="757"/>
      <c r="AI230" s="719"/>
      <c r="AJ230" s="554">
        <f t="shared" si="34"/>
        <v>0</v>
      </c>
      <c r="AK230" s="720" t="s">
        <v>98</v>
      </c>
      <c r="AL230" s="721" t="s">
        <v>98</v>
      </c>
      <c r="AM230" s="722" t="s">
        <v>98</v>
      </c>
      <c r="AN230" s="723"/>
      <c r="AO230" s="721"/>
      <c r="AP230" s="722"/>
      <c r="AQ230" s="723" t="s">
        <v>97</v>
      </c>
      <c r="AR230" s="721" t="s">
        <v>97</v>
      </c>
      <c r="AS230" s="721" t="s">
        <v>97</v>
      </c>
      <c r="AT230" s="721" t="s">
        <v>97</v>
      </c>
      <c r="AU230" s="724" t="s">
        <v>97</v>
      </c>
      <c r="AV230" s="553">
        <f t="shared" si="33"/>
        <v>0</v>
      </c>
      <c r="AW230" s="725"/>
      <c r="AX230" s="726"/>
      <c r="AY230" s="726"/>
      <c r="AZ230" s="726"/>
      <c r="BA230" s="726"/>
      <c r="BB230" s="726"/>
      <c r="BC230" s="726"/>
      <c r="BD230" s="726"/>
      <c r="BE230" s="727"/>
    </row>
    <row r="231" spans="1:57" ht="31.5">
      <c r="A231" s="2466"/>
      <c r="B231" s="2693"/>
      <c r="C231" s="2699"/>
      <c r="D231" s="290" t="s">
        <v>76</v>
      </c>
      <c r="E231" s="2437"/>
      <c r="F231" s="2461"/>
      <c r="G231" s="709">
        <f t="shared" si="31"/>
        <v>0</v>
      </c>
      <c r="H231" s="710">
        <f t="shared" si="38"/>
        <v>0</v>
      </c>
      <c r="I231" s="711"/>
      <c r="J231" s="711"/>
      <c r="K231" s="711"/>
      <c r="L231" s="712"/>
      <c r="M231" s="713">
        <f t="shared" si="32"/>
        <v>0</v>
      </c>
      <c r="N231" s="714"/>
      <c r="O231" s="714"/>
      <c r="P231" s="728"/>
      <c r="Q231" s="729"/>
      <c r="R231" s="715"/>
      <c r="S231" s="716"/>
      <c r="T231" s="714"/>
      <c r="U231" s="714"/>
      <c r="V231" s="714"/>
      <c r="W231" s="714"/>
      <c r="X231" s="718"/>
      <c r="Y231" s="756"/>
      <c r="Z231" s="695"/>
      <c r="AA231" s="696"/>
      <c r="AB231" s="697"/>
      <c r="AC231" s="697"/>
      <c r="AD231" s="697"/>
      <c r="AE231" s="697"/>
      <c r="AF231" s="698"/>
      <c r="AG231" s="719"/>
      <c r="AH231" s="757"/>
      <c r="AI231" s="719"/>
      <c r="AJ231" s="554">
        <f t="shared" si="34"/>
        <v>0</v>
      </c>
      <c r="AK231" s="720"/>
      <c r="AL231" s="721"/>
      <c r="AM231" s="722"/>
      <c r="AN231" s="723" t="s">
        <v>97</v>
      </c>
      <c r="AO231" s="721" t="s">
        <v>97</v>
      </c>
      <c r="AP231" s="722" t="s">
        <v>97</v>
      </c>
      <c r="AQ231" s="723" t="s">
        <v>97</v>
      </c>
      <c r="AR231" s="721" t="s">
        <v>97</v>
      </c>
      <c r="AS231" s="721" t="s">
        <v>97</v>
      </c>
      <c r="AT231" s="721" t="s">
        <v>97</v>
      </c>
      <c r="AU231" s="724" t="s">
        <v>97</v>
      </c>
      <c r="AV231" s="553">
        <f t="shared" si="33"/>
        <v>0</v>
      </c>
      <c r="AW231" s="725"/>
      <c r="AX231" s="726"/>
      <c r="AY231" s="726"/>
      <c r="AZ231" s="726"/>
      <c r="BA231" s="726"/>
      <c r="BB231" s="726"/>
      <c r="BC231" s="726"/>
      <c r="BD231" s="726"/>
      <c r="BE231" s="727"/>
    </row>
    <row r="232" spans="1:57" ht="31.5">
      <c r="A232" s="2466"/>
      <c r="B232" s="2693"/>
      <c r="C232" s="2699"/>
      <c r="D232" s="290" t="s">
        <v>77</v>
      </c>
      <c r="E232" s="2437"/>
      <c r="F232" s="2461"/>
      <c r="G232" s="709">
        <f t="shared" si="31"/>
        <v>178</v>
      </c>
      <c r="H232" s="710">
        <f t="shared" si="38"/>
        <v>7</v>
      </c>
      <c r="I232" s="711"/>
      <c r="J232" s="711">
        <v>3</v>
      </c>
      <c r="K232" s="711">
        <v>3</v>
      </c>
      <c r="L232" s="712">
        <v>1</v>
      </c>
      <c r="M232" s="713">
        <f t="shared" si="32"/>
        <v>176</v>
      </c>
      <c r="N232" s="714">
        <v>176</v>
      </c>
      <c r="O232" s="714"/>
      <c r="P232" s="714"/>
      <c r="Q232" s="714"/>
      <c r="R232" s="715"/>
      <c r="S232" s="716">
        <v>30</v>
      </c>
      <c r="T232" s="714"/>
      <c r="U232" s="714"/>
      <c r="V232" s="714">
        <v>138</v>
      </c>
      <c r="W232" s="714">
        <v>8</v>
      </c>
      <c r="X232" s="718"/>
      <c r="Y232" s="756">
        <v>160</v>
      </c>
      <c r="Z232" s="695">
        <v>16</v>
      </c>
      <c r="AA232" s="696"/>
      <c r="AB232" s="697">
        <v>64</v>
      </c>
      <c r="AC232" s="697">
        <v>64</v>
      </c>
      <c r="AD232" s="697">
        <v>42</v>
      </c>
      <c r="AE232" s="697">
        <v>120</v>
      </c>
      <c r="AF232" s="698">
        <v>1</v>
      </c>
      <c r="AG232" s="719">
        <v>40</v>
      </c>
      <c r="AH232" s="757">
        <v>25</v>
      </c>
      <c r="AI232" s="719">
        <v>96.5</v>
      </c>
      <c r="AJ232" s="554">
        <f>SUM(AN232:AT232)</f>
        <v>176</v>
      </c>
      <c r="AK232" s="720" t="s">
        <v>98</v>
      </c>
      <c r="AL232" s="721" t="s">
        <v>98</v>
      </c>
      <c r="AM232" s="722" t="s">
        <v>98</v>
      </c>
      <c r="AN232" s="723" t="s">
        <v>97</v>
      </c>
      <c r="AO232" s="721" t="s">
        <v>97</v>
      </c>
      <c r="AP232" s="722" t="s">
        <v>97</v>
      </c>
      <c r="AQ232" s="723">
        <v>9</v>
      </c>
      <c r="AR232" s="721">
        <v>42</v>
      </c>
      <c r="AS232" s="721">
        <v>84</v>
      </c>
      <c r="AT232" s="721">
        <v>41</v>
      </c>
      <c r="AU232" s="724"/>
      <c r="AV232" s="553">
        <f t="shared" si="33"/>
        <v>2</v>
      </c>
      <c r="AW232" s="725"/>
      <c r="AX232" s="726"/>
      <c r="AY232" s="726"/>
      <c r="AZ232" s="726">
        <v>1</v>
      </c>
      <c r="BA232" s="726">
        <v>1</v>
      </c>
      <c r="BB232" s="726"/>
      <c r="BC232" s="726"/>
      <c r="BD232" s="726"/>
      <c r="BE232" s="727"/>
    </row>
    <row r="233" spans="1:57" ht="32.25" thickBot="1">
      <c r="A233" s="2466"/>
      <c r="B233" s="2703"/>
      <c r="C233" s="2706"/>
      <c r="D233" s="292" t="s">
        <v>78</v>
      </c>
      <c r="E233" s="2438"/>
      <c r="F233" s="2462"/>
      <c r="G233" s="730">
        <f t="shared" si="31"/>
        <v>0</v>
      </c>
      <c r="H233" s="731">
        <f t="shared" si="38"/>
        <v>0</v>
      </c>
      <c r="I233" s="732"/>
      <c r="J233" s="732"/>
      <c r="K233" s="732"/>
      <c r="L233" s="733"/>
      <c r="M233" s="734">
        <f t="shared" si="32"/>
        <v>0</v>
      </c>
      <c r="N233" s="735"/>
      <c r="O233" s="735"/>
      <c r="P233" s="735"/>
      <c r="Q233" s="735"/>
      <c r="R233" s="736"/>
      <c r="S233" s="737"/>
      <c r="T233" s="738"/>
      <c r="U233" s="738"/>
      <c r="V233" s="738"/>
      <c r="W233" s="738"/>
      <c r="X233" s="739"/>
      <c r="Y233" s="737"/>
      <c r="Z233" s="739"/>
      <c r="AA233" s="743"/>
      <c r="AB233" s="732"/>
      <c r="AC233" s="732"/>
      <c r="AD233" s="732"/>
      <c r="AE233" s="732"/>
      <c r="AF233" s="733"/>
      <c r="AG233" s="743"/>
      <c r="AH233" s="760"/>
      <c r="AI233" s="743"/>
      <c r="AJ233" s="555">
        <f t="shared" si="34"/>
        <v>0</v>
      </c>
      <c r="AK233" s="744" t="s">
        <v>97</v>
      </c>
      <c r="AL233" s="745" t="s">
        <v>97</v>
      </c>
      <c r="AM233" s="746" t="s">
        <v>97</v>
      </c>
      <c r="AN233" s="747" t="s">
        <v>97</v>
      </c>
      <c r="AO233" s="745" t="s">
        <v>98</v>
      </c>
      <c r="AP233" s="746" t="s">
        <v>98</v>
      </c>
      <c r="AQ233" s="743"/>
      <c r="AR233" s="732"/>
      <c r="AS233" s="732"/>
      <c r="AT233" s="732"/>
      <c r="AU233" s="733"/>
      <c r="AV233" s="553">
        <f t="shared" si="33"/>
        <v>0</v>
      </c>
      <c r="AW233" s="748"/>
      <c r="AX233" s="749"/>
      <c r="AY233" s="749"/>
      <c r="AZ233" s="749"/>
      <c r="BA233" s="749"/>
      <c r="BB233" s="749"/>
      <c r="BC233" s="749"/>
      <c r="BD233" s="749"/>
      <c r="BE233" s="750"/>
    </row>
    <row r="234" spans="1:57" ht="31.5">
      <c r="A234" s="2466"/>
      <c r="B234" s="2692" t="s">
        <v>311</v>
      </c>
      <c r="C234" s="2698" t="s">
        <v>312</v>
      </c>
      <c r="D234" s="289" t="s">
        <v>74</v>
      </c>
      <c r="E234" s="2436">
        <v>155</v>
      </c>
      <c r="F234" s="2460">
        <f>E234-SUM(M234:M238)</f>
        <v>14</v>
      </c>
      <c r="G234" s="709">
        <f t="shared" si="31"/>
        <v>35</v>
      </c>
      <c r="H234" s="685">
        <f t="shared" si="38"/>
        <v>2</v>
      </c>
      <c r="I234" s="686"/>
      <c r="J234" s="686">
        <v>2</v>
      </c>
      <c r="K234" s="686"/>
      <c r="L234" s="687"/>
      <c r="M234" s="713">
        <f t="shared" si="32"/>
        <v>34</v>
      </c>
      <c r="N234" s="689">
        <v>34</v>
      </c>
      <c r="O234" s="689"/>
      <c r="P234" s="689"/>
      <c r="Q234" s="689"/>
      <c r="R234" s="690"/>
      <c r="S234" s="691">
        <v>7</v>
      </c>
      <c r="T234" s="689"/>
      <c r="U234" s="689"/>
      <c r="V234" s="692">
        <v>27</v>
      </c>
      <c r="W234" s="689"/>
      <c r="X234" s="693"/>
      <c r="Y234" s="694">
        <v>32</v>
      </c>
      <c r="Z234" s="695">
        <v>2</v>
      </c>
      <c r="AA234" s="696"/>
      <c r="AB234" s="697">
        <v>9</v>
      </c>
      <c r="AC234" s="697">
        <v>8</v>
      </c>
      <c r="AD234" s="697"/>
      <c r="AE234" s="697">
        <v>20</v>
      </c>
      <c r="AF234" s="698">
        <v>0</v>
      </c>
      <c r="AG234" s="696">
        <v>40</v>
      </c>
      <c r="AH234" s="698">
        <v>18</v>
      </c>
      <c r="AI234" s="699">
        <v>10</v>
      </c>
      <c r="AJ234" s="552">
        <f>SUM(AN234:AP234)</f>
        <v>34</v>
      </c>
      <c r="AK234" s="700" t="s">
        <v>97</v>
      </c>
      <c r="AL234" s="701" t="s">
        <v>97</v>
      </c>
      <c r="AM234" s="702" t="s">
        <v>97</v>
      </c>
      <c r="AN234" s="699">
        <v>8</v>
      </c>
      <c r="AO234" s="686">
        <v>26</v>
      </c>
      <c r="AP234" s="703">
        <v>0</v>
      </c>
      <c r="AQ234" s="704" t="s">
        <v>97</v>
      </c>
      <c r="AR234" s="701" t="s">
        <v>97</v>
      </c>
      <c r="AS234" s="701" t="s">
        <v>97</v>
      </c>
      <c r="AT234" s="701" t="s">
        <v>97</v>
      </c>
      <c r="AU234" s="705" t="s">
        <v>97</v>
      </c>
      <c r="AV234" s="553">
        <f t="shared" si="33"/>
        <v>1</v>
      </c>
      <c r="AW234" s="706"/>
      <c r="AX234" s="707">
        <v>1</v>
      </c>
      <c r="AY234" s="707"/>
      <c r="AZ234" s="707"/>
      <c r="BA234" s="707"/>
      <c r="BB234" s="707"/>
      <c r="BC234" s="707"/>
      <c r="BD234" s="707"/>
      <c r="BE234" s="708"/>
    </row>
    <row r="235" spans="1:57" ht="47.25">
      <c r="A235" s="2466"/>
      <c r="B235" s="2693"/>
      <c r="C235" s="2699"/>
      <c r="D235" s="290" t="s">
        <v>75</v>
      </c>
      <c r="E235" s="2437"/>
      <c r="F235" s="2461"/>
      <c r="G235" s="709">
        <f t="shared" si="31"/>
        <v>0</v>
      </c>
      <c r="H235" s="710">
        <f t="shared" si="38"/>
        <v>0</v>
      </c>
      <c r="I235" s="711"/>
      <c r="J235" s="711"/>
      <c r="K235" s="711"/>
      <c r="L235" s="712"/>
      <c r="M235" s="713">
        <f t="shared" si="32"/>
        <v>0</v>
      </c>
      <c r="N235" s="714"/>
      <c r="O235" s="714"/>
      <c r="P235" s="714"/>
      <c r="Q235" s="714"/>
      <c r="R235" s="715"/>
      <c r="S235" s="716"/>
      <c r="T235" s="717"/>
      <c r="U235" s="717"/>
      <c r="V235" s="714"/>
      <c r="W235" s="714"/>
      <c r="X235" s="718"/>
      <c r="Y235" s="694"/>
      <c r="Z235" s="695"/>
      <c r="AA235" s="696"/>
      <c r="AB235" s="697"/>
      <c r="AC235" s="697"/>
      <c r="AD235" s="697"/>
      <c r="AE235" s="697"/>
      <c r="AF235" s="698"/>
      <c r="AG235" s="719"/>
      <c r="AH235" s="712"/>
      <c r="AI235" s="719"/>
      <c r="AJ235" s="554">
        <f t="shared" si="34"/>
        <v>0</v>
      </c>
      <c r="AK235" s="720" t="s">
        <v>98</v>
      </c>
      <c r="AL235" s="721" t="s">
        <v>98</v>
      </c>
      <c r="AM235" s="722" t="s">
        <v>98</v>
      </c>
      <c r="AN235" s="723"/>
      <c r="AO235" s="721"/>
      <c r="AP235" s="722"/>
      <c r="AQ235" s="723" t="s">
        <v>97</v>
      </c>
      <c r="AR235" s="721" t="s">
        <v>97</v>
      </c>
      <c r="AS235" s="721" t="s">
        <v>97</v>
      </c>
      <c r="AT235" s="721" t="s">
        <v>97</v>
      </c>
      <c r="AU235" s="724" t="s">
        <v>97</v>
      </c>
      <c r="AV235" s="553">
        <f t="shared" si="33"/>
        <v>0</v>
      </c>
      <c r="AW235" s="725"/>
      <c r="AX235" s="726"/>
      <c r="AY235" s="726"/>
      <c r="AZ235" s="726"/>
      <c r="BA235" s="726"/>
      <c r="BB235" s="726"/>
      <c r="BC235" s="726"/>
      <c r="BD235" s="726"/>
      <c r="BE235" s="727"/>
    </row>
    <row r="236" spans="1:57" ht="31.5">
      <c r="A236" s="2466"/>
      <c r="B236" s="2693"/>
      <c r="C236" s="2699"/>
      <c r="D236" s="290" t="s">
        <v>76</v>
      </c>
      <c r="E236" s="2437"/>
      <c r="F236" s="2461"/>
      <c r="G236" s="709">
        <f t="shared" si="31"/>
        <v>0</v>
      </c>
      <c r="H236" s="710">
        <f t="shared" si="38"/>
        <v>0</v>
      </c>
      <c r="I236" s="711"/>
      <c r="J236" s="711"/>
      <c r="K236" s="711"/>
      <c r="L236" s="712"/>
      <c r="M236" s="713">
        <f t="shared" si="32"/>
        <v>0</v>
      </c>
      <c r="N236" s="714"/>
      <c r="O236" s="714"/>
      <c r="P236" s="728"/>
      <c r="Q236" s="729"/>
      <c r="R236" s="715"/>
      <c r="S236" s="716"/>
      <c r="T236" s="714"/>
      <c r="U236" s="714"/>
      <c r="V236" s="714"/>
      <c r="W236" s="714"/>
      <c r="X236" s="718"/>
      <c r="Y236" s="694"/>
      <c r="Z236" s="695"/>
      <c r="AA236" s="696"/>
      <c r="AB236" s="697"/>
      <c r="AC236" s="697"/>
      <c r="AD236" s="697"/>
      <c r="AE236" s="697"/>
      <c r="AF236" s="698"/>
      <c r="AG236" s="719"/>
      <c r="AH236" s="712"/>
      <c r="AI236" s="719"/>
      <c r="AJ236" s="554">
        <f t="shared" si="34"/>
        <v>0</v>
      </c>
      <c r="AK236" s="720"/>
      <c r="AL236" s="721"/>
      <c r="AM236" s="722"/>
      <c r="AN236" s="723" t="s">
        <v>97</v>
      </c>
      <c r="AO236" s="721" t="s">
        <v>97</v>
      </c>
      <c r="AP236" s="722" t="s">
        <v>97</v>
      </c>
      <c r="AQ236" s="723" t="s">
        <v>97</v>
      </c>
      <c r="AR236" s="721" t="s">
        <v>97</v>
      </c>
      <c r="AS236" s="721" t="s">
        <v>97</v>
      </c>
      <c r="AT236" s="721" t="s">
        <v>97</v>
      </c>
      <c r="AU236" s="724" t="s">
        <v>97</v>
      </c>
      <c r="AV236" s="553">
        <f t="shared" si="33"/>
        <v>0</v>
      </c>
      <c r="AW236" s="725"/>
      <c r="AX236" s="726"/>
      <c r="AY236" s="726"/>
      <c r="AZ236" s="726"/>
      <c r="BA236" s="726"/>
      <c r="BB236" s="726"/>
      <c r="BC236" s="726"/>
      <c r="BD236" s="726"/>
      <c r="BE236" s="727"/>
    </row>
    <row r="237" spans="1:57" ht="31.5">
      <c r="A237" s="2466"/>
      <c r="B237" s="2693"/>
      <c r="C237" s="2699"/>
      <c r="D237" s="290" t="s">
        <v>77</v>
      </c>
      <c r="E237" s="2437"/>
      <c r="F237" s="2461"/>
      <c r="G237" s="709">
        <f t="shared" si="31"/>
        <v>108</v>
      </c>
      <c r="H237" s="710">
        <f t="shared" si="38"/>
        <v>3</v>
      </c>
      <c r="I237" s="711"/>
      <c r="J237" s="711">
        <v>1</v>
      </c>
      <c r="K237" s="711">
        <v>2</v>
      </c>
      <c r="L237" s="712"/>
      <c r="M237" s="713">
        <f t="shared" si="32"/>
        <v>107</v>
      </c>
      <c r="N237" s="714">
        <v>89</v>
      </c>
      <c r="O237" s="714"/>
      <c r="P237" s="714"/>
      <c r="Q237" s="714"/>
      <c r="R237" s="715">
        <v>18</v>
      </c>
      <c r="S237" s="716">
        <v>36</v>
      </c>
      <c r="T237" s="714"/>
      <c r="U237" s="714"/>
      <c r="V237" s="714">
        <v>71</v>
      </c>
      <c r="W237" s="714"/>
      <c r="X237" s="718"/>
      <c r="Y237" s="694">
        <v>97</v>
      </c>
      <c r="Z237" s="695">
        <v>10</v>
      </c>
      <c r="AA237" s="696"/>
      <c r="AB237" s="697">
        <v>22</v>
      </c>
      <c r="AC237" s="697">
        <v>18</v>
      </c>
      <c r="AD237" s="697">
        <v>6</v>
      </c>
      <c r="AE237" s="697">
        <v>71</v>
      </c>
      <c r="AF237" s="698">
        <v>8</v>
      </c>
      <c r="AG237" s="719">
        <v>36</v>
      </c>
      <c r="AH237" s="712">
        <v>18</v>
      </c>
      <c r="AI237" s="719">
        <v>94</v>
      </c>
      <c r="AJ237" s="554">
        <f>SUM(AN237:AU237)</f>
        <v>107</v>
      </c>
      <c r="AK237" s="720" t="s">
        <v>98</v>
      </c>
      <c r="AL237" s="721" t="s">
        <v>98</v>
      </c>
      <c r="AM237" s="722" t="s">
        <v>98</v>
      </c>
      <c r="AN237" s="723" t="s">
        <v>97</v>
      </c>
      <c r="AO237" s="721" t="s">
        <v>97</v>
      </c>
      <c r="AP237" s="722" t="s">
        <v>97</v>
      </c>
      <c r="AQ237" s="723">
        <v>15</v>
      </c>
      <c r="AR237" s="721">
        <v>2</v>
      </c>
      <c r="AS237" s="721">
        <v>87</v>
      </c>
      <c r="AT237" s="721">
        <v>3</v>
      </c>
      <c r="AU237" s="724">
        <v>0</v>
      </c>
      <c r="AV237" s="553">
        <f t="shared" si="33"/>
        <v>1</v>
      </c>
      <c r="AW237" s="725"/>
      <c r="AX237" s="726"/>
      <c r="AY237" s="726"/>
      <c r="AZ237" s="726"/>
      <c r="BA237" s="726"/>
      <c r="BB237" s="726"/>
      <c r="BC237" s="726"/>
      <c r="BD237" s="726"/>
      <c r="BE237" s="727">
        <v>1</v>
      </c>
    </row>
    <row r="238" spans="1:57" ht="32.25" thickBot="1">
      <c r="A238" s="2466"/>
      <c r="B238" s="2703"/>
      <c r="C238" s="2706"/>
      <c r="D238" s="292" t="s">
        <v>78</v>
      </c>
      <c r="E238" s="2438"/>
      <c r="F238" s="2462"/>
      <c r="G238" s="730">
        <f t="shared" si="31"/>
        <v>0</v>
      </c>
      <c r="H238" s="731">
        <f t="shared" si="38"/>
        <v>0</v>
      </c>
      <c r="I238" s="732"/>
      <c r="J238" s="732"/>
      <c r="K238" s="732"/>
      <c r="L238" s="733"/>
      <c r="M238" s="734">
        <f t="shared" si="32"/>
        <v>0</v>
      </c>
      <c r="N238" s="735"/>
      <c r="O238" s="735"/>
      <c r="P238" s="735"/>
      <c r="Q238" s="735"/>
      <c r="R238" s="736"/>
      <c r="S238" s="737"/>
      <c r="T238" s="738"/>
      <c r="U238" s="738"/>
      <c r="V238" s="738"/>
      <c r="W238" s="738"/>
      <c r="X238" s="739"/>
      <c r="Y238" s="740"/>
      <c r="Z238" s="718"/>
      <c r="AA238" s="719"/>
      <c r="AB238" s="711"/>
      <c r="AC238" s="711"/>
      <c r="AD238" s="711"/>
      <c r="AE238" s="711"/>
      <c r="AF238" s="712"/>
      <c r="AG238" s="741"/>
      <c r="AH238" s="742"/>
      <c r="AI238" s="743"/>
      <c r="AJ238" s="555">
        <f t="shared" si="34"/>
        <v>0</v>
      </c>
      <c r="AK238" s="744" t="s">
        <v>97</v>
      </c>
      <c r="AL238" s="745" t="s">
        <v>97</v>
      </c>
      <c r="AM238" s="746" t="s">
        <v>97</v>
      </c>
      <c r="AN238" s="747" t="s">
        <v>97</v>
      </c>
      <c r="AO238" s="745" t="s">
        <v>98</v>
      </c>
      <c r="AP238" s="746" t="s">
        <v>98</v>
      </c>
      <c r="AQ238" s="743"/>
      <c r="AR238" s="732"/>
      <c r="AS238" s="732"/>
      <c r="AT238" s="732"/>
      <c r="AU238" s="733"/>
      <c r="AV238" s="553">
        <f t="shared" si="33"/>
        <v>0</v>
      </c>
      <c r="AW238" s="748"/>
      <c r="AX238" s="749"/>
      <c r="AY238" s="749"/>
      <c r="AZ238" s="749"/>
      <c r="BA238" s="749"/>
      <c r="BB238" s="749"/>
      <c r="BC238" s="749"/>
      <c r="BD238" s="749"/>
      <c r="BE238" s="750"/>
    </row>
    <row r="239" spans="1:57" ht="31.5">
      <c r="A239" s="2466"/>
      <c r="B239" s="2692" t="s">
        <v>313</v>
      </c>
      <c r="C239" s="2698" t="s">
        <v>314</v>
      </c>
      <c r="D239" s="289" t="s">
        <v>74</v>
      </c>
      <c r="E239" s="2436">
        <v>70</v>
      </c>
      <c r="F239" s="2460">
        <f>E239-SUM(M239:M243)</f>
        <v>16</v>
      </c>
      <c r="G239" s="684">
        <f t="shared" si="31"/>
        <v>0</v>
      </c>
      <c r="H239" s="685">
        <f t="shared" si="38"/>
        <v>0</v>
      </c>
      <c r="I239" s="686"/>
      <c r="J239" s="686"/>
      <c r="K239" s="686"/>
      <c r="L239" s="687"/>
      <c r="M239" s="688">
        <f t="shared" si="32"/>
        <v>0</v>
      </c>
      <c r="N239" s="689"/>
      <c r="O239" s="689"/>
      <c r="P239" s="689"/>
      <c r="Q239" s="689"/>
      <c r="R239" s="693"/>
      <c r="S239" s="762"/>
      <c r="T239" s="762"/>
      <c r="U239" s="762"/>
      <c r="V239" s="689"/>
      <c r="W239" s="689"/>
      <c r="X239" s="693"/>
      <c r="Y239" s="691"/>
      <c r="Z239" s="693"/>
      <c r="AA239" s="699"/>
      <c r="AB239" s="686"/>
      <c r="AC239" s="686"/>
      <c r="AD239" s="686"/>
      <c r="AE239" s="686"/>
      <c r="AF239" s="687"/>
      <c r="AG239" s="699"/>
      <c r="AH239" s="703"/>
      <c r="AI239" s="752"/>
      <c r="AJ239" s="552">
        <f t="shared" si="34"/>
        <v>0</v>
      </c>
      <c r="AK239" s="700" t="s">
        <v>97</v>
      </c>
      <c r="AL239" s="701" t="s">
        <v>97</v>
      </c>
      <c r="AM239" s="702" t="s">
        <v>97</v>
      </c>
      <c r="AN239" s="699"/>
      <c r="AO239" s="686"/>
      <c r="AP239" s="703"/>
      <c r="AQ239" s="704" t="s">
        <v>97</v>
      </c>
      <c r="AR239" s="701" t="s">
        <v>97</v>
      </c>
      <c r="AS239" s="701" t="s">
        <v>97</v>
      </c>
      <c r="AT239" s="701" t="s">
        <v>97</v>
      </c>
      <c r="AU239" s="705" t="s">
        <v>97</v>
      </c>
      <c r="AV239" s="553">
        <f t="shared" si="33"/>
        <v>0</v>
      </c>
      <c r="AW239" s="706"/>
      <c r="AX239" s="707"/>
      <c r="AY239" s="707"/>
      <c r="AZ239" s="707"/>
      <c r="BA239" s="707"/>
      <c r="BB239" s="707"/>
      <c r="BC239" s="707"/>
      <c r="BD239" s="707"/>
      <c r="BE239" s="708"/>
    </row>
    <row r="240" spans="1:57" ht="47.25">
      <c r="A240" s="2466"/>
      <c r="B240" s="2693"/>
      <c r="C240" s="2699"/>
      <c r="D240" s="290" t="s">
        <v>75</v>
      </c>
      <c r="E240" s="2437"/>
      <c r="F240" s="2461"/>
      <c r="G240" s="709">
        <f t="shared" si="31"/>
        <v>0</v>
      </c>
      <c r="H240" s="710">
        <f t="shared" si="38"/>
        <v>0</v>
      </c>
      <c r="I240" s="711"/>
      <c r="J240" s="711"/>
      <c r="K240" s="711"/>
      <c r="L240" s="712"/>
      <c r="M240" s="713">
        <f t="shared" si="32"/>
        <v>0</v>
      </c>
      <c r="N240" s="714"/>
      <c r="O240" s="714"/>
      <c r="P240" s="714"/>
      <c r="Q240" s="714"/>
      <c r="R240" s="718"/>
      <c r="S240" s="694"/>
      <c r="T240" s="694"/>
      <c r="U240" s="694"/>
      <c r="V240" s="751"/>
      <c r="W240" s="751"/>
      <c r="X240" s="695"/>
      <c r="Y240" s="756"/>
      <c r="Z240" s="695"/>
      <c r="AA240" s="696"/>
      <c r="AB240" s="697"/>
      <c r="AC240" s="697"/>
      <c r="AD240" s="697"/>
      <c r="AE240" s="697"/>
      <c r="AF240" s="698"/>
      <c r="AG240" s="719"/>
      <c r="AH240" s="757"/>
      <c r="AI240" s="758"/>
      <c r="AJ240" s="554">
        <f t="shared" si="34"/>
        <v>0</v>
      </c>
      <c r="AK240" s="720" t="s">
        <v>98</v>
      </c>
      <c r="AL240" s="721" t="s">
        <v>98</v>
      </c>
      <c r="AM240" s="722" t="s">
        <v>98</v>
      </c>
      <c r="AN240" s="723"/>
      <c r="AO240" s="721"/>
      <c r="AP240" s="722"/>
      <c r="AQ240" s="723" t="s">
        <v>97</v>
      </c>
      <c r="AR240" s="721" t="s">
        <v>97</v>
      </c>
      <c r="AS240" s="721" t="s">
        <v>97</v>
      </c>
      <c r="AT240" s="721" t="s">
        <v>97</v>
      </c>
      <c r="AU240" s="724" t="s">
        <v>97</v>
      </c>
      <c r="AV240" s="553">
        <f t="shared" si="33"/>
        <v>0</v>
      </c>
      <c r="AW240" s="753"/>
      <c r="AX240" s="754"/>
      <c r="AY240" s="754"/>
      <c r="AZ240" s="754"/>
      <c r="BA240" s="754"/>
      <c r="BB240" s="754"/>
      <c r="BC240" s="754"/>
      <c r="BD240" s="754"/>
      <c r="BE240" s="755"/>
    </row>
    <row r="241" spans="1:57" ht="31.5">
      <c r="A241" s="2466"/>
      <c r="B241" s="2693"/>
      <c r="C241" s="2699"/>
      <c r="D241" s="290" t="s">
        <v>76</v>
      </c>
      <c r="E241" s="2437"/>
      <c r="F241" s="2461"/>
      <c r="G241" s="709">
        <f t="shared" si="31"/>
        <v>0</v>
      </c>
      <c r="H241" s="710">
        <f t="shared" si="38"/>
        <v>0</v>
      </c>
      <c r="I241" s="711"/>
      <c r="J241" s="711"/>
      <c r="K241" s="711"/>
      <c r="L241" s="712"/>
      <c r="M241" s="713">
        <f t="shared" si="32"/>
        <v>0</v>
      </c>
      <c r="N241" s="714"/>
      <c r="O241" s="714"/>
      <c r="P241" s="714"/>
      <c r="Q241" s="714"/>
      <c r="R241" s="718"/>
      <c r="S241" s="694"/>
      <c r="T241" s="694"/>
      <c r="U241" s="694"/>
      <c r="V241" s="751"/>
      <c r="W241" s="751"/>
      <c r="X241" s="695"/>
      <c r="Y241" s="756"/>
      <c r="Z241" s="695"/>
      <c r="AA241" s="696"/>
      <c r="AB241" s="697"/>
      <c r="AC241" s="697"/>
      <c r="AD241" s="697"/>
      <c r="AE241" s="697"/>
      <c r="AF241" s="698"/>
      <c r="AG241" s="719"/>
      <c r="AH241" s="757"/>
      <c r="AI241" s="758"/>
      <c r="AJ241" s="554">
        <f t="shared" si="34"/>
        <v>0</v>
      </c>
      <c r="AK241" s="720"/>
      <c r="AL241" s="721"/>
      <c r="AM241" s="722"/>
      <c r="AN241" s="723" t="s">
        <v>97</v>
      </c>
      <c r="AO241" s="721" t="s">
        <v>97</v>
      </c>
      <c r="AP241" s="722" t="s">
        <v>97</v>
      </c>
      <c r="AQ241" s="723" t="s">
        <v>97</v>
      </c>
      <c r="AR241" s="721" t="s">
        <v>97</v>
      </c>
      <c r="AS241" s="721" t="s">
        <v>97</v>
      </c>
      <c r="AT241" s="721" t="s">
        <v>97</v>
      </c>
      <c r="AU241" s="724" t="s">
        <v>97</v>
      </c>
      <c r="AV241" s="553">
        <f t="shared" si="33"/>
        <v>0</v>
      </c>
      <c r="AW241" s="753"/>
      <c r="AX241" s="754"/>
      <c r="AY241" s="754"/>
      <c r="AZ241" s="754"/>
      <c r="BA241" s="754"/>
      <c r="BB241" s="754"/>
      <c r="BC241" s="754"/>
      <c r="BD241" s="754"/>
      <c r="BE241" s="755"/>
    </row>
    <row r="242" spans="1:57" ht="31.5">
      <c r="A242" s="2466"/>
      <c r="B242" s="2693"/>
      <c r="C242" s="2699"/>
      <c r="D242" s="290" t="s">
        <v>77</v>
      </c>
      <c r="E242" s="2437"/>
      <c r="F242" s="2461"/>
      <c r="G242" s="709">
        <f t="shared" si="31"/>
        <v>60</v>
      </c>
      <c r="H242" s="710">
        <f t="shared" si="38"/>
        <v>0</v>
      </c>
      <c r="I242" s="711"/>
      <c r="J242" s="711"/>
      <c r="K242" s="711"/>
      <c r="L242" s="712"/>
      <c r="M242" s="713">
        <f t="shared" si="32"/>
        <v>54</v>
      </c>
      <c r="N242" s="714">
        <v>49</v>
      </c>
      <c r="O242" s="714"/>
      <c r="P242" s="714"/>
      <c r="Q242" s="714"/>
      <c r="R242" s="718">
        <v>5</v>
      </c>
      <c r="S242" s="694">
        <v>33</v>
      </c>
      <c r="T242" s="694"/>
      <c r="U242" s="694"/>
      <c r="V242" s="751">
        <v>19</v>
      </c>
      <c r="W242" s="751">
        <v>2</v>
      </c>
      <c r="X242" s="695"/>
      <c r="Y242" s="756">
        <v>45</v>
      </c>
      <c r="Z242" s="695">
        <v>9</v>
      </c>
      <c r="AA242" s="696"/>
      <c r="AB242" s="697">
        <v>14</v>
      </c>
      <c r="AC242" s="697">
        <v>14</v>
      </c>
      <c r="AD242" s="697">
        <v>5</v>
      </c>
      <c r="AE242" s="697">
        <v>53</v>
      </c>
      <c r="AF242" s="698"/>
      <c r="AG242" s="719">
        <v>45</v>
      </c>
      <c r="AH242" s="757">
        <v>18</v>
      </c>
      <c r="AI242" s="758">
        <v>100</v>
      </c>
      <c r="AJ242" s="554">
        <f>SUM(AN242:AU242)</f>
        <v>54</v>
      </c>
      <c r="AK242" s="720" t="s">
        <v>98</v>
      </c>
      <c r="AL242" s="721" t="s">
        <v>98</v>
      </c>
      <c r="AM242" s="722" t="s">
        <v>98</v>
      </c>
      <c r="AN242" s="723" t="s">
        <v>97</v>
      </c>
      <c r="AO242" s="721" t="s">
        <v>97</v>
      </c>
      <c r="AP242" s="722" t="s">
        <v>97</v>
      </c>
      <c r="AQ242" s="723">
        <v>6</v>
      </c>
      <c r="AR242" s="721">
        <v>10</v>
      </c>
      <c r="AS242" s="721">
        <v>31</v>
      </c>
      <c r="AT242" s="721">
        <v>7</v>
      </c>
      <c r="AU242" s="724"/>
      <c r="AV242" s="553">
        <f t="shared" si="33"/>
        <v>6</v>
      </c>
      <c r="AW242" s="753"/>
      <c r="AX242" s="754">
        <v>3</v>
      </c>
      <c r="AY242" s="754">
        <v>1</v>
      </c>
      <c r="AZ242" s="754"/>
      <c r="BA242" s="754">
        <v>1</v>
      </c>
      <c r="BB242" s="754"/>
      <c r="BC242" s="754">
        <v>1</v>
      </c>
      <c r="BD242" s="754"/>
      <c r="BE242" s="755"/>
    </row>
    <row r="243" spans="1:57" ht="32.25" thickBot="1">
      <c r="A243" s="2466"/>
      <c r="B243" s="2703"/>
      <c r="C243" s="2706"/>
      <c r="D243" s="291" t="s">
        <v>78</v>
      </c>
      <c r="E243" s="2438"/>
      <c r="F243" s="2462"/>
      <c r="G243" s="730">
        <f t="shared" si="31"/>
        <v>0</v>
      </c>
      <c r="H243" s="731">
        <f t="shared" si="38"/>
        <v>0</v>
      </c>
      <c r="I243" s="732"/>
      <c r="J243" s="732"/>
      <c r="K243" s="732"/>
      <c r="L243" s="733"/>
      <c r="M243" s="759">
        <f t="shared" si="32"/>
        <v>0</v>
      </c>
      <c r="N243" s="738"/>
      <c r="O243" s="738"/>
      <c r="P243" s="738"/>
      <c r="Q243" s="738"/>
      <c r="R243" s="739"/>
      <c r="S243" s="763"/>
      <c r="T243" s="763"/>
      <c r="U243" s="763"/>
      <c r="V243" s="738"/>
      <c r="W243" s="738"/>
      <c r="X243" s="739"/>
      <c r="Y243" s="737"/>
      <c r="Z243" s="739"/>
      <c r="AA243" s="743"/>
      <c r="AB243" s="732"/>
      <c r="AC243" s="732"/>
      <c r="AD243" s="732"/>
      <c r="AE243" s="732"/>
      <c r="AF243" s="733"/>
      <c r="AG243" s="743"/>
      <c r="AH243" s="760"/>
      <c r="AI243" s="764"/>
      <c r="AJ243" s="555">
        <f t="shared" si="34"/>
        <v>0</v>
      </c>
      <c r="AK243" s="744" t="s">
        <v>97</v>
      </c>
      <c r="AL243" s="745" t="s">
        <v>97</v>
      </c>
      <c r="AM243" s="746" t="s">
        <v>97</v>
      </c>
      <c r="AN243" s="747" t="s">
        <v>97</v>
      </c>
      <c r="AO243" s="745" t="s">
        <v>98</v>
      </c>
      <c r="AP243" s="746" t="s">
        <v>98</v>
      </c>
      <c r="AQ243" s="743"/>
      <c r="AR243" s="732"/>
      <c r="AS243" s="732"/>
      <c r="AT243" s="732"/>
      <c r="AU243" s="733"/>
      <c r="AV243" s="553">
        <f t="shared" si="33"/>
        <v>0</v>
      </c>
      <c r="AW243" s="748"/>
      <c r="AX243" s="749"/>
      <c r="AY243" s="749"/>
      <c r="AZ243" s="749"/>
      <c r="BA243" s="749"/>
      <c r="BB243" s="749"/>
      <c r="BC243" s="749"/>
      <c r="BD243" s="749"/>
      <c r="BE243" s="750"/>
    </row>
    <row r="244" spans="1:57" ht="31.5">
      <c r="A244" s="2466"/>
      <c r="B244" s="2692" t="s">
        <v>315</v>
      </c>
      <c r="C244" s="2698" t="s">
        <v>310</v>
      </c>
      <c r="D244" s="289" t="s">
        <v>74</v>
      </c>
      <c r="E244" s="2436">
        <v>75</v>
      </c>
      <c r="F244" s="2460">
        <f>E244-SUM(M244:M248)</f>
        <v>-6</v>
      </c>
      <c r="G244" s="684">
        <f t="shared" si="31"/>
        <v>0</v>
      </c>
      <c r="H244" s="685">
        <f t="shared" si="38"/>
        <v>0</v>
      </c>
      <c r="I244" s="686"/>
      <c r="J244" s="686"/>
      <c r="K244" s="686"/>
      <c r="L244" s="687"/>
      <c r="M244" s="688">
        <f t="shared" si="32"/>
        <v>0</v>
      </c>
      <c r="N244" s="689"/>
      <c r="O244" s="689"/>
      <c r="P244" s="689"/>
      <c r="Q244" s="689"/>
      <c r="R244" s="690"/>
      <c r="S244" s="691"/>
      <c r="T244" s="689"/>
      <c r="U244" s="689"/>
      <c r="V244" s="692"/>
      <c r="W244" s="689"/>
      <c r="X244" s="693"/>
      <c r="Y244" s="694"/>
      <c r="Z244" s="695"/>
      <c r="AA244" s="696"/>
      <c r="AB244" s="697"/>
      <c r="AC244" s="697"/>
      <c r="AD244" s="697"/>
      <c r="AE244" s="697"/>
      <c r="AF244" s="698"/>
      <c r="AG244" s="696"/>
      <c r="AH244" s="698"/>
      <c r="AI244" s="699"/>
      <c r="AJ244" s="552">
        <f t="shared" si="34"/>
        <v>0</v>
      </c>
      <c r="AK244" s="700" t="s">
        <v>97</v>
      </c>
      <c r="AL244" s="701" t="s">
        <v>97</v>
      </c>
      <c r="AM244" s="702" t="s">
        <v>97</v>
      </c>
      <c r="AN244" s="699"/>
      <c r="AO244" s="686"/>
      <c r="AP244" s="703"/>
      <c r="AQ244" s="704" t="s">
        <v>97</v>
      </c>
      <c r="AR244" s="701" t="s">
        <v>97</v>
      </c>
      <c r="AS244" s="701" t="s">
        <v>97</v>
      </c>
      <c r="AT244" s="701" t="s">
        <v>97</v>
      </c>
      <c r="AU244" s="705" t="s">
        <v>97</v>
      </c>
      <c r="AV244" s="553">
        <f t="shared" si="33"/>
        <v>0</v>
      </c>
      <c r="AW244" s="706"/>
      <c r="AX244" s="707"/>
      <c r="AY244" s="707"/>
      <c r="AZ244" s="707"/>
      <c r="BA244" s="707"/>
      <c r="BB244" s="707"/>
      <c r="BC244" s="707"/>
      <c r="BD244" s="707"/>
      <c r="BE244" s="708"/>
    </row>
    <row r="245" spans="1:57" ht="47.25">
      <c r="A245" s="2466"/>
      <c r="B245" s="2693"/>
      <c r="C245" s="2699"/>
      <c r="D245" s="290" t="s">
        <v>75</v>
      </c>
      <c r="E245" s="2437"/>
      <c r="F245" s="2461"/>
      <c r="G245" s="709">
        <f t="shared" si="31"/>
        <v>0</v>
      </c>
      <c r="H245" s="710">
        <f t="shared" si="38"/>
        <v>0</v>
      </c>
      <c r="I245" s="711"/>
      <c r="J245" s="711"/>
      <c r="K245" s="711"/>
      <c r="L245" s="712"/>
      <c r="M245" s="713">
        <f t="shared" si="32"/>
        <v>0</v>
      </c>
      <c r="N245" s="714"/>
      <c r="O245" s="714"/>
      <c r="P245" s="714"/>
      <c r="Q245" s="714"/>
      <c r="R245" s="715"/>
      <c r="S245" s="716"/>
      <c r="T245" s="717"/>
      <c r="U245" s="717"/>
      <c r="V245" s="714"/>
      <c r="W245" s="714"/>
      <c r="X245" s="718"/>
      <c r="Y245" s="694"/>
      <c r="Z245" s="695"/>
      <c r="AA245" s="696"/>
      <c r="AB245" s="697"/>
      <c r="AC245" s="697"/>
      <c r="AD245" s="697"/>
      <c r="AE245" s="697"/>
      <c r="AF245" s="698"/>
      <c r="AG245" s="719"/>
      <c r="AH245" s="712"/>
      <c r="AI245" s="719"/>
      <c r="AJ245" s="554">
        <f t="shared" si="34"/>
        <v>0</v>
      </c>
      <c r="AK245" s="720" t="s">
        <v>98</v>
      </c>
      <c r="AL245" s="721" t="s">
        <v>98</v>
      </c>
      <c r="AM245" s="722" t="s">
        <v>98</v>
      </c>
      <c r="AN245" s="723"/>
      <c r="AO245" s="721"/>
      <c r="AP245" s="722"/>
      <c r="AQ245" s="723" t="s">
        <v>97</v>
      </c>
      <c r="AR245" s="721" t="s">
        <v>97</v>
      </c>
      <c r="AS245" s="721" t="s">
        <v>97</v>
      </c>
      <c r="AT245" s="721" t="s">
        <v>97</v>
      </c>
      <c r="AU245" s="724" t="s">
        <v>97</v>
      </c>
      <c r="AV245" s="553">
        <f t="shared" si="33"/>
        <v>0</v>
      </c>
      <c r="AW245" s="725"/>
      <c r="AX245" s="726"/>
      <c r="AY245" s="726"/>
      <c r="AZ245" s="726"/>
      <c r="BA245" s="726"/>
      <c r="BB245" s="726"/>
      <c r="BC245" s="726"/>
      <c r="BD245" s="726"/>
      <c r="BE245" s="727"/>
    </row>
    <row r="246" spans="1:57" ht="31.5">
      <c r="A246" s="2466"/>
      <c r="B246" s="2693"/>
      <c r="C246" s="2699"/>
      <c r="D246" s="290" t="s">
        <v>76</v>
      </c>
      <c r="E246" s="2437"/>
      <c r="F246" s="2461"/>
      <c r="G246" s="709">
        <f t="shared" si="31"/>
        <v>0</v>
      </c>
      <c r="H246" s="710">
        <f t="shared" si="38"/>
        <v>0</v>
      </c>
      <c r="I246" s="711"/>
      <c r="J246" s="711"/>
      <c r="K246" s="711"/>
      <c r="L246" s="712"/>
      <c r="M246" s="713">
        <f t="shared" si="32"/>
        <v>0</v>
      </c>
      <c r="N246" s="714"/>
      <c r="O246" s="714"/>
      <c r="P246" s="728"/>
      <c r="Q246" s="729"/>
      <c r="R246" s="715"/>
      <c r="S246" s="716"/>
      <c r="T246" s="714"/>
      <c r="U246" s="714"/>
      <c r="V246" s="714"/>
      <c r="W246" s="714"/>
      <c r="X246" s="718"/>
      <c r="Y246" s="694"/>
      <c r="Z246" s="695"/>
      <c r="AA246" s="696"/>
      <c r="AB246" s="697"/>
      <c r="AC246" s="697"/>
      <c r="AD246" s="697"/>
      <c r="AE246" s="697"/>
      <c r="AF246" s="698"/>
      <c r="AG246" s="719"/>
      <c r="AH246" s="712"/>
      <c r="AI246" s="719"/>
      <c r="AJ246" s="554">
        <f t="shared" si="34"/>
        <v>0</v>
      </c>
      <c r="AK246" s="720"/>
      <c r="AL246" s="721"/>
      <c r="AM246" s="722"/>
      <c r="AN246" s="723" t="s">
        <v>97</v>
      </c>
      <c r="AO246" s="721" t="s">
        <v>97</v>
      </c>
      <c r="AP246" s="722" t="s">
        <v>97</v>
      </c>
      <c r="AQ246" s="723" t="s">
        <v>97</v>
      </c>
      <c r="AR246" s="721" t="s">
        <v>97</v>
      </c>
      <c r="AS246" s="721" t="s">
        <v>97</v>
      </c>
      <c r="AT246" s="721" t="s">
        <v>97</v>
      </c>
      <c r="AU246" s="724" t="s">
        <v>97</v>
      </c>
      <c r="AV246" s="553">
        <f t="shared" si="33"/>
        <v>0</v>
      </c>
      <c r="AW246" s="725"/>
      <c r="AX246" s="726"/>
      <c r="AY246" s="726"/>
      <c r="AZ246" s="726"/>
      <c r="BA246" s="726"/>
      <c r="BB246" s="726"/>
      <c r="BC246" s="726"/>
      <c r="BD246" s="726"/>
      <c r="BE246" s="727"/>
    </row>
    <row r="247" spans="1:57" ht="31.5">
      <c r="A247" s="2466"/>
      <c r="B247" s="2693"/>
      <c r="C247" s="2699"/>
      <c r="D247" s="290" t="s">
        <v>77</v>
      </c>
      <c r="E247" s="2437"/>
      <c r="F247" s="2461"/>
      <c r="G247" s="709">
        <f t="shared" si="31"/>
        <v>84</v>
      </c>
      <c r="H247" s="710">
        <v>4</v>
      </c>
      <c r="I247" s="711">
        <v>2</v>
      </c>
      <c r="J247" s="711">
        <v>2</v>
      </c>
      <c r="K247" s="711"/>
      <c r="L247" s="712"/>
      <c r="M247" s="713">
        <f t="shared" si="32"/>
        <v>81</v>
      </c>
      <c r="N247" s="714"/>
      <c r="O247" s="714"/>
      <c r="P247" s="714"/>
      <c r="Q247" s="714"/>
      <c r="R247" s="715">
        <v>81</v>
      </c>
      <c r="S247" s="716">
        <v>2</v>
      </c>
      <c r="T247" s="714"/>
      <c r="U247" s="714"/>
      <c r="V247" s="714">
        <v>79</v>
      </c>
      <c r="W247" s="714"/>
      <c r="X247" s="718"/>
      <c r="Y247" s="694">
        <v>70</v>
      </c>
      <c r="Z247" s="695">
        <v>11</v>
      </c>
      <c r="AA247" s="696"/>
      <c r="AB247" s="697">
        <v>11</v>
      </c>
      <c r="AC247" s="697"/>
      <c r="AD247" s="697">
        <v>16</v>
      </c>
      <c r="AE247" s="697">
        <v>37</v>
      </c>
      <c r="AF247" s="698">
        <v>7</v>
      </c>
      <c r="AG247" s="719" t="s">
        <v>316</v>
      </c>
      <c r="AH247" s="712">
        <v>19</v>
      </c>
      <c r="AI247" s="719" t="s">
        <v>317</v>
      </c>
      <c r="AJ247" s="554">
        <f>SUM(AN247:AU247)</f>
        <v>81</v>
      </c>
      <c r="AK247" s="720" t="s">
        <v>98</v>
      </c>
      <c r="AL247" s="721" t="s">
        <v>98</v>
      </c>
      <c r="AM247" s="722" t="s">
        <v>98</v>
      </c>
      <c r="AN247" s="723" t="s">
        <v>97</v>
      </c>
      <c r="AO247" s="721" t="s">
        <v>97</v>
      </c>
      <c r="AP247" s="722" t="s">
        <v>97</v>
      </c>
      <c r="AQ247" s="723">
        <v>12</v>
      </c>
      <c r="AR247" s="721">
        <v>27</v>
      </c>
      <c r="AS247" s="721">
        <v>34</v>
      </c>
      <c r="AT247" s="721">
        <v>7</v>
      </c>
      <c r="AU247" s="724">
        <v>1</v>
      </c>
      <c r="AV247" s="553">
        <f t="shared" si="33"/>
        <v>3</v>
      </c>
      <c r="AW247" s="725"/>
      <c r="AX247" s="726"/>
      <c r="AY247" s="726"/>
      <c r="AZ247" s="726"/>
      <c r="BA247" s="726"/>
      <c r="BB247" s="726"/>
      <c r="BC247" s="726">
        <v>1</v>
      </c>
      <c r="BD247" s="726"/>
      <c r="BE247" s="727">
        <v>2</v>
      </c>
    </row>
    <row r="248" spans="1:57" ht="32.25" thickBot="1">
      <c r="A248" s="2466"/>
      <c r="B248" s="2703"/>
      <c r="C248" s="2706"/>
      <c r="D248" s="291" t="s">
        <v>78</v>
      </c>
      <c r="E248" s="2438"/>
      <c r="F248" s="2462"/>
      <c r="G248" s="730">
        <f t="shared" si="31"/>
        <v>0</v>
      </c>
      <c r="H248" s="731">
        <f t="shared" ref="H248:H256" si="39">SUM(I248:L248)</f>
        <v>0</v>
      </c>
      <c r="I248" s="732"/>
      <c r="J248" s="732"/>
      <c r="K248" s="732"/>
      <c r="L248" s="733"/>
      <c r="M248" s="734">
        <f t="shared" si="32"/>
        <v>0</v>
      </c>
      <c r="N248" s="735"/>
      <c r="O248" s="735"/>
      <c r="P248" s="735"/>
      <c r="Q248" s="735"/>
      <c r="R248" s="736"/>
      <c r="S248" s="737"/>
      <c r="T248" s="738"/>
      <c r="U248" s="738"/>
      <c r="V248" s="738"/>
      <c r="W248" s="738"/>
      <c r="X248" s="739"/>
      <c r="Y248" s="740"/>
      <c r="Z248" s="718"/>
      <c r="AA248" s="719"/>
      <c r="AB248" s="711"/>
      <c r="AC248" s="711"/>
      <c r="AD248" s="711"/>
      <c r="AE248" s="711"/>
      <c r="AF248" s="712"/>
      <c r="AG248" s="741"/>
      <c r="AH248" s="742"/>
      <c r="AI248" s="743"/>
      <c r="AJ248" s="555">
        <f t="shared" si="34"/>
        <v>0</v>
      </c>
      <c r="AK248" s="744" t="s">
        <v>97</v>
      </c>
      <c r="AL248" s="745" t="s">
        <v>97</v>
      </c>
      <c r="AM248" s="746" t="s">
        <v>97</v>
      </c>
      <c r="AN248" s="747" t="s">
        <v>97</v>
      </c>
      <c r="AO248" s="745" t="s">
        <v>98</v>
      </c>
      <c r="AP248" s="746" t="s">
        <v>98</v>
      </c>
      <c r="AQ248" s="743"/>
      <c r="AR248" s="732"/>
      <c r="AS248" s="732"/>
      <c r="AT248" s="732"/>
      <c r="AU248" s="733"/>
      <c r="AV248" s="553">
        <f t="shared" si="33"/>
        <v>0</v>
      </c>
      <c r="AW248" s="748"/>
      <c r="AX248" s="749"/>
      <c r="AY248" s="749"/>
      <c r="AZ248" s="749"/>
      <c r="BA248" s="749"/>
      <c r="BB248" s="749"/>
      <c r="BC248" s="749"/>
      <c r="BD248" s="749"/>
      <c r="BE248" s="750"/>
    </row>
    <row r="249" spans="1:57" ht="31.5">
      <c r="A249" s="2466"/>
      <c r="B249" s="2692" t="s">
        <v>318</v>
      </c>
      <c r="C249" s="2698" t="s">
        <v>319</v>
      </c>
      <c r="D249" s="289" t="s">
        <v>74</v>
      </c>
      <c r="E249" s="2436">
        <v>75</v>
      </c>
      <c r="F249" s="2460">
        <f>E249-SUM(M249:M253)</f>
        <v>10</v>
      </c>
      <c r="G249" s="684">
        <f t="shared" si="31"/>
        <v>0</v>
      </c>
      <c r="H249" s="685">
        <f t="shared" si="39"/>
        <v>0</v>
      </c>
      <c r="I249" s="686"/>
      <c r="J249" s="686"/>
      <c r="K249" s="686"/>
      <c r="L249" s="687"/>
      <c r="M249" s="688">
        <f t="shared" si="32"/>
        <v>0</v>
      </c>
      <c r="N249" s="689"/>
      <c r="O249" s="689"/>
      <c r="P249" s="689"/>
      <c r="Q249" s="689"/>
      <c r="R249" s="693"/>
      <c r="S249" s="762"/>
      <c r="T249" s="762"/>
      <c r="U249" s="762"/>
      <c r="V249" s="689"/>
      <c r="W249" s="689"/>
      <c r="X249" s="693"/>
      <c r="Y249" s="691"/>
      <c r="Z249" s="693"/>
      <c r="AA249" s="699"/>
      <c r="AB249" s="686"/>
      <c r="AC249" s="686"/>
      <c r="AD249" s="686"/>
      <c r="AE249" s="686"/>
      <c r="AF249" s="687"/>
      <c r="AG249" s="699"/>
      <c r="AH249" s="703"/>
      <c r="AI249" s="752"/>
      <c r="AJ249" s="552">
        <f t="shared" si="34"/>
        <v>0</v>
      </c>
      <c r="AK249" s="700" t="s">
        <v>97</v>
      </c>
      <c r="AL249" s="701" t="s">
        <v>97</v>
      </c>
      <c r="AM249" s="702" t="s">
        <v>97</v>
      </c>
      <c r="AN249" s="699"/>
      <c r="AO249" s="686"/>
      <c r="AP249" s="703"/>
      <c r="AQ249" s="704" t="s">
        <v>97</v>
      </c>
      <c r="AR249" s="701" t="s">
        <v>97</v>
      </c>
      <c r="AS249" s="701" t="s">
        <v>97</v>
      </c>
      <c r="AT249" s="701" t="s">
        <v>97</v>
      </c>
      <c r="AU249" s="705" t="s">
        <v>97</v>
      </c>
      <c r="AV249" s="553">
        <f t="shared" si="33"/>
        <v>0</v>
      </c>
      <c r="AW249" s="706"/>
      <c r="AX249" s="707"/>
      <c r="AY249" s="707"/>
      <c r="AZ249" s="707"/>
      <c r="BA249" s="707"/>
      <c r="BB249" s="707"/>
      <c r="BC249" s="707"/>
      <c r="BD249" s="707"/>
      <c r="BE249" s="708"/>
    </row>
    <row r="250" spans="1:57" ht="47.25">
      <c r="A250" s="2466"/>
      <c r="B250" s="2693"/>
      <c r="C250" s="2699"/>
      <c r="D250" s="290" t="s">
        <v>75</v>
      </c>
      <c r="E250" s="2437"/>
      <c r="F250" s="2461"/>
      <c r="G250" s="709">
        <f t="shared" si="31"/>
        <v>0</v>
      </c>
      <c r="H250" s="710">
        <f t="shared" si="39"/>
        <v>0</v>
      </c>
      <c r="I250" s="711"/>
      <c r="J250" s="711"/>
      <c r="K250" s="711"/>
      <c r="L250" s="712"/>
      <c r="M250" s="713">
        <f t="shared" si="32"/>
        <v>0</v>
      </c>
      <c r="N250" s="714"/>
      <c r="O250" s="714"/>
      <c r="P250" s="714"/>
      <c r="Q250" s="714"/>
      <c r="R250" s="718"/>
      <c r="S250" s="694"/>
      <c r="T250" s="694"/>
      <c r="U250" s="694"/>
      <c r="V250" s="751"/>
      <c r="W250" s="751"/>
      <c r="X250" s="695"/>
      <c r="Y250" s="756"/>
      <c r="Z250" s="695"/>
      <c r="AA250" s="696"/>
      <c r="AB250" s="697"/>
      <c r="AC250" s="697"/>
      <c r="AD250" s="697"/>
      <c r="AE250" s="697"/>
      <c r="AF250" s="698"/>
      <c r="AG250" s="719"/>
      <c r="AH250" s="757"/>
      <c r="AI250" s="758"/>
      <c r="AJ250" s="554">
        <f t="shared" si="34"/>
        <v>0</v>
      </c>
      <c r="AK250" s="720" t="s">
        <v>98</v>
      </c>
      <c r="AL250" s="721" t="s">
        <v>98</v>
      </c>
      <c r="AM250" s="722" t="s">
        <v>98</v>
      </c>
      <c r="AN250" s="723"/>
      <c r="AO250" s="721"/>
      <c r="AP250" s="722"/>
      <c r="AQ250" s="723" t="s">
        <v>97</v>
      </c>
      <c r="AR250" s="721" t="s">
        <v>97</v>
      </c>
      <c r="AS250" s="721" t="s">
        <v>97</v>
      </c>
      <c r="AT250" s="721" t="s">
        <v>97</v>
      </c>
      <c r="AU250" s="724" t="s">
        <v>97</v>
      </c>
      <c r="AV250" s="553">
        <f t="shared" si="33"/>
        <v>0</v>
      </c>
      <c r="AW250" s="753"/>
      <c r="AX250" s="754"/>
      <c r="AY250" s="754"/>
      <c r="AZ250" s="754"/>
      <c r="BA250" s="754"/>
      <c r="BB250" s="754"/>
      <c r="BC250" s="754"/>
      <c r="BD250" s="754"/>
      <c r="BE250" s="755"/>
    </row>
    <row r="251" spans="1:57" ht="31.5">
      <c r="A251" s="2466"/>
      <c r="B251" s="2693"/>
      <c r="C251" s="2699"/>
      <c r="D251" s="290" t="s">
        <v>76</v>
      </c>
      <c r="E251" s="2437"/>
      <c r="F251" s="2461"/>
      <c r="G251" s="709">
        <f t="shared" si="31"/>
        <v>0</v>
      </c>
      <c r="H251" s="710">
        <f t="shared" si="39"/>
        <v>0</v>
      </c>
      <c r="I251" s="711"/>
      <c r="J251" s="711"/>
      <c r="K251" s="711"/>
      <c r="L251" s="712"/>
      <c r="M251" s="713">
        <f t="shared" si="32"/>
        <v>0</v>
      </c>
      <c r="N251" s="714"/>
      <c r="O251" s="714"/>
      <c r="P251" s="714"/>
      <c r="Q251" s="714"/>
      <c r="R251" s="718"/>
      <c r="S251" s="694"/>
      <c r="T251" s="694"/>
      <c r="U251" s="694"/>
      <c r="V251" s="751"/>
      <c r="W251" s="751"/>
      <c r="X251" s="695"/>
      <c r="Y251" s="756"/>
      <c r="Z251" s="695"/>
      <c r="AA251" s="696"/>
      <c r="AB251" s="697"/>
      <c r="AC251" s="697"/>
      <c r="AD251" s="697"/>
      <c r="AE251" s="697"/>
      <c r="AF251" s="698"/>
      <c r="AG251" s="719"/>
      <c r="AH251" s="757"/>
      <c r="AI251" s="758"/>
      <c r="AJ251" s="554">
        <f t="shared" si="34"/>
        <v>0</v>
      </c>
      <c r="AK251" s="720"/>
      <c r="AL251" s="721"/>
      <c r="AM251" s="722"/>
      <c r="AN251" s="723" t="s">
        <v>97</v>
      </c>
      <c r="AO251" s="721" t="s">
        <v>97</v>
      </c>
      <c r="AP251" s="722" t="s">
        <v>97</v>
      </c>
      <c r="AQ251" s="723" t="s">
        <v>97</v>
      </c>
      <c r="AR251" s="721" t="s">
        <v>97</v>
      </c>
      <c r="AS251" s="721" t="s">
        <v>97</v>
      </c>
      <c r="AT251" s="721" t="s">
        <v>97</v>
      </c>
      <c r="AU251" s="724" t="s">
        <v>97</v>
      </c>
      <c r="AV251" s="553">
        <f t="shared" si="33"/>
        <v>0</v>
      </c>
      <c r="AW251" s="753"/>
      <c r="AX251" s="754"/>
      <c r="AY251" s="754"/>
      <c r="AZ251" s="754"/>
      <c r="BA251" s="754"/>
      <c r="BB251" s="754"/>
      <c r="BC251" s="754"/>
      <c r="BD251" s="754"/>
      <c r="BE251" s="755"/>
    </row>
    <row r="252" spans="1:57" ht="31.5">
      <c r="A252" s="2466"/>
      <c r="B252" s="2693"/>
      <c r="C252" s="2699"/>
      <c r="D252" s="290" t="s">
        <v>77</v>
      </c>
      <c r="E252" s="2437"/>
      <c r="F252" s="2461"/>
      <c r="G252" s="709">
        <f t="shared" si="31"/>
        <v>66</v>
      </c>
      <c r="H252" s="710">
        <f t="shared" si="39"/>
        <v>2</v>
      </c>
      <c r="I252" s="711">
        <v>2</v>
      </c>
      <c r="J252" s="711"/>
      <c r="K252" s="711"/>
      <c r="L252" s="712"/>
      <c r="M252" s="713">
        <f t="shared" si="32"/>
        <v>65</v>
      </c>
      <c r="N252" s="714">
        <v>65</v>
      </c>
      <c r="O252" s="714"/>
      <c r="P252" s="714"/>
      <c r="Q252" s="714"/>
      <c r="R252" s="718"/>
      <c r="S252" s="694"/>
      <c r="T252" s="694"/>
      <c r="U252" s="694"/>
      <c r="V252" s="751">
        <v>63</v>
      </c>
      <c r="W252" s="751">
        <v>2</v>
      </c>
      <c r="X252" s="695"/>
      <c r="Y252" s="756">
        <v>58</v>
      </c>
      <c r="Z252" s="695">
        <v>7</v>
      </c>
      <c r="AA252" s="696"/>
      <c r="AB252" s="697">
        <v>16</v>
      </c>
      <c r="AC252" s="697">
        <v>14</v>
      </c>
      <c r="AD252" s="697">
        <v>2</v>
      </c>
      <c r="AE252" s="697">
        <v>61</v>
      </c>
      <c r="AF252" s="698">
        <v>2</v>
      </c>
      <c r="AG252" s="719">
        <v>38</v>
      </c>
      <c r="AH252" s="757">
        <v>25</v>
      </c>
      <c r="AI252" s="758">
        <v>75</v>
      </c>
      <c r="AJ252" s="554">
        <f>SUM(AN252:AU252)</f>
        <v>65</v>
      </c>
      <c r="AK252" s="720" t="s">
        <v>98</v>
      </c>
      <c r="AL252" s="721" t="s">
        <v>98</v>
      </c>
      <c r="AM252" s="722" t="s">
        <v>98</v>
      </c>
      <c r="AN252" s="723" t="s">
        <v>97</v>
      </c>
      <c r="AO252" s="721" t="s">
        <v>97</v>
      </c>
      <c r="AP252" s="722" t="s">
        <v>97</v>
      </c>
      <c r="AQ252" s="723">
        <v>21</v>
      </c>
      <c r="AR252" s="721">
        <v>16</v>
      </c>
      <c r="AS252" s="721">
        <v>26</v>
      </c>
      <c r="AT252" s="721">
        <v>2</v>
      </c>
      <c r="AU252" s="724"/>
      <c r="AV252" s="553">
        <f t="shared" si="33"/>
        <v>1</v>
      </c>
      <c r="AW252" s="753"/>
      <c r="AX252" s="754"/>
      <c r="AY252" s="754"/>
      <c r="AZ252" s="754"/>
      <c r="BA252" s="754"/>
      <c r="BB252" s="754"/>
      <c r="BC252" s="754"/>
      <c r="BD252" s="754"/>
      <c r="BE252" s="755">
        <v>1</v>
      </c>
    </row>
    <row r="253" spans="1:57" ht="32.25" thickBot="1">
      <c r="A253" s="2466"/>
      <c r="B253" s="2703"/>
      <c r="C253" s="2706"/>
      <c r="D253" s="291" t="s">
        <v>78</v>
      </c>
      <c r="E253" s="2438"/>
      <c r="F253" s="2462"/>
      <c r="G253" s="730">
        <f t="shared" si="31"/>
        <v>0</v>
      </c>
      <c r="H253" s="731">
        <f t="shared" si="39"/>
        <v>0</v>
      </c>
      <c r="I253" s="732"/>
      <c r="J253" s="732"/>
      <c r="K253" s="732"/>
      <c r="L253" s="733"/>
      <c r="M253" s="759">
        <f t="shared" si="32"/>
        <v>0</v>
      </c>
      <c r="N253" s="738"/>
      <c r="O253" s="738"/>
      <c r="P253" s="738"/>
      <c r="Q253" s="738"/>
      <c r="R253" s="739"/>
      <c r="S253" s="763"/>
      <c r="T253" s="763"/>
      <c r="U253" s="763"/>
      <c r="V253" s="738"/>
      <c r="W253" s="738"/>
      <c r="X253" s="739"/>
      <c r="Y253" s="737"/>
      <c r="Z253" s="739"/>
      <c r="AA253" s="743"/>
      <c r="AB253" s="732"/>
      <c r="AC253" s="732"/>
      <c r="AD253" s="732"/>
      <c r="AE253" s="732"/>
      <c r="AF253" s="733"/>
      <c r="AG253" s="743"/>
      <c r="AH253" s="760"/>
      <c r="AI253" s="764"/>
      <c r="AJ253" s="555">
        <f t="shared" si="34"/>
        <v>0</v>
      </c>
      <c r="AK253" s="744" t="s">
        <v>97</v>
      </c>
      <c r="AL253" s="745" t="s">
        <v>97</v>
      </c>
      <c r="AM253" s="746" t="s">
        <v>97</v>
      </c>
      <c r="AN253" s="747" t="s">
        <v>97</v>
      </c>
      <c r="AO253" s="745" t="s">
        <v>98</v>
      </c>
      <c r="AP253" s="746" t="s">
        <v>98</v>
      </c>
      <c r="AQ253" s="743"/>
      <c r="AR253" s="732"/>
      <c r="AS253" s="732"/>
      <c r="AT253" s="732"/>
      <c r="AU253" s="733"/>
      <c r="AV253" s="553">
        <f t="shared" si="33"/>
        <v>0</v>
      </c>
      <c r="AW253" s="748"/>
      <c r="AX253" s="749"/>
      <c r="AY253" s="749"/>
      <c r="AZ253" s="749"/>
      <c r="BA253" s="749"/>
      <c r="BB253" s="749"/>
      <c r="BC253" s="749"/>
      <c r="BD253" s="749"/>
      <c r="BE253" s="750"/>
    </row>
    <row r="254" spans="1:57" ht="31.5">
      <c r="A254" s="2466"/>
      <c r="B254" s="2692" t="s">
        <v>320</v>
      </c>
      <c r="C254" s="2698" t="s">
        <v>321</v>
      </c>
      <c r="D254" s="289" t="s">
        <v>74</v>
      </c>
      <c r="E254" s="2436">
        <v>75</v>
      </c>
      <c r="F254" s="2460">
        <f>E254-SUM(M254:M258)</f>
        <v>1</v>
      </c>
      <c r="G254" s="684">
        <f t="shared" si="31"/>
        <v>0</v>
      </c>
      <c r="H254" s="685">
        <f t="shared" si="39"/>
        <v>0</v>
      </c>
      <c r="I254" s="686"/>
      <c r="J254" s="686"/>
      <c r="K254" s="686"/>
      <c r="L254" s="687"/>
      <c r="M254" s="688">
        <f t="shared" si="32"/>
        <v>0</v>
      </c>
      <c r="N254" s="689"/>
      <c r="O254" s="689"/>
      <c r="P254" s="689"/>
      <c r="Q254" s="689"/>
      <c r="R254" s="690"/>
      <c r="S254" s="691"/>
      <c r="T254" s="689"/>
      <c r="U254" s="689"/>
      <c r="V254" s="692"/>
      <c r="W254" s="689"/>
      <c r="X254" s="693"/>
      <c r="Y254" s="694"/>
      <c r="Z254" s="695"/>
      <c r="AA254" s="696"/>
      <c r="AB254" s="697"/>
      <c r="AC254" s="697"/>
      <c r="AD254" s="697"/>
      <c r="AE254" s="697"/>
      <c r="AF254" s="698"/>
      <c r="AG254" s="696"/>
      <c r="AH254" s="698"/>
      <c r="AI254" s="699"/>
      <c r="AJ254" s="552">
        <f t="shared" si="34"/>
        <v>0</v>
      </c>
      <c r="AK254" s="700" t="s">
        <v>97</v>
      </c>
      <c r="AL254" s="701" t="s">
        <v>97</v>
      </c>
      <c r="AM254" s="702" t="s">
        <v>97</v>
      </c>
      <c r="AN254" s="699"/>
      <c r="AO254" s="686"/>
      <c r="AP254" s="703"/>
      <c r="AQ254" s="704" t="s">
        <v>97</v>
      </c>
      <c r="AR254" s="701" t="s">
        <v>97</v>
      </c>
      <c r="AS254" s="701" t="s">
        <v>97</v>
      </c>
      <c r="AT254" s="701" t="s">
        <v>97</v>
      </c>
      <c r="AU254" s="705" t="s">
        <v>97</v>
      </c>
      <c r="AV254" s="553">
        <f t="shared" si="33"/>
        <v>0</v>
      </c>
      <c r="AW254" s="706"/>
      <c r="AX254" s="707"/>
      <c r="AY254" s="707"/>
      <c r="AZ254" s="707"/>
      <c r="BA254" s="707"/>
      <c r="BB254" s="707"/>
      <c r="BC254" s="707"/>
      <c r="BD254" s="707"/>
      <c r="BE254" s="708"/>
    </row>
    <row r="255" spans="1:57" ht="47.25">
      <c r="A255" s="2466"/>
      <c r="B255" s="2693"/>
      <c r="C255" s="2699"/>
      <c r="D255" s="290" t="s">
        <v>75</v>
      </c>
      <c r="E255" s="2437"/>
      <c r="F255" s="2461"/>
      <c r="G255" s="709">
        <f t="shared" si="31"/>
        <v>0</v>
      </c>
      <c r="H255" s="710">
        <f t="shared" si="39"/>
        <v>0</v>
      </c>
      <c r="I255" s="711"/>
      <c r="J255" s="711"/>
      <c r="K255" s="711"/>
      <c r="L255" s="712"/>
      <c r="M255" s="713">
        <f t="shared" si="32"/>
        <v>0</v>
      </c>
      <c r="N255" s="714"/>
      <c r="O255" s="714"/>
      <c r="P255" s="714"/>
      <c r="Q255" s="714"/>
      <c r="R255" s="715"/>
      <c r="S255" s="716"/>
      <c r="T255" s="717"/>
      <c r="U255" s="717"/>
      <c r="V255" s="714"/>
      <c r="W255" s="714"/>
      <c r="X255" s="718"/>
      <c r="Y255" s="694"/>
      <c r="Z255" s="695"/>
      <c r="AA255" s="696"/>
      <c r="AB255" s="697"/>
      <c r="AC255" s="697"/>
      <c r="AD255" s="697"/>
      <c r="AE255" s="697"/>
      <c r="AF255" s="698"/>
      <c r="AG255" s="719"/>
      <c r="AH255" s="712"/>
      <c r="AI255" s="719"/>
      <c r="AJ255" s="554">
        <f t="shared" si="34"/>
        <v>0</v>
      </c>
      <c r="AK255" s="720" t="s">
        <v>98</v>
      </c>
      <c r="AL255" s="721" t="s">
        <v>98</v>
      </c>
      <c r="AM255" s="722" t="s">
        <v>98</v>
      </c>
      <c r="AN255" s="723"/>
      <c r="AO255" s="721"/>
      <c r="AP255" s="722"/>
      <c r="AQ255" s="723" t="s">
        <v>97</v>
      </c>
      <c r="AR255" s="721" t="s">
        <v>97</v>
      </c>
      <c r="AS255" s="721" t="s">
        <v>97</v>
      </c>
      <c r="AT255" s="721" t="s">
        <v>97</v>
      </c>
      <c r="AU255" s="724" t="s">
        <v>97</v>
      </c>
      <c r="AV255" s="553">
        <f t="shared" si="33"/>
        <v>0</v>
      </c>
      <c r="AW255" s="725"/>
      <c r="AX255" s="726"/>
      <c r="AY255" s="726"/>
      <c r="AZ255" s="726"/>
      <c r="BA255" s="726"/>
      <c r="BB255" s="726"/>
      <c r="BC255" s="726"/>
      <c r="BD255" s="726"/>
      <c r="BE255" s="727"/>
    </row>
    <row r="256" spans="1:57" ht="31.5">
      <c r="A256" s="2466"/>
      <c r="B256" s="2693"/>
      <c r="C256" s="2699"/>
      <c r="D256" s="290" t="s">
        <v>76</v>
      </c>
      <c r="E256" s="2437"/>
      <c r="F256" s="2461"/>
      <c r="G256" s="709">
        <f t="shared" si="31"/>
        <v>0</v>
      </c>
      <c r="H256" s="710">
        <f t="shared" si="39"/>
        <v>0</v>
      </c>
      <c r="I256" s="711"/>
      <c r="J256" s="711"/>
      <c r="K256" s="711"/>
      <c r="L256" s="712"/>
      <c r="M256" s="713">
        <f t="shared" si="32"/>
        <v>0</v>
      </c>
      <c r="N256" s="714"/>
      <c r="O256" s="714"/>
      <c r="P256" s="728"/>
      <c r="Q256" s="729"/>
      <c r="R256" s="715"/>
      <c r="S256" s="716"/>
      <c r="T256" s="714"/>
      <c r="U256" s="714"/>
      <c r="V256" s="714"/>
      <c r="W256" s="714"/>
      <c r="X256" s="718"/>
      <c r="Y256" s="694"/>
      <c r="Z256" s="695"/>
      <c r="AA256" s="696"/>
      <c r="AB256" s="697"/>
      <c r="AC256" s="697"/>
      <c r="AD256" s="697"/>
      <c r="AE256" s="697"/>
      <c r="AF256" s="698"/>
      <c r="AG256" s="719"/>
      <c r="AH256" s="712"/>
      <c r="AI256" s="719"/>
      <c r="AJ256" s="554">
        <f t="shared" si="34"/>
        <v>0</v>
      </c>
      <c r="AK256" s="720"/>
      <c r="AL256" s="721"/>
      <c r="AM256" s="722"/>
      <c r="AN256" s="723" t="s">
        <v>97</v>
      </c>
      <c r="AO256" s="721" t="s">
        <v>97</v>
      </c>
      <c r="AP256" s="722" t="s">
        <v>97</v>
      </c>
      <c r="AQ256" s="723" t="s">
        <v>97</v>
      </c>
      <c r="AR256" s="721" t="s">
        <v>97</v>
      </c>
      <c r="AS256" s="721" t="s">
        <v>97</v>
      </c>
      <c r="AT256" s="721" t="s">
        <v>97</v>
      </c>
      <c r="AU256" s="724" t="s">
        <v>97</v>
      </c>
      <c r="AV256" s="553">
        <f t="shared" si="33"/>
        <v>0</v>
      </c>
      <c r="AW256" s="725"/>
      <c r="AX256" s="726"/>
      <c r="AY256" s="726"/>
      <c r="AZ256" s="726"/>
      <c r="BA256" s="726"/>
      <c r="BB256" s="726"/>
      <c r="BC256" s="726"/>
      <c r="BD256" s="726"/>
      <c r="BE256" s="727"/>
    </row>
    <row r="257" spans="1:57" ht="31.5">
      <c r="A257" s="2466"/>
      <c r="B257" s="2693"/>
      <c r="C257" s="2699"/>
      <c r="D257" s="290" t="s">
        <v>77</v>
      </c>
      <c r="E257" s="2437"/>
      <c r="F257" s="2461"/>
      <c r="G257" s="709">
        <f t="shared" si="31"/>
        <v>74</v>
      </c>
      <c r="H257" s="710">
        <v>0</v>
      </c>
      <c r="I257" s="711"/>
      <c r="J257" s="711"/>
      <c r="K257" s="711">
        <v>0</v>
      </c>
      <c r="L257" s="712"/>
      <c r="M257" s="713">
        <f t="shared" si="32"/>
        <v>74</v>
      </c>
      <c r="N257" s="714"/>
      <c r="O257" s="714"/>
      <c r="P257" s="714"/>
      <c r="Q257" s="714"/>
      <c r="R257" s="715">
        <v>74</v>
      </c>
      <c r="S257" s="716">
        <v>12</v>
      </c>
      <c r="T257" s="714"/>
      <c r="U257" s="714"/>
      <c r="V257" s="714">
        <v>62</v>
      </c>
      <c r="W257" s="714"/>
      <c r="X257" s="718"/>
      <c r="Y257" s="694">
        <v>71</v>
      </c>
      <c r="Z257" s="695">
        <v>3</v>
      </c>
      <c r="AA257" s="696"/>
      <c r="AB257" s="697">
        <v>26</v>
      </c>
      <c r="AC257" s="697">
        <v>26</v>
      </c>
      <c r="AD257" s="697">
        <v>3</v>
      </c>
      <c r="AE257" s="697">
        <v>57</v>
      </c>
      <c r="AF257" s="698">
        <v>7</v>
      </c>
      <c r="AG257" s="719">
        <v>41</v>
      </c>
      <c r="AH257" s="757">
        <v>19</v>
      </c>
      <c r="AI257" s="719">
        <v>101</v>
      </c>
      <c r="AJ257" s="554">
        <f>SUM(AN257:AU257)</f>
        <v>74</v>
      </c>
      <c r="AK257" s="720" t="s">
        <v>98</v>
      </c>
      <c r="AL257" s="721" t="s">
        <v>98</v>
      </c>
      <c r="AM257" s="722" t="s">
        <v>98</v>
      </c>
      <c r="AN257" s="723" t="s">
        <v>97</v>
      </c>
      <c r="AO257" s="721" t="s">
        <v>97</v>
      </c>
      <c r="AP257" s="722" t="s">
        <v>97</v>
      </c>
      <c r="AQ257" s="812">
        <v>7</v>
      </c>
      <c r="AR257" s="712">
        <v>13</v>
      </c>
      <c r="AS257" s="712">
        <v>26</v>
      </c>
      <c r="AT257" s="712">
        <v>28</v>
      </c>
      <c r="AU257" s="724"/>
      <c r="AV257" s="553">
        <f t="shared" si="33"/>
        <v>0</v>
      </c>
      <c r="AW257" s="725"/>
      <c r="AX257" s="726"/>
      <c r="AY257" s="726"/>
      <c r="AZ257" s="726"/>
      <c r="BA257" s="726"/>
      <c r="BB257" s="726"/>
      <c r="BC257" s="726"/>
      <c r="BD257" s="726"/>
      <c r="BE257" s="727"/>
    </row>
    <row r="258" spans="1:57" ht="32.25" thickBot="1">
      <c r="A258" s="2466"/>
      <c r="B258" s="2694"/>
      <c r="C258" s="2700"/>
      <c r="D258" s="291" t="s">
        <v>78</v>
      </c>
      <c r="E258" s="2437"/>
      <c r="F258" s="2461"/>
      <c r="G258" s="813">
        <f t="shared" si="31"/>
        <v>0</v>
      </c>
      <c r="H258" s="772">
        <f t="shared" ref="H258:H301" si="40">SUM(I258:L258)</f>
        <v>0</v>
      </c>
      <c r="I258" s="770"/>
      <c r="J258" s="770"/>
      <c r="K258" s="770"/>
      <c r="L258" s="742"/>
      <c r="M258" s="734">
        <f t="shared" si="32"/>
        <v>0</v>
      </c>
      <c r="N258" s="735"/>
      <c r="O258" s="735"/>
      <c r="P258" s="735"/>
      <c r="Q258" s="735"/>
      <c r="R258" s="736"/>
      <c r="S258" s="773"/>
      <c r="T258" s="735"/>
      <c r="U258" s="735"/>
      <c r="V258" s="735"/>
      <c r="W258" s="735"/>
      <c r="X258" s="769"/>
      <c r="Y258" s="768"/>
      <c r="Z258" s="769"/>
      <c r="AA258" s="741"/>
      <c r="AB258" s="770"/>
      <c r="AC258" s="770"/>
      <c r="AD258" s="770"/>
      <c r="AE258" s="770"/>
      <c r="AF258" s="742"/>
      <c r="AG258" s="741"/>
      <c r="AH258" s="742"/>
      <c r="AI258" s="741"/>
      <c r="AJ258" s="556">
        <f t="shared" si="34"/>
        <v>0</v>
      </c>
      <c r="AK258" s="774" t="s">
        <v>97</v>
      </c>
      <c r="AL258" s="775" t="s">
        <v>97</v>
      </c>
      <c r="AM258" s="776" t="s">
        <v>97</v>
      </c>
      <c r="AN258" s="777" t="s">
        <v>97</v>
      </c>
      <c r="AO258" s="775" t="s">
        <v>98</v>
      </c>
      <c r="AP258" s="776" t="s">
        <v>98</v>
      </c>
      <c r="AQ258" s="741"/>
      <c r="AR258" s="770"/>
      <c r="AS258" s="770"/>
      <c r="AT258" s="770"/>
      <c r="AU258" s="742"/>
      <c r="AV258" s="553">
        <f t="shared" si="33"/>
        <v>0</v>
      </c>
      <c r="AW258" s="778"/>
      <c r="AX258" s="779"/>
      <c r="AY258" s="779"/>
      <c r="AZ258" s="779"/>
      <c r="BA258" s="779"/>
      <c r="BB258" s="779"/>
      <c r="BC258" s="779"/>
      <c r="BD258" s="779"/>
      <c r="BE258" s="780"/>
    </row>
    <row r="259" spans="1:57" ht="31.5">
      <c r="A259" s="2558" t="s">
        <v>210</v>
      </c>
      <c r="B259" s="2692" t="s">
        <v>322</v>
      </c>
      <c r="C259" s="2457" t="s">
        <v>323</v>
      </c>
      <c r="D259" s="275" t="s">
        <v>74</v>
      </c>
      <c r="E259" s="2436">
        <v>73</v>
      </c>
      <c r="F259" s="2460">
        <f>E259-SUM(M259:M263)</f>
        <v>-10</v>
      </c>
      <c r="G259" s="684">
        <f>SUM(M259,AV259)</f>
        <v>34</v>
      </c>
      <c r="H259" s="685">
        <f t="shared" si="40"/>
        <v>0</v>
      </c>
      <c r="I259" s="686"/>
      <c r="J259" s="686"/>
      <c r="K259" s="686"/>
      <c r="L259" s="687"/>
      <c r="M259" s="688">
        <f>IF(AND(SUM(N259:R259)=SUM(Y259:Z259),SUM(S259:X259)=SUM(Y259:Z259)),SUM(N259:R259),"ПЕРЕВІРТЕ ПРАВИЛЬНІСТЬ ДАНИХ")</f>
        <v>33</v>
      </c>
      <c r="N259" s="689"/>
      <c r="O259" s="689"/>
      <c r="P259" s="689"/>
      <c r="Q259" s="689"/>
      <c r="R259" s="690">
        <v>33</v>
      </c>
      <c r="S259" s="691"/>
      <c r="T259" s="689"/>
      <c r="U259" s="689"/>
      <c r="V259" s="692">
        <v>33</v>
      </c>
      <c r="W259" s="689"/>
      <c r="X259" s="693"/>
      <c r="Y259" s="762">
        <v>32</v>
      </c>
      <c r="Z259" s="693">
        <v>1</v>
      </c>
      <c r="AA259" s="699"/>
      <c r="AB259" s="686">
        <v>2</v>
      </c>
      <c r="AC259" s="686">
        <v>2</v>
      </c>
      <c r="AD259" s="686"/>
      <c r="AE259" s="686">
        <v>27</v>
      </c>
      <c r="AF259" s="687"/>
      <c r="AG259" s="699">
        <v>42</v>
      </c>
      <c r="AH259" s="687">
        <v>23</v>
      </c>
      <c r="AI259" s="699">
        <v>85</v>
      </c>
      <c r="AJ259" s="552">
        <f>SUM(AN259:AP259)</f>
        <v>33</v>
      </c>
      <c r="AK259" s="700" t="s">
        <v>97</v>
      </c>
      <c r="AL259" s="701" t="s">
        <v>97</v>
      </c>
      <c r="AM259" s="702" t="s">
        <v>97</v>
      </c>
      <c r="AN259" s="699">
        <v>18</v>
      </c>
      <c r="AO259" s="686">
        <v>15</v>
      </c>
      <c r="AP259" s="703"/>
      <c r="AQ259" s="704" t="s">
        <v>97</v>
      </c>
      <c r="AR259" s="701" t="s">
        <v>97</v>
      </c>
      <c r="AS259" s="701" t="s">
        <v>97</v>
      </c>
      <c r="AT259" s="701" t="s">
        <v>97</v>
      </c>
      <c r="AU259" s="705" t="s">
        <v>97</v>
      </c>
      <c r="AV259" s="553">
        <f t="shared" si="33"/>
        <v>1</v>
      </c>
      <c r="AW259" s="706"/>
      <c r="AX259" s="707">
        <v>1</v>
      </c>
      <c r="AY259" s="707"/>
      <c r="AZ259" s="707"/>
      <c r="BA259" s="707"/>
      <c r="BB259" s="707"/>
      <c r="BC259" s="707"/>
      <c r="BD259" s="707"/>
      <c r="BE259" s="708"/>
    </row>
    <row r="260" spans="1:57" ht="47.25">
      <c r="A260" s="2559"/>
      <c r="B260" s="2693"/>
      <c r="C260" s="2458"/>
      <c r="D260" s="277" t="s">
        <v>75</v>
      </c>
      <c r="E260" s="2437"/>
      <c r="F260" s="2461"/>
      <c r="G260" s="709">
        <f t="shared" si="31"/>
        <v>0</v>
      </c>
      <c r="H260" s="710">
        <f t="shared" si="40"/>
        <v>0</v>
      </c>
      <c r="I260" s="711"/>
      <c r="J260" s="711"/>
      <c r="K260" s="711"/>
      <c r="L260" s="712"/>
      <c r="M260" s="713">
        <f t="shared" si="32"/>
        <v>0</v>
      </c>
      <c r="N260" s="714"/>
      <c r="O260" s="714"/>
      <c r="P260" s="714"/>
      <c r="Q260" s="714"/>
      <c r="R260" s="715"/>
      <c r="S260" s="716"/>
      <c r="T260" s="717"/>
      <c r="U260" s="717"/>
      <c r="V260" s="714"/>
      <c r="W260" s="714"/>
      <c r="X260" s="718"/>
      <c r="Y260" s="694"/>
      <c r="Z260" s="695"/>
      <c r="AA260" s="696"/>
      <c r="AB260" s="697"/>
      <c r="AC260" s="697"/>
      <c r="AD260" s="697"/>
      <c r="AE260" s="697"/>
      <c r="AF260" s="698"/>
      <c r="AG260" s="719"/>
      <c r="AH260" s="712"/>
      <c r="AI260" s="719"/>
      <c r="AJ260" s="554">
        <f t="shared" si="34"/>
        <v>0</v>
      </c>
      <c r="AK260" s="720" t="s">
        <v>98</v>
      </c>
      <c r="AL260" s="721" t="s">
        <v>98</v>
      </c>
      <c r="AM260" s="722" t="s">
        <v>98</v>
      </c>
      <c r="AN260" s="723"/>
      <c r="AO260" s="721"/>
      <c r="AP260" s="722"/>
      <c r="AQ260" s="723" t="s">
        <v>97</v>
      </c>
      <c r="AR260" s="721" t="s">
        <v>97</v>
      </c>
      <c r="AS260" s="721" t="s">
        <v>97</v>
      </c>
      <c r="AT260" s="721" t="s">
        <v>97</v>
      </c>
      <c r="AU260" s="724" t="s">
        <v>97</v>
      </c>
      <c r="AV260" s="553">
        <f t="shared" si="33"/>
        <v>0</v>
      </c>
      <c r="AW260" s="725"/>
      <c r="AX260" s="726"/>
      <c r="AY260" s="726"/>
      <c r="AZ260" s="726"/>
      <c r="BA260" s="726"/>
      <c r="BB260" s="726"/>
      <c r="BC260" s="726"/>
      <c r="BD260" s="726"/>
      <c r="BE260" s="727"/>
    </row>
    <row r="261" spans="1:57" ht="31.5">
      <c r="A261" s="2559"/>
      <c r="B261" s="2693"/>
      <c r="C261" s="2458"/>
      <c r="D261" s="277" t="s">
        <v>76</v>
      </c>
      <c r="E261" s="2437"/>
      <c r="F261" s="2461"/>
      <c r="G261" s="709">
        <f t="shared" si="31"/>
        <v>1</v>
      </c>
      <c r="H261" s="710">
        <f t="shared" si="40"/>
        <v>0</v>
      </c>
      <c r="I261" s="711"/>
      <c r="J261" s="711"/>
      <c r="K261" s="711"/>
      <c r="L261" s="712"/>
      <c r="M261" s="713">
        <f t="shared" si="32"/>
        <v>1</v>
      </c>
      <c r="N261" s="714"/>
      <c r="O261" s="714"/>
      <c r="P261" s="728"/>
      <c r="Q261" s="729"/>
      <c r="R261" s="715">
        <v>1</v>
      </c>
      <c r="S261" s="716"/>
      <c r="T261" s="714"/>
      <c r="U261" s="714">
        <v>1</v>
      </c>
      <c r="V261" s="714"/>
      <c r="W261" s="714"/>
      <c r="X261" s="718"/>
      <c r="Y261" s="694">
        <v>1</v>
      </c>
      <c r="Z261" s="695"/>
      <c r="AA261" s="696"/>
      <c r="AB261" s="697"/>
      <c r="AC261" s="697"/>
      <c r="AD261" s="697"/>
      <c r="AE261" s="697"/>
      <c r="AF261" s="698"/>
      <c r="AG261" s="719">
        <v>52</v>
      </c>
      <c r="AH261" s="712">
        <v>35</v>
      </c>
      <c r="AI261" s="719">
        <v>96</v>
      </c>
      <c r="AJ261" s="554">
        <f>SUM(AK261:AM261)</f>
        <v>1</v>
      </c>
      <c r="AK261" s="720"/>
      <c r="AL261" s="721">
        <v>1</v>
      </c>
      <c r="AM261" s="722"/>
      <c r="AN261" s="723" t="s">
        <v>97</v>
      </c>
      <c r="AO261" s="721" t="s">
        <v>97</v>
      </c>
      <c r="AP261" s="722" t="s">
        <v>97</v>
      </c>
      <c r="AQ261" s="723" t="s">
        <v>97</v>
      </c>
      <c r="AR261" s="721" t="s">
        <v>97</v>
      </c>
      <c r="AS261" s="721" t="s">
        <v>97</v>
      </c>
      <c r="AT261" s="721" t="s">
        <v>97</v>
      </c>
      <c r="AU261" s="724" t="s">
        <v>97</v>
      </c>
      <c r="AV261" s="553">
        <f t="shared" si="33"/>
        <v>0</v>
      </c>
      <c r="AW261" s="725"/>
      <c r="AX261" s="726"/>
      <c r="AY261" s="726"/>
      <c r="AZ261" s="726"/>
      <c r="BA261" s="726"/>
      <c r="BB261" s="726"/>
      <c r="BC261" s="726"/>
      <c r="BD261" s="726"/>
      <c r="BE261" s="727"/>
    </row>
    <row r="262" spans="1:57" ht="31.5">
      <c r="A262" s="2559"/>
      <c r="B262" s="2693"/>
      <c r="C262" s="2458"/>
      <c r="D262" s="277" t="s">
        <v>77</v>
      </c>
      <c r="E262" s="2437"/>
      <c r="F262" s="2461"/>
      <c r="G262" s="709">
        <f t="shared" si="31"/>
        <v>51</v>
      </c>
      <c r="H262" s="710">
        <f t="shared" si="40"/>
        <v>2</v>
      </c>
      <c r="I262" s="711">
        <v>2</v>
      </c>
      <c r="J262" s="711"/>
      <c r="K262" s="711"/>
      <c r="L262" s="712"/>
      <c r="M262" s="713">
        <f t="shared" si="32"/>
        <v>49</v>
      </c>
      <c r="N262" s="714"/>
      <c r="O262" s="714"/>
      <c r="P262" s="714"/>
      <c r="Q262" s="714"/>
      <c r="R262" s="715">
        <v>49</v>
      </c>
      <c r="S262" s="716"/>
      <c r="T262" s="714"/>
      <c r="U262" s="714"/>
      <c r="V262" s="714">
        <v>49</v>
      </c>
      <c r="W262" s="714"/>
      <c r="X262" s="718"/>
      <c r="Y262" s="694">
        <v>44</v>
      </c>
      <c r="Z262" s="695">
        <v>5</v>
      </c>
      <c r="AA262" s="696"/>
      <c r="AB262" s="697">
        <v>6</v>
      </c>
      <c r="AC262" s="697">
        <v>6</v>
      </c>
      <c r="AD262" s="697"/>
      <c r="AE262" s="697">
        <v>43</v>
      </c>
      <c r="AF262" s="698"/>
      <c r="AG262" s="719">
        <v>43</v>
      </c>
      <c r="AH262" s="712">
        <v>26</v>
      </c>
      <c r="AI262" s="719">
        <v>7</v>
      </c>
      <c r="AJ262" s="554">
        <f>SUM(AN262:AU262)</f>
        <v>49</v>
      </c>
      <c r="AK262" s="720" t="s">
        <v>98</v>
      </c>
      <c r="AL262" s="721" t="s">
        <v>98</v>
      </c>
      <c r="AM262" s="722" t="s">
        <v>98</v>
      </c>
      <c r="AN262" s="723" t="s">
        <v>97</v>
      </c>
      <c r="AO262" s="721" t="s">
        <v>97</v>
      </c>
      <c r="AP262" s="722" t="s">
        <v>97</v>
      </c>
      <c r="AQ262" s="723">
        <v>9</v>
      </c>
      <c r="AR262" s="721">
        <v>11</v>
      </c>
      <c r="AS262" s="721">
        <v>20</v>
      </c>
      <c r="AT262" s="721">
        <v>8</v>
      </c>
      <c r="AU262" s="724">
        <v>1</v>
      </c>
      <c r="AV262" s="553">
        <f t="shared" si="33"/>
        <v>2</v>
      </c>
      <c r="AW262" s="725"/>
      <c r="AX262" s="726"/>
      <c r="AY262" s="726"/>
      <c r="AZ262" s="726"/>
      <c r="BA262" s="726"/>
      <c r="BB262" s="726"/>
      <c r="BC262" s="726"/>
      <c r="BD262" s="726">
        <v>2</v>
      </c>
      <c r="BE262" s="727"/>
    </row>
    <row r="263" spans="1:57" ht="32.25" thickBot="1">
      <c r="A263" s="2559"/>
      <c r="B263" s="2703"/>
      <c r="C263" s="2474"/>
      <c r="D263" s="281" t="s">
        <v>78</v>
      </c>
      <c r="E263" s="2438"/>
      <c r="F263" s="2462"/>
      <c r="G263" s="730">
        <f t="shared" si="31"/>
        <v>0</v>
      </c>
      <c r="H263" s="731">
        <f t="shared" si="40"/>
        <v>0</v>
      </c>
      <c r="I263" s="732"/>
      <c r="J263" s="732"/>
      <c r="K263" s="732"/>
      <c r="L263" s="733"/>
      <c r="M263" s="734">
        <f t="shared" si="32"/>
        <v>0</v>
      </c>
      <c r="N263" s="735"/>
      <c r="O263" s="735"/>
      <c r="P263" s="735"/>
      <c r="Q263" s="735"/>
      <c r="R263" s="736"/>
      <c r="S263" s="737"/>
      <c r="T263" s="738"/>
      <c r="U263" s="738"/>
      <c r="V263" s="738"/>
      <c r="W263" s="738"/>
      <c r="X263" s="739"/>
      <c r="Y263" s="740"/>
      <c r="Z263" s="718"/>
      <c r="AA263" s="719"/>
      <c r="AB263" s="711"/>
      <c r="AC263" s="711"/>
      <c r="AD263" s="711"/>
      <c r="AE263" s="711"/>
      <c r="AF263" s="712"/>
      <c r="AG263" s="741"/>
      <c r="AH263" s="742"/>
      <c r="AI263" s="743"/>
      <c r="AJ263" s="555">
        <f t="shared" si="34"/>
        <v>0</v>
      </c>
      <c r="AK263" s="744" t="s">
        <v>97</v>
      </c>
      <c r="AL263" s="745" t="s">
        <v>97</v>
      </c>
      <c r="AM263" s="746" t="s">
        <v>97</v>
      </c>
      <c r="AN263" s="747" t="s">
        <v>97</v>
      </c>
      <c r="AO263" s="745" t="s">
        <v>98</v>
      </c>
      <c r="AP263" s="746" t="s">
        <v>98</v>
      </c>
      <c r="AQ263" s="743"/>
      <c r="AR263" s="732"/>
      <c r="AS263" s="732"/>
      <c r="AT263" s="732"/>
      <c r="AU263" s="733"/>
      <c r="AV263" s="553">
        <f t="shared" si="33"/>
        <v>0</v>
      </c>
      <c r="AW263" s="748"/>
      <c r="AX263" s="749"/>
      <c r="AY263" s="749"/>
      <c r="AZ263" s="749"/>
      <c r="BA263" s="749"/>
      <c r="BB263" s="749"/>
      <c r="BC263" s="749"/>
      <c r="BD263" s="749"/>
      <c r="BE263" s="750"/>
    </row>
    <row r="264" spans="1:57" ht="31.5">
      <c r="A264" s="2559"/>
      <c r="B264" s="2692" t="s">
        <v>324</v>
      </c>
      <c r="C264" s="2457" t="s">
        <v>325</v>
      </c>
      <c r="D264" s="275" t="s">
        <v>74</v>
      </c>
      <c r="E264" s="2614">
        <v>0</v>
      </c>
      <c r="F264" s="2460">
        <f>E264-SUM(M264:M268)</f>
        <v>-1</v>
      </c>
      <c r="G264" s="684">
        <f t="shared" si="31"/>
        <v>0</v>
      </c>
      <c r="H264" s="685">
        <f t="shared" si="40"/>
        <v>0</v>
      </c>
      <c r="I264" s="686"/>
      <c r="J264" s="686"/>
      <c r="K264" s="686"/>
      <c r="L264" s="687"/>
      <c r="M264" s="688">
        <f t="shared" si="32"/>
        <v>0</v>
      </c>
      <c r="N264" s="689"/>
      <c r="O264" s="689"/>
      <c r="P264" s="689"/>
      <c r="Q264" s="689"/>
      <c r="R264" s="693"/>
      <c r="S264" s="694"/>
      <c r="T264" s="694"/>
      <c r="U264" s="694"/>
      <c r="V264" s="751"/>
      <c r="W264" s="751"/>
      <c r="X264" s="695"/>
      <c r="Y264" s="691"/>
      <c r="Z264" s="693"/>
      <c r="AA264" s="699"/>
      <c r="AB264" s="686"/>
      <c r="AC264" s="686"/>
      <c r="AD264" s="686"/>
      <c r="AE264" s="686"/>
      <c r="AF264" s="687"/>
      <c r="AG264" s="699"/>
      <c r="AH264" s="703"/>
      <c r="AI264" s="752"/>
      <c r="AJ264" s="552">
        <f t="shared" si="34"/>
        <v>0</v>
      </c>
      <c r="AK264" s="700" t="s">
        <v>97</v>
      </c>
      <c r="AL264" s="701" t="s">
        <v>97</v>
      </c>
      <c r="AM264" s="702" t="s">
        <v>97</v>
      </c>
      <c r="AN264" s="699"/>
      <c r="AO264" s="686"/>
      <c r="AP264" s="703"/>
      <c r="AQ264" s="704" t="s">
        <v>97</v>
      </c>
      <c r="AR264" s="701" t="s">
        <v>97</v>
      </c>
      <c r="AS264" s="701" t="s">
        <v>97</v>
      </c>
      <c r="AT264" s="701" t="s">
        <v>97</v>
      </c>
      <c r="AU264" s="705" t="s">
        <v>97</v>
      </c>
      <c r="AV264" s="553">
        <f t="shared" si="33"/>
        <v>0</v>
      </c>
      <c r="AW264" s="753"/>
      <c r="AX264" s="754"/>
      <c r="AY264" s="754"/>
      <c r="AZ264" s="754"/>
      <c r="BA264" s="754"/>
      <c r="BB264" s="754"/>
      <c r="BC264" s="754"/>
      <c r="BD264" s="754"/>
      <c r="BE264" s="755"/>
    </row>
    <row r="265" spans="1:57" ht="47.25">
      <c r="A265" s="2559"/>
      <c r="B265" s="2693"/>
      <c r="C265" s="2458"/>
      <c r="D265" s="277" t="s">
        <v>75</v>
      </c>
      <c r="E265" s="2615"/>
      <c r="F265" s="2461"/>
      <c r="G265" s="709">
        <f t="shared" si="31"/>
        <v>0</v>
      </c>
      <c r="H265" s="710">
        <f t="shared" si="40"/>
        <v>0</v>
      </c>
      <c r="I265" s="711"/>
      <c r="J265" s="711"/>
      <c r="K265" s="711"/>
      <c r="L265" s="712"/>
      <c r="M265" s="713">
        <f t="shared" si="32"/>
        <v>0</v>
      </c>
      <c r="N265" s="714"/>
      <c r="O265" s="714"/>
      <c r="P265" s="714"/>
      <c r="Q265" s="714"/>
      <c r="R265" s="718"/>
      <c r="S265" s="694"/>
      <c r="T265" s="694"/>
      <c r="U265" s="694"/>
      <c r="V265" s="751"/>
      <c r="W265" s="751"/>
      <c r="X265" s="695"/>
      <c r="Y265" s="756"/>
      <c r="Z265" s="695"/>
      <c r="AA265" s="696"/>
      <c r="AB265" s="697"/>
      <c r="AC265" s="697"/>
      <c r="AD265" s="697"/>
      <c r="AE265" s="697"/>
      <c r="AF265" s="698"/>
      <c r="AG265" s="719"/>
      <c r="AH265" s="757"/>
      <c r="AI265" s="758"/>
      <c r="AJ265" s="554">
        <f t="shared" si="34"/>
        <v>0</v>
      </c>
      <c r="AK265" s="720" t="s">
        <v>98</v>
      </c>
      <c r="AL265" s="721" t="s">
        <v>98</v>
      </c>
      <c r="AM265" s="722" t="s">
        <v>98</v>
      </c>
      <c r="AN265" s="723"/>
      <c r="AO265" s="721"/>
      <c r="AP265" s="722"/>
      <c r="AQ265" s="723" t="s">
        <v>97</v>
      </c>
      <c r="AR265" s="721" t="s">
        <v>97</v>
      </c>
      <c r="AS265" s="721" t="s">
        <v>97</v>
      </c>
      <c r="AT265" s="721" t="s">
        <v>97</v>
      </c>
      <c r="AU265" s="724" t="s">
        <v>97</v>
      </c>
      <c r="AV265" s="553">
        <f t="shared" si="33"/>
        <v>0</v>
      </c>
      <c r="AW265" s="753"/>
      <c r="AX265" s="754"/>
      <c r="AY265" s="754"/>
      <c r="AZ265" s="754"/>
      <c r="BA265" s="754"/>
      <c r="BB265" s="754"/>
      <c r="BC265" s="754"/>
      <c r="BD265" s="754"/>
      <c r="BE265" s="755"/>
    </row>
    <row r="266" spans="1:57" ht="31.5">
      <c r="A266" s="2559"/>
      <c r="B266" s="2693"/>
      <c r="C266" s="2458"/>
      <c r="D266" s="277" t="s">
        <v>76</v>
      </c>
      <c r="E266" s="2615"/>
      <c r="F266" s="2461"/>
      <c r="G266" s="709">
        <f t="shared" ref="G266:G329" si="41">SUM(M266,AV266)</f>
        <v>0</v>
      </c>
      <c r="H266" s="710">
        <f t="shared" si="40"/>
        <v>0</v>
      </c>
      <c r="I266" s="711"/>
      <c r="J266" s="711"/>
      <c r="K266" s="711"/>
      <c r="L266" s="712"/>
      <c r="M266" s="713">
        <f t="shared" ref="M266:M329" si="42">IF(AND(SUM(N266:R266)=SUM(Y266:Z266),SUM(S266:X266)=SUM(Y266:Z266)),SUM(N266:R266),"ПЕРЕВІРТЕ ПРАВИЛЬНІСТЬ ДАНИХ")</f>
        <v>0</v>
      </c>
      <c r="N266" s="714"/>
      <c r="O266" s="714"/>
      <c r="P266" s="714"/>
      <c r="Q266" s="714"/>
      <c r="R266" s="718"/>
      <c r="S266" s="694"/>
      <c r="T266" s="694"/>
      <c r="U266" s="694"/>
      <c r="V266" s="751"/>
      <c r="W266" s="751"/>
      <c r="X266" s="695"/>
      <c r="Y266" s="756"/>
      <c r="Z266" s="695"/>
      <c r="AA266" s="696"/>
      <c r="AB266" s="697"/>
      <c r="AC266" s="697"/>
      <c r="AD266" s="697"/>
      <c r="AE266" s="697"/>
      <c r="AF266" s="698"/>
      <c r="AG266" s="719"/>
      <c r="AH266" s="757"/>
      <c r="AI266" s="758"/>
      <c r="AJ266" s="554">
        <f t="shared" ref="AJ266:AJ328" si="43">SUM(AN266:AP266)</f>
        <v>0</v>
      </c>
      <c r="AK266" s="720"/>
      <c r="AL266" s="721"/>
      <c r="AM266" s="722"/>
      <c r="AN266" s="723" t="s">
        <v>97</v>
      </c>
      <c r="AO266" s="721" t="s">
        <v>97</v>
      </c>
      <c r="AP266" s="722" t="s">
        <v>97</v>
      </c>
      <c r="AQ266" s="723" t="s">
        <v>97</v>
      </c>
      <c r="AR266" s="721" t="s">
        <v>97</v>
      </c>
      <c r="AS266" s="721" t="s">
        <v>97</v>
      </c>
      <c r="AT266" s="721" t="s">
        <v>97</v>
      </c>
      <c r="AU266" s="724" t="s">
        <v>97</v>
      </c>
      <c r="AV266" s="553">
        <f t="shared" ref="AV266:AV329" si="44">SUM(AW266:BE266)</f>
        <v>0</v>
      </c>
      <c r="AW266" s="753"/>
      <c r="AX266" s="754"/>
      <c r="AY266" s="754"/>
      <c r="AZ266" s="754"/>
      <c r="BA266" s="754"/>
      <c r="BB266" s="754"/>
      <c r="BC266" s="754"/>
      <c r="BD266" s="754"/>
      <c r="BE266" s="755"/>
    </row>
    <row r="267" spans="1:57" ht="31.5">
      <c r="A267" s="2559"/>
      <c r="B267" s="2693"/>
      <c r="C267" s="2458"/>
      <c r="D267" s="277" t="s">
        <v>77</v>
      </c>
      <c r="E267" s="2615"/>
      <c r="F267" s="2461"/>
      <c r="G267" s="709">
        <f t="shared" si="41"/>
        <v>1</v>
      </c>
      <c r="H267" s="710">
        <f t="shared" si="40"/>
        <v>0</v>
      </c>
      <c r="I267" s="711"/>
      <c r="J267" s="711"/>
      <c r="K267" s="711"/>
      <c r="L267" s="712"/>
      <c r="M267" s="713">
        <f t="shared" si="42"/>
        <v>1</v>
      </c>
      <c r="N267" s="714"/>
      <c r="O267" s="714"/>
      <c r="P267" s="714"/>
      <c r="Q267" s="714"/>
      <c r="R267" s="718">
        <v>1</v>
      </c>
      <c r="S267" s="694">
        <v>1</v>
      </c>
      <c r="T267" s="694"/>
      <c r="U267" s="694"/>
      <c r="V267" s="751"/>
      <c r="W267" s="751"/>
      <c r="X267" s="695"/>
      <c r="Y267" s="756"/>
      <c r="Z267" s="695">
        <v>1</v>
      </c>
      <c r="AA267" s="696"/>
      <c r="AB267" s="697"/>
      <c r="AC267" s="697"/>
      <c r="AD267" s="697"/>
      <c r="AE267" s="697"/>
      <c r="AF267" s="698"/>
      <c r="AG267" s="719"/>
      <c r="AH267" s="757"/>
      <c r="AI267" s="758"/>
      <c r="AJ267" s="554">
        <f>SUM(AQ267:AU267)</f>
        <v>1</v>
      </c>
      <c r="AK267" s="720" t="s">
        <v>98</v>
      </c>
      <c r="AL267" s="721" t="s">
        <v>98</v>
      </c>
      <c r="AM267" s="722" t="s">
        <v>98</v>
      </c>
      <c r="AN267" s="723" t="s">
        <v>97</v>
      </c>
      <c r="AO267" s="721" t="s">
        <v>97</v>
      </c>
      <c r="AP267" s="722" t="s">
        <v>97</v>
      </c>
      <c r="AQ267" s="723">
        <v>1</v>
      </c>
      <c r="AR267" s="721"/>
      <c r="AS267" s="721"/>
      <c r="AT267" s="721"/>
      <c r="AU267" s="724"/>
      <c r="AV267" s="553">
        <f t="shared" si="44"/>
        <v>0</v>
      </c>
      <c r="AW267" s="753"/>
      <c r="AX267" s="754"/>
      <c r="AY267" s="754"/>
      <c r="AZ267" s="754"/>
      <c r="BA267" s="754"/>
      <c r="BB267" s="754"/>
      <c r="BC267" s="754"/>
      <c r="BD267" s="754"/>
      <c r="BE267" s="755"/>
    </row>
    <row r="268" spans="1:57" ht="32.25" thickBot="1">
      <c r="A268" s="2613"/>
      <c r="B268" s="2703"/>
      <c r="C268" s="2459"/>
      <c r="D268" s="284" t="s">
        <v>78</v>
      </c>
      <c r="E268" s="2616"/>
      <c r="F268" s="2462"/>
      <c r="G268" s="730">
        <f t="shared" si="41"/>
        <v>0</v>
      </c>
      <c r="H268" s="731">
        <f t="shared" si="40"/>
        <v>0</v>
      </c>
      <c r="I268" s="732"/>
      <c r="J268" s="732"/>
      <c r="K268" s="732"/>
      <c r="L268" s="733"/>
      <c r="M268" s="759">
        <f t="shared" si="42"/>
        <v>0</v>
      </c>
      <c r="N268" s="738"/>
      <c r="O268" s="738"/>
      <c r="P268" s="738"/>
      <c r="Q268" s="738"/>
      <c r="R268" s="739"/>
      <c r="S268" s="763"/>
      <c r="T268" s="763"/>
      <c r="U268" s="763"/>
      <c r="V268" s="738"/>
      <c r="W268" s="738"/>
      <c r="X268" s="739"/>
      <c r="Y268" s="737"/>
      <c r="Z268" s="739"/>
      <c r="AA268" s="743"/>
      <c r="AB268" s="732"/>
      <c r="AC268" s="732"/>
      <c r="AD268" s="732"/>
      <c r="AE268" s="732"/>
      <c r="AF268" s="733"/>
      <c r="AG268" s="743"/>
      <c r="AH268" s="760"/>
      <c r="AI268" s="764"/>
      <c r="AJ268" s="555">
        <f>SUM(AN268:AP268)</f>
        <v>0</v>
      </c>
      <c r="AK268" s="744" t="s">
        <v>97</v>
      </c>
      <c r="AL268" s="745" t="s">
        <v>97</v>
      </c>
      <c r="AM268" s="746" t="s">
        <v>97</v>
      </c>
      <c r="AN268" s="747" t="s">
        <v>97</v>
      </c>
      <c r="AO268" s="745" t="s">
        <v>98</v>
      </c>
      <c r="AP268" s="746" t="s">
        <v>98</v>
      </c>
      <c r="AQ268" s="743"/>
      <c r="AR268" s="732"/>
      <c r="AS268" s="732"/>
      <c r="AT268" s="732"/>
      <c r="AU268" s="733"/>
      <c r="AV268" s="553">
        <f t="shared" si="44"/>
        <v>0</v>
      </c>
      <c r="AW268" s="748"/>
      <c r="AX268" s="749"/>
      <c r="AY268" s="749"/>
      <c r="AZ268" s="749"/>
      <c r="BA268" s="749"/>
      <c r="BB268" s="749"/>
      <c r="BC268" s="749"/>
      <c r="BD268" s="749"/>
      <c r="BE268" s="750"/>
    </row>
    <row r="269" spans="1:57" ht="31.5">
      <c r="A269" s="2558" t="s">
        <v>211</v>
      </c>
      <c r="B269" s="2454" t="s">
        <v>326</v>
      </c>
      <c r="C269" s="2457" t="s">
        <v>327</v>
      </c>
      <c r="D269" s="275" t="s">
        <v>74</v>
      </c>
      <c r="E269" s="2436">
        <v>548</v>
      </c>
      <c r="F269" s="2460">
        <f>E269-SUM(M269:M273)</f>
        <v>-257</v>
      </c>
      <c r="G269" s="709">
        <f t="shared" si="41"/>
        <v>116</v>
      </c>
      <c r="H269" s="710">
        <f t="shared" si="40"/>
        <v>5</v>
      </c>
      <c r="I269" s="686">
        <v>2</v>
      </c>
      <c r="J269" s="686">
        <v>2</v>
      </c>
      <c r="K269" s="686">
        <v>1</v>
      </c>
      <c r="L269" s="687"/>
      <c r="M269" s="713">
        <f t="shared" si="42"/>
        <v>113</v>
      </c>
      <c r="N269" s="689"/>
      <c r="O269" s="689"/>
      <c r="P269" s="689"/>
      <c r="Q269" s="689"/>
      <c r="R269" s="690">
        <v>113</v>
      </c>
      <c r="S269" s="691">
        <v>12</v>
      </c>
      <c r="T269" s="689"/>
      <c r="U269" s="689"/>
      <c r="V269" s="692">
        <v>89</v>
      </c>
      <c r="W269" s="689">
        <v>12</v>
      </c>
      <c r="X269" s="693"/>
      <c r="Y269" s="694">
        <v>95</v>
      </c>
      <c r="Z269" s="695">
        <v>18</v>
      </c>
      <c r="AA269" s="696"/>
      <c r="AB269" s="697">
        <v>23</v>
      </c>
      <c r="AC269" s="697">
        <v>23</v>
      </c>
      <c r="AD269" s="697">
        <v>5</v>
      </c>
      <c r="AE269" s="697">
        <v>33</v>
      </c>
      <c r="AF269" s="698">
        <v>1</v>
      </c>
      <c r="AG269" s="696">
        <v>44.1</v>
      </c>
      <c r="AH269" s="698">
        <v>25.1</v>
      </c>
      <c r="AI269" s="699">
        <v>11.3</v>
      </c>
      <c r="AJ269" s="552">
        <f>SUM(AN269:AP269)</f>
        <v>101</v>
      </c>
      <c r="AK269" s="700" t="s">
        <v>97</v>
      </c>
      <c r="AL269" s="701" t="s">
        <v>97</v>
      </c>
      <c r="AM269" s="702" t="s">
        <v>97</v>
      </c>
      <c r="AN269" s="699">
        <v>17</v>
      </c>
      <c r="AO269" s="686">
        <v>84</v>
      </c>
      <c r="AP269" s="703"/>
      <c r="AQ269" s="704" t="s">
        <v>97</v>
      </c>
      <c r="AR269" s="701" t="s">
        <v>97</v>
      </c>
      <c r="AS269" s="701" t="s">
        <v>97</v>
      </c>
      <c r="AT269" s="701" t="s">
        <v>97</v>
      </c>
      <c r="AU269" s="705" t="s">
        <v>97</v>
      </c>
      <c r="AV269" s="553">
        <f t="shared" si="44"/>
        <v>3</v>
      </c>
      <c r="AW269" s="706"/>
      <c r="AX269" s="707"/>
      <c r="AY269" s="707"/>
      <c r="AZ269" s="707">
        <v>1</v>
      </c>
      <c r="BA269" s="707">
        <v>2</v>
      </c>
      <c r="BB269" s="707"/>
      <c r="BC269" s="707"/>
      <c r="BD269" s="707"/>
      <c r="BE269" s="708"/>
    </row>
    <row r="270" spans="1:57" ht="47.25">
      <c r="A270" s="2559"/>
      <c r="B270" s="2455"/>
      <c r="C270" s="2458"/>
      <c r="D270" s="277" t="s">
        <v>75</v>
      </c>
      <c r="E270" s="2437"/>
      <c r="F270" s="2461"/>
      <c r="G270" s="709">
        <f t="shared" si="41"/>
        <v>0</v>
      </c>
      <c r="H270" s="710">
        <f t="shared" si="40"/>
        <v>0</v>
      </c>
      <c r="I270" s="711"/>
      <c r="J270" s="711"/>
      <c r="K270" s="711"/>
      <c r="L270" s="712"/>
      <c r="M270" s="713">
        <f t="shared" si="42"/>
        <v>0</v>
      </c>
      <c r="N270" s="714"/>
      <c r="O270" s="714"/>
      <c r="P270" s="714"/>
      <c r="Q270" s="714"/>
      <c r="R270" s="715"/>
      <c r="S270" s="716"/>
      <c r="T270" s="717"/>
      <c r="U270" s="717"/>
      <c r="V270" s="714"/>
      <c r="W270" s="714"/>
      <c r="X270" s="718"/>
      <c r="Y270" s="694"/>
      <c r="Z270" s="695"/>
      <c r="AA270" s="696"/>
      <c r="AB270" s="697"/>
      <c r="AC270" s="697"/>
      <c r="AD270" s="697"/>
      <c r="AE270" s="697"/>
      <c r="AF270" s="698"/>
      <c r="AG270" s="719"/>
      <c r="AH270" s="712"/>
      <c r="AI270" s="719"/>
      <c r="AJ270" s="554">
        <f t="shared" si="43"/>
        <v>0</v>
      </c>
      <c r="AK270" s="720" t="s">
        <v>98</v>
      </c>
      <c r="AL270" s="721" t="s">
        <v>98</v>
      </c>
      <c r="AM270" s="722" t="s">
        <v>98</v>
      </c>
      <c r="AN270" s="723"/>
      <c r="AO270" s="721"/>
      <c r="AP270" s="722"/>
      <c r="AQ270" s="723" t="s">
        <v>97</v>
      </c>
      <c r="AR270" s="721" t="s">
        <v>97</v>
      </c>
      <c r="AS270" s="721" t="s">
        <v>97</v>
      </c>
      <c r="AT270" s="721" t="s">
        <v>97</v>
      </c>
      <c r="AU270" s="724" t="s">
        <v>97</v>
      </c>
      <c r="AV270" s="553">
        <f t="shared" si="44"/>
        <v>0</v>
      </c>
      <c r="AW270" s="725"/>
      <c r="AX270" s="726"/>
      <c r="AY270" s="726"/>
      <c r="AZ270" s="726"/>
      <c r="BA270" s="726"/>
      <c r="BB270" s="726"/>
      <c r="BC270" s="726"/>
      <c r="BD270" s="726"/>
      <c r="BE270" s="727"/>
    </row>
    <row r="271" spans="1:57" ht="31.5">
      <c r="A271" s="2559"/>
      <c r="B271" s="2455"/>
      <c r="C271" s="2458"/>
      <c r="D271" s="277" t="s">
        <v>76</v>
      </c>
      <c r="E271" s="2437"/>
      <c r="F271" s="2461"/>
      <c r="G271" s="709">
        <f t="shared" si="41"/>
        <v>9</v>
      </c>
      <c r="H271" s="710">
        <f t="shared" si="40"/>
        <v>0</v>
      </c>
      <c r="I271" s="711"/>
      <c r="J271" s="711"/>
      <c r="K271" s="711"/>
      <c r="L271" s="712"/>
      <c r="M271" s="713">
        <f t="shared" si="42"/>
        <v>9</v>
      </c>
      <c r="N271" s="714"/>
      <c r="O271" s="714">
        <v>9</v>
      </c>
      <c r="P271" s="728"/>
      <c r="Q271" s="729"/>
      <c r="R271" s="715"/>
      <c r="S271" s="716"/>
      <c r="T271" s="714"/>
      <c r="U271" s="714">
        <v>9</v>
      </c>
      <c r="V271" s="714"/>
      <c r="W271" s="714"/>
      <c r="X271" s="718"/>
      <c r="Y271" s="694">
        <v>8</v>
      </c>
      <c r="Z271" s="695">
        <v>1</v>
      </c>
      <c r="AA271" s="696"/>
      <c r="AB271" s="697">
        <v>3</v>
      </c>
      <c r="AC271" s="697">
        <v>3</v>
      </c>
      <c r="AD271" s="697"/>
      <c r="AE271" s="697">
        <v>1</v>
      </c>
      <c r="AF271" s="698"/>
      <c r="AG271" s="719">
        <v>44.6</v>
      </c>
      <c r="AH271" s="712">
        <v>26.8</v>
      </c>
      <c r="AI271" s="719">
        <v>81.8</v>
      </c>
      <c r="AJ271" s="554">
        <f>SUM(AK271:AM271)</f>
        <v>9</v>
      </c>
      <c r="AK271" s="720">
        <v>4</v>
      </c>
      <c r="AL271" s="721">
        <v>5</v>
      </c>
      <c r="AM271" s="722"/>
      <c r="AN271" s="723" t="s">
        <v>97</v>
      </c>
      <c r="AO271" s="721" t="s">
        <v>97</v>
      </c>
      <c r="AP271" s="722" t="s">
        <v>97</v>
      </c>
      <c r="AQ271" s="723" t="s">
        <v>97</v>
      </c>
      <c r="AR271" s="721" t="s">
        <v>97</v>
      </c>
      <c r="AS271" s="721" t="s">
        <v>97</v>
      </c>
      <c r="AT271" s="721" t="s">
        <v>97</v>
      </c>
      <c r="AU271" s="724" t="s">
        <v>97</v>
      </c>
      <c r="AV271" s="553">
        <f t="shared" si="44"/>
        <v>0</v>
      </c>
      <c r="AW271" s="725"/>
      <c r="AX271" s="726"/>
      <c r="AY271" s="726"/>
      <c r="AZ271" s="726"/>
      <c r="BA271" s="726"/>
      <c r="BB271" s="726"/>
      <c r="BC271" s="726"/>
      <c r="BD271" s="726"/>
      <c r="BE271" s="727"/>
    </row>
    <row r="272" spans="1:57" ht="31.5">
      <c r="A272" s="2559"/>
      <c r="B272" s="2455"/>
      <c r="C272" s="2458"/>
      <c r="D272" s="277" t="s">
        <v>77</v>
      </c>
      <c r="E272" s="2437"/>
      <c r="F272" s="2461"/>
      <c r="G272" s="709">
        <f t="shared" si="41"/>
        <v>702</v>
      </c>
      <c r="H272" s="710">
        <f t="shared" si="40"/>
        <v>36</v>
      </c>
      <c r="I272" s="711">
        <v>34</v>
      </c>
      <c r="J272" s="711">
        <v>1</v>
      </c>
      <c r="K272" s="711">
        <v>1</v>
      </c>
      <c r="L272" s="712"/>
      <c r="M272" s="713">
        <f t="shared" si="42"/>
        <v>683</v>
      </c>
      <c r="N272" s="714"/>
      <c r="O272" s="714"/>
      <c r="P272" s="714"/>
      <c r="Q272" s="714"/>
      <c r="R272" s="715">
        <v>683</v>
      </c>
      <c r="S272" s="716">
        <v>70</v>
      </c>
      <c r="T272" s="714"/>
      <c r="U272" s="714"/>
      <c r="V272" s="714">
        <v>521</v>
      </c>
      <c r="W272" s="714">
        <v>92</v>
      </c>
      <c r="X272" s="718"/>
      <c r="Y272" s="694">
        <v>578</v>
      </c>
      <c r="Z272" s="695">
        <v>105</v>
      </c>
      <c r="AA272" s="696"/>
      <c r="AB272" s="697">
        <v>107</v>
      </c>
      <c r="AC272" s="697">
        <v>102</v>
      </c>
      <c r="AD272" s="697">
        <v>45</v>
      </c>
      <c r="AE272" s="697">
        <v>120</v>
      </c>
      <c r="AF272" s="698">
        <v>12</v>
      </c>
      <c r="AG272" s="719">
        <v>42.4</v>
      </c>
      <c r="AH272" s="712">
        <v>24.9</v>
      </c>
      <c r="AI272" s="719">
        <v>101.4</v>
      </c>
      <c r="AJ272" s="554">
        <f>SUM(AQ272:AU272)</f>
        <v>619</v>
      </c>
      <c r="AK272" s="720" t="s">
        <v>98</v>
      </c>
      <c r="AL272" s="721" t="s">
        <v>98</v>
      </c>
      <c r="AM272" s="722" t="s">
        <v>98</v>
      </c>
      <c r="AN272" s="723" t="s">
        <v>97</v>
      </c>
      <c r="AO272" s="721" t="s">
        <v>97</v>
      </c>
      <c r="AP272" s="722" t="s">
        <v>97</v>
      </c>
      <c r="AQ272" s="723">
        <v>29</v>
      </c>
      <c r="AR272" s="721">
        <v>48</v>
      </c>
      <c r="AS272" s="721">
        <v>472</v>
      </c>
      <c r="AT272" s="721">
        <v>56</v>
      </c>
      <c r="AU272" s="724">
        <v>14</v>
      </c>
      <c r="AV272" s="553">
        <f t="shared" si="44"/>
        <v>19</v>
      </c>
      <c r="AW272" s="725"/>
      <c r="AX272" s="726">
        <v>2</v>
      </c>
      <c r="AY272" s="726">
        <v>2</v>
      </c>
      <c r="AZ272" s="726">
        <v>1</v>
      </c>
      <c r="BA272" s="726">
        <v>9</v>
      </c>
      <c r="BB272" s="726"/>
      <c r="BC272" s="726">
        <v>4</v>
      </c>
      <c r="BD272" s="726">
        <v>1</v>
      </c>
      <c r="BE272" s="727"/>
    </row>
    <row r="273" spans="1:57" ht="32.25" thickBot="1">
      <c r="A273" s="2559"/>
      <c r="B273" s="2473"/>
      <c r="C273" s="2474"/>
      <c r="D273" s="281" t="s">
        <v>78</v>
      </c>
      <c r="E273" s="2438"/>
      <c r="F273" s="2462"/>
      <c r="G273" s="709">
        <f t="shared" si="41"/>
        <v>0</v>
      </c>
      <c r="H273" s="710">
        <f t="shared" si="40"/>
        <v>0</v>
      </c>
      <c r="I273" s="732"/>
      <c r="J273" s="732"/>
      <c r="K273" s="732"/>
      <c r="L273" s="733"/>
      <c r="M273" s="713">
        <f t="shared" si="42"/>
        <v>0</v>
      </c>
      <c r="N273" s="735"/>
      <c r="O273" s="735"/>
      <c r="P273" s="735"/>
      <c r="Q273" s="735"/>
      <c r="R273" s="736"/>
      <c r="S273" s="737"/>
      <c r="T273" s="738"/>
      <c r="U273" s="738"/>
      <c r="V273" s="738"/>
      <c r="W273" s="738"/>
      <c r="X273" s="739"/>
      <c r="Y273" s="740"/>
      <c r="Z273" s="718"/>
      <c r="AA273" s="719"/>
      <c r="AB273" s="711"/>
      <c r="AC273" s="711"/>
      <c r="AD273" s="711"/>
      <c r="AE273" s="711"/>
      <c r="AF273" s="712"/>
      <c r="AG273" s="741"/>
      <c r="AH273" s="742"/>
      <c r="AI273" s="743"/>
      <c r="AJ273" s="555">
        <f t="shared" si="43"/>
        <v>0</v>
      </c>
      <c r="AK273" s="744" t="s">
        <v>97</v>
      </c>
      <c r="AL273" s="745" t="s">
        <v>97</v>
      </c>
      <c r="AM273" s="746" t="s">
        <v>97</v>
      </c>
      <c r="AN273" s="747" t="s">
        <v>97</v>
      </c>
      <c r="AO273" s="745" t="s">
        <v>98</v>
      </c>
      <c r="AP273" s="746" t="s">
        <v>98</v>
      </c>
      <c r="AQ273" s="743"/>
      <c r="AR273" s="732"/>
      <c r="AS273" s="732"/>
      <c r="AT273" s="732"/>
      <c r="AU273" s="733"/>
      <c r="AV273" s="553">
        <f t="shared" si="44"/>
        <v>0</v>
      </c>
      <c r="AW273" s="748"/>
      <c r="AX273" s="749"/>
      <c r="AY273" s="749"/>
      <c r="AZ273" s="749"/>
      <c r="BA273" s="749"/>
      <c r="BB273" s="749"/>
      <c r="BC273" s="749"/>
      <c r="BD273" s="749"/>
      <c r="BE273" s="750"/>
    </row>
    <row r="274" spans="1:57" ht="31.5">
      <c r="A274" s="2559"/>
      <c r="B274" s="2454" t="s">
        <v>328</v>
      </c>
      <c r="C274" s="2457">
        <v>2006707</v>
      </c>
      <c r="D274" s="275" t="s">
        <v>74</v>
      </c>
      <c r="E274" s="2436">
        <v>15</v>
      </c>
      <c r="F274" s="2460">
        <f>E274-SUM(M274:M278)</f>
        <v>4</v>
      </c>
      <c r="G274" s="684">
        <f t="shared" si="41"/>
        <v>0</v>
      </c>
      <c r="H274" s="685">
        <f t="shared" si="40"/>
        <v>0</v>
      </c>
      <c r="I274" s="686"/>
      <c r="J274" s="686"/>
      <c r="K274" s="686"/>
      <c r="L274" s="687"/>
      <c r="M274" s="688">
        <f t="shared" si="42"/>
        <v>0</v>
      </c>
      <c r="N274" s="689"/>
      <c r="O274" s="689"/>
      <c r="P274" s="689"/>
      <c r="Q274" s="689"/>
      <c r="R274" s="693"/>
      <c r="S274" s="762"/>
      <c r="T274" s="762"/>
      <c r="U274" s="762"/>
      <c r="V274" s="689"/>
      <c r="W274" s="689"/>
      <c r="X274" s="693"/>
      <c r="Y274" s="691"/>
      <c r="Z274" s="693"/>
      <c r="AA274" s="699"/>
      <c r="AB274" s="686"/>
      <c r="AC274" s="686"/>
      <c r="AD274" s="686"/>
      <c r="AE274" s="686"/>
      <c r="AF274" s="687"/>
      <c r="AG274" s="699"/>
      <c r="AH274" s="703"/>
      <c r="AI274" s="752"/>
      <c r="AJ274" s="552">
        <f t="shared" si="43"/>
        <v>0</v>
      </c>
      <c r="AK274" s="700" t="s">
        <v>97</v>
      </c>
      <c r="AL274" s="701" t="s">
        <v>97</v>
      </c>
      <c r="AM274" s="702" t="s">
        <v>97</v>
      </c>
      <c r="AN274" s="699"/>
      <c r="AO274" s="686"/>
      <c r="AP274" s="703"/>
      <c r="AQ274" s="704" t="s">
        <v>97</v>
      </c>
      <c r="AR274" s="701" t="s">
        <v>97</v>
      </c>
      <c r="AS274" s="701" t="s">
        <v>97</v>
      </c>
      <c r="AT274" s="701" t="s">
        <v>97</v>
      </c>
      <c r="AU274" s="705" t="s">
        <v>97</v>
      </c>
      <c r="AV274" s="553">
        <f t="shared" si="44"/>
        <v>0</v>
      </c>
      <c r="AW274" s="706"/>
      <c r="AX274" s="707"/>
      <c r="AY274" s="707"/>
      <c r="AZ274" s="707"/>
      <c r="BA274" s="707"/>
      <c r="BB274" s="707"/>
      <c r="BC274" s="707"/>
      <c r="BD274" s="707"/>
      <c r="BE274" s="708"/>
    </row>
    <row r="275" spans="1:57" ht="47.25">
      <c r="A275" s="2559"/>
      <c r="B275" s="2455"/>
      <c r="C275" s="2458"/>
      <c r="D275" s="277" t="s">
        <v>75</v>
      </c>
      <c r="E275" s="2437"/>
      <c r="F275" s="2461"/>
      <c r="G275" s="709">
        <f t="shared" si="41"/>
        <v>0</v>
      </c>
      <c r="H275" s="710">
        <f t="shared" si="40"/>
        <v>0</v>
      </c>
      <c r="I275" s="711"/>
      <c r="J275" s="711"/>
      <c r="K275" s="711"/>
      <c r="L275" s="712"/>
      <c r="M275" s="713">
        <f t="shared" si="42"/>
        <v>0</v>
      </c>
      <c r="N275" s="714"/>
      <c r="O275" s="714"/>
      <c r="P275" s="714"/>
      <c r="Q275" s="714"/>
      <c r="R275" s="718"/>
      <c r="S275" s="694"/>
      <c r="T275" s="694"/>
      <c r="U275" s="694"/>
      <c r="V275" s="751"/>
      <c r="W275" s="751"/>
      <c r="X275" s="695"/>
      <c r="Y275" s="756"/>
      <c r="Z275" s="695"/>
      <c r="AA275" s="696"/>
      <c r="AB275" s="697"/>
      <c r="AC275" s="697"/>
      <c r="AD275" s="697"/>
      <c r="AE275" s="697"/>
      <c r="AF275" s="698"/>
      <c r="AG275" s="719"/>
      <c r="AH275" s="757"/>
      <c r="AI275" s="758"/>
      <c r="AJ275" s="554">
        <f t="shared" si="43"/>
        <v>0</v>
      </c>
      <c r="AK275" s="720" t="s">
        <v>98</v>
      </c>
      <c r="AL275" s="721" t="s">
        <v>98</v>
      </c>
      <c r="AM275" s="722" t="s">
        <v>98</v>
      </c>
      <c r="AN275" s="723"/>
      <c r="AO275" s="721"/>
      <c r="AP275" s="722"/>
      <c r="AQ275" s="723" t="s">
        <v>97</v>
      </c>
      <c r="AR275" s="721" t="s">
        <v>97</v>
      </c>
      <c r="AS275" s="721" t="s">
        <v>97</v>
      </c>
      <c r="AT275" s="721" t="s">
        <v>97</v>
      </c>
      <c r="AU275" s="724" t="s">
        <v>97</v>
      </c>
      <c r="AV275" s="553">
        <f t="shared" si="44"/>
        <v>0</v>
      </c>
      <c r="AW275" s="753"/>
      <c r="AX275" s="754"/>
      <c r="AY275" s="754"/>
      <c r="AZ275" s="754"/>
      <c r="BA275" s="754"/>
      <c r="BB275" s="754"/>
      <c r="BC275" s="754"/>
      <c r="BD275" s="754"/>
      <c r="BE275" s="755"/>
    </row>
    <row r="276" spans="1:57" ht="31.5">
      <c r="A276" s="2559"/>
      <c r="B276" s="2455"/>
      <c r="C276" s="2458"/>
      <c r="D276" s="277" t="s">
        <v>76</v>
      </c>
      <c r="E276" s="2437"/>
      <c r="F276" s="2461"/>
      <c r="G276" s="709">
        <f t="shared" si="41"/>
        <v>0</v>
      </c>
      <c r="H276" s="710">
        <f t="shared" si="40"/>
        <v>0</v>
      </c>
      <c r="I276" s="711"/>
      <c r="J276" s="711"/>
      <c r="K276" s="711"/>
      <c r="L276" s="712"/>
      <c r="M276" s="713">
        <f t="shared" si="42"/>
        <v>0</v>
      </c>
      <c r="N276" s="714"/>
      <c r="O276" s="714"/>
      <c r="P276" s="714"/>
      <c r="Q276" s="714"/>
      <c r="R276" s="718"/>
      <c r="S276" s="694"/>
      <c r="T276" s="694"/>
      <c r="U276" s="694"/>
      <c r="V276" s="751"/>
      <c r="W276" s="751"/>
      <c r="X276" s="695"/>
      <c r="Y276" s="756"/>
      <c r="Z276" s="695"/>
      <c r="AA276" s="696"/>
      <c r="AB276" s="697"/>
      <c r="AC276" s="697"/>
      <c r="AD276" s="697"/>
      <c r="AE276" s="697"/>
      <c r="AF276" s="698"/>
      <c r="AG276" s="719"/>
      <c r="AH276" s="757"/>
      <c r="AI276" s="758"/>
      <c r="AJ276" s="554">
        <f t="shared" si="43"/>
        <v>0</v>
      </c>
      <c r="AK276" s="720"/>
      <c r="AL276" s="721"/>
      <c r="AM276" s="722"/>
      <c r="AN276" s="723" t="s">
        <v>97</v>
      </c>
      <c r="AO276" s="721" t="s">
        <v>97</v>
      </c>
      <c r="AP276" s="722" t="s">
        <v>97</v>
      </c>
      <c r="AQ276" s="723" t="s">
        <v>97</v>
      </c>
      <c r="AR276" s="721" t="s">
        <v>97</v>
      </c>
      <c r="AS276" s="721" t="s">
        <v>97</v>
      </c>
      <c r="AT276" s="721" t="s">
        <v>97</v>
      </c>
      <c r="AU276" s="724" t="s">
        <v>97</v>
      </c>
      <c r="AV276" s="553">
        <f t="shared" si="44"/>
        <v>0</v>
      </c>
      <c r="AW276" s="753"/>
      <c r="AX276" s="754"/>
      <c r="AY276" s="754"/>
      <c r="AZ276" s="754"/>
      <c r="BA276" s="754"/>
      <c r="BB276" s="754"/>
      <c r="BC276" s="754"/>
      <c r="BD276" s="754"/>
      <c r="BE276" s="755"/>
    </row>
    <row r="277" spans="1:57" ht="31.5">
      <c r="A277" s="2559"/>
      <c r="B277" s="2455"/>
      <c r="C277" s="2458"/>
      <c r="D277" s="277" t="s">
        <v>77</v>
      </c>
      <c r="E277" s="2437"/>
      <c r="F277" s="2461"/>
      <c r="G277" s="709">
        <f t="shared" si="41"/>
        <v>12</v>
      </c>
      <c r="H277" s="710">
        <f t="shared" si="40"/>
        <v>1</v>
      </c>
      <c r="I277" s="711"/>
      <c r="J277" s="711"/>
      <c r="K277" s="711">
        <v>1</v>
      </c>
      <c r="L277" s="712"/>
      <c r="M277" s="713">
        <f t="shared" si="42"/>
        <v>11</v>
      </c>
      <c r="N277" s="714"/>
      <c r="O277" s="714"/>
      <c r="P277" s="714"/>
      <c r="Q277" s="714"/>
      <c r="R277" s="718">
        <v>11</v>
      </c>
      <c r="S277" s="694"/>
      <c r="T277" s="694"/>
      <c r="U277" s="694"/>
      <c r="V277" s="751"/>
      <c r="W277" s="751">
        <v>11</v>
      </c>
      <c r="X277" s="695"/>
      <c r="Y277" s="756">
        <v>8</v>
      </c>
      <c r="Z277" s="695">
        <v>3</v>
      </c>
      <c r="AA277" s="696"/>
      <c r="AB277" s="697">
        <v>5</v>
      </c>
      <c r="AC277" s="697">
        <v>5</v>
      </c>
      <c r="AD277" s="697"/>
      <c r="AE277" s="697">
        <v>4</v>
      </c>
      <c r="AF277" s="698">
        <v>11</v>
      </c>
      <c r="AG277" s="719">
        <v>45.8</v>
      </c>
      <c r="AH277" s="757">
        <v>25.1</v>
      </c>
      <c r="AI277" s="758">
        <v>100</v>
      </c>
      <c r="AJ277" s="554">
        <f>SUM(AQ277:AU277)</f>
        <v>11</v>
      </c>
      <c r="AK277" s="720" t="s">
        <v>98</v>
      </c>
      <c r="AL277" s="721" t="s">
        <v>98</v>
      </c>
      <c r="AM277" s="722" t="s">
        <v>98</v>
      </c>
      <c r="AN277" s="723" t="s">
        <v>97</v>
      </c>
      <c r="AO277" s="721" t="s">
        <v>97</v>
      </c>
      <c r="AP277" s="722" t="s">
        <v>97</v>
      </c>
      <c r="AQ277" s="723"/>
      <c r="AR277" s="721">
        <v>3</v>
      </c>
      <c r="AS277" s="721">
        <v>8</v>
      </c>
      <c r="AT277" s="721"/>
      <c r="AU277" s="724"/>
      <c r="AV277" s="553">
        <f t="shared" si="44"/>
        <v>1</v>
      </c>
      <c r="AW277" s="753"/>
      <c r="AX277" s="754"/>
      <c r="AY277" s="754"/>
      <c r="AZ277" s="754"/>
      <c r="BA277" s="754"/>
      <c r="BB277" s="754"/>
      <c r="BC277" s="754"/>
      <c r="BD277" s="754">
        <v>1</v>
      </c>
      <c r="BE277" s="755"/>
    </row>
    <row r="278" spans="1:57" ht="32.25" thickBot="1">
      <c r="A278" s="2613"/>
      <c r="B278" s="2456"/>
      <c r="C278" s="2459"/>
      <c r="D278" s="284" t="s">
        <v>78</v>
      </c>
      <c r="E278" s="2438"/>
      <c r="F278" s="2462"/>
      <c r="G278" s="730">
        <f t="shared" si="41"/>
        <v>0</v>
      </c>
      <c r="H278" s="731">
        <f t="shared" si="40"/>
        <v>0</v>
      </c>
      <c r="I278" s="732"/>
      <c r="J278" s="732"/>
      <c r="K278" s="732"/>
      <c r="L278" s="733"/>
      <c r="M278" s="759">
        <f t="shared" si="42"/>
        <v>0</v>
      </c>
      <c r="N278" s="738"/>
      <c r="O278" s="738"/>
      <c r="P278" s="738"/>
      <c r="Q278" s="738"/>
      <c r="R278" s="739"/>
      <c r="S278" s="763"/>
      <c r="T278" s="763"/>
      <c r="U278" s="763"/>
      <c r="V278" s="738"/>
      <c r="W278" s="738"/>
      <c r="X278" s="739"/>
      <c r="Y278" s="737"/>
      <c r="Z278" s="739"/>
      <c r="AA278" s="743"/>
      <c r="AB278" s="732"/>
      <c r="AC278" s="732"/>
      <c r="AD278" s="732"/>
      <c r="AE278" s="732"/>
      <c r="AF278" s="733"/>
      <c r="AG278" s="743"/>
      <c r="AH278" s="760"/>
      <c r="AI278" s="764"/>
      <c r="AJ278" s="555">
        <f t="shared" si="43"/>
        <v>0</v>
      </c>
      <c r="AK278" s="744" t="s">
        <v>97</v>
      </c>
      <c r="AL278" s="745" t="s">
        <v>97</v>
      </c>
      <c r="AM278" s="746" t="s">
        <v>97</v>
      </c>
      <c r="AN278" s="747" t="s">
        <v>97</v>
      </c>
      <c r="AO278" s="745" t="s">
        <v>98</v>
      </c>
      <c r="AP278" s="746" t="s">
        <v>98</v>
      </c>
      <c r="AQ278" s="743"/>
      <c r="AR278" s="732"/>
      <c r="AS278" s="732"/>
      <c r="AT278" s="732"/>
      <c r="AU278" s="733"/>
      <c r="AV278" s="553">
        <f t="shared" si="44"/>
        <v>0</v>
      </c>
      <c r="AW278" s="748"/>
      <c r="AX278" s="749"/>
      <c r="AY278" s="749"/>
      <c r="AZ278" s="749"/>
      <c r="BA278" s="749"/>
      <c r="BB278" s="749"/>
      <c r="BC278" s="749"/>
      <c r="BD278" s="749"/>
      <c r="BE278" s="750"/>
    </row>
    <row r="279" spans="1:57" ht="31.5">
      <c r="A279" s="2611" t="s">
        <v>212</v>
      </c>
      <c r="B279" s="2695" t="s">
        <v>329</v>
      </c>
      <c r="C279" s="2698" t="s">
        <v>330</v>
      </c>
      <c r="D279" s="275" t="s">
        <v>74</v>
      </c>
      <c r="E279" s="2436">
        <v>325</v>
      </c>
      <c r="F279" s="2460">
        <f>E279-SUM(M279:M283)</f>
        <v>28</v>
      </c>
      <c r="G279" s="709">
        <f t="shared" si="41"/>
        <v>144</v>
      </c>
      <c r="H279" s="710">
        <f t="shared" si="40"/>
        <v>5</v>
      </c>
      <c r="I279" s="686">
        <v>5</v>
      </c>
      <c r="J279" s="686"/>
      <c r="K279" s="686"/>
      <c r="L279" s="687"/>
      <c r="M279" s="713">
        <f t="shared" si="42"/>
        <v>142</v>
      </c>
      <c r="N279" s="689">
        <v>142</v>
      </c>
      <c r="O279" s="689"/>
      <c r="P279" s="689"/>
      <c r="Q279" s="689"/>
      <c r="R279" s="690"/>
      <c r="S279" s="691">
        <v>6</v>
      </c>
      <c r="T279" s="689">
        <v>7</v>
      </c>
      <c r="U279" s="689"/>
      <c r="V279" s="692">
        <v>127</v>
      </c>
      <c r="W279" s="689">
        <v>2</v>
      </c>
      <c r="X279" s="693"/>
      <c r="Y279" s="694">
        <v>127</v>
      </c>
      <c r="Z279" s="695">
        <v>15</v>
      </c>
      <c r="AA279" s="696"/>
      <c r="AB279" s="697">
        <v>16</v>
      </c>
      <c r="AC279" s="697">
        <v>14</v>
      </c>
      <c r="AD279" s="697">
        <v>9</v>
      </c>
      <c r="AE279" s="697">
        <v>84</v>
      </c>
      <c r="AF279" s="698">
        <v>9</v>
      </c>
      <c r="AG279" s="696">
        <v>41.2</v>
      </c>
      <c r="AH279" s="698">
        <v>18.2</v>
      </c>
      <c r="AI279" s="699">
        <v>9.8000000000000007</v>
      </c>
      <c r="AJ279" s="552">
        <f>SUM(AN279:AP279)</f>
        <v>142</v>
      </c>
      <c r="AK279" s="700" t="s">
        <v>97</v>
      </c>
      <c r="AL279" s="701" t="s">
        <v>97</v>
      </c>
      <c r="AM279" s="702" t="s">
        <v>97</v>
      </c>
      <c r="AN279" s="699">
        <v>37</v>
      </c>
      <c r="AO279" s="686">
        <v>103</v>
      </c>
      <c r="AP279" s="703">
        <v>2</v>
      </c>
      <c r="AQ279" s="704" t="s">
        <v>97</v>
      </c>
      <c r="AR279" s="701" t="s">
        <v>97</v>
      </c>
      <c r="AS279" s="701" t="s">
        <v>97</v>
      </c>
      <c r="AT279" s="701" t="s">
        <v>97</v>
      </c>
      <c r="AU279" s="705" t="s">
        <v>97</v>
      </c>
      <c r="AV279" s="553">
        <f t="shared" si="44"/>
        <v>2</v>
      </c>
      <c r="AW279" s="814"/>
      <c r="AX279" s="815"/>
      <c r="AY279" s="815"/>
      <c r="AZ279" s="815"/>
      <c r="BA279" s="815">
        <v>1</v>
      </c>
      <c r="BB279" s="815"/>
      <c r="BC279" s="815"/>
      <c r="BD279" s="815">
        <v>1</v>
      </c>
      <c r="BE279" s="816"/>
    </row>
    <row r="280" spans="1:57" ht="47.25">
      <c r="A280" s="2612"/>
      <c r="B280" s="2696"/>
      <c r="C280" s="2699"/>
      <c r="D280" s="277" t="s">
        <v>75</v>
      </c>
      <c r="E280" s="2437"/>
      <c r="F280" s="2461"/>
      <c r="G280" s="709">
        <f t="shared" si="41"/>
        <v>0</v>
      </c>
      <c r="H280" s="710">
        <f t="shared" si="40"/>
        <v>0</v>
      </c>
      <c r="I280" s="711"/>
      <c r="J280" s="711"/>
      <c r="K280" s="711"/>
      <c r="L280" s="712"/>
      <c r="M280" s="713">
        <f t="shared" si="42"/>
        <v>0</v>
      </c>
      <c r="N280" s="714"/>
      <c r="O280" s="714"/>
      <c r="P280" s="714"/>
      <c r="Q280" s="714"/>
      <c r="R280" s="715"/>
      <c r="S280" s="716"/>
      <c r="T280" s="717"/>
      <c r="U280" s="717"/>
      <c r="V280" s="714"/>
      <c r="W280" s="714"/>
      <c r="X280" s="718"/>
      <c r="Y280" s="694"/>
      <c r="Z280" s="695"/>
      <c r="AA280" s="696"/>
      <c r="AB280" s="697"/>
      <c r="AC280" s="697"/>
      <c r="AD280" s="697"/>
      <c r="AE280" s="697"/>
      <c r="AF280" s="698"/>
      <c r="AG280" s="719"/>
      <c r="AH280" s="712"/>
      <c r="AI280" s="719"/>
      <c r="AJ280" s="554">
        <f t="shared" si="43"/>
        <v>0</v>
      </c>
      <c r="AK280" s="720" t="s">
        <v>98</v>
      </c>
      <c r="AL280" s="721" t="s">
        <v>98</v>
      </c>
      <c r="AM280" s="722" t="s">
        <v>98</v>
      </c>
      <c r="AN280" s="723"/>
      <c r="AO280" s="721"/>
      <c r="AP280" s="722"/>
      <c r="AQ280" s="723" t="s">
        <v>97</v>
      </c>
      <c r="AR280" s="721" t="s">
        <v>97</v>
      </c>
      <c r="AS280" s="721" t="s">
        <v>97</v>
      </c>
      <c r="AT280" s="721" t="s">
        <v>97</v>
      </c>
      <c r="AU280" s="724" t="s">
        <v>97</v>
      </c>
      <c r="AV280" s="553">
        <f t="shared" si="44"/>
        <v>0</v>
      </c>
      <c r="AW280" s="817"/>
      <c r="AX280" s="818"/>
      <c r="AY280" s="818"/>
      <c r="AZ280" s="818"/>
      <c r="BA280" s="818"/>
      <c r="BB280" s="818"/>
      <c r="BC280" s="818"/>
      <c r="BD280" s="818"/>
      <c r="BE280" s="819"/>
    </row>
    <row r="281" spans="1:57" ht="31.5">
      <c r="A281" s="2612"/>
      <c r="B281" s="2696"/>
      <c r="C281" s="2699"/>
      <c r="D281" s="277" t="s">
        <v>76</v>
      </c>
      <c r="E281" s="2437"/>
      <c r="F281" s="2461"/>
      <c r="G281" s="709">
        <f t="shared" si="41"/>
        <v>5</v>
      </c>
      <c r="H281" s="710">
        <f t="shared" si="40"/>
        <v>0</v>
      </c>
      <c r="I281" s="711"/>
      <c r="J281" s="711"/>
      <c r="K281" s="711"/>
      <c r="L281" s="712"/>
      <c r="M281" s="713">
        <f t="shared" si="42"/>
        <v>5</v>
      </c>
      <c r="N281" s="714"/>
      <c r="O281" s="714">
        <v>5</v>
      </c>
      <c r="P281" s="728"/>
      <c r="Q281" s="729"/>
      <c r="R281" s="715"/>
      <c r="S281" s="716"/>
      <c r="T281" s="714"/>
      <c r="U281" s="714">
        <v>5</v>
      </c>
      <c r="V281" s="714"/>
      <c r="W281" s="714"/>
      <c r="X281" s="718"/>
      <c r="Y281" s="694">
        <v>5</v>
      </c>
      <c r="Z281" s="695"/>
      <c r="AA281" s="696"/>
      <c r="AB281" s="697"/>
      <c r="AC281" s="697"/>
      <c r="AD281" s="697">
        <v>1</v>
      </c>
      <c r="AE281" s="697">
        <v>2</v>
      </c>
      <c r="AF281" s="698"/>
      <c r="AG281" s="719">
        <v>44.8</v>
      </c>
      <c r="AH281" s="712">
        <v>17.8</v>
      </c>
      <c r="AI281" s="719">
        <v>102.8</v>
      </c>
      <c r="AJ281" s="554">
        <f>SUM(AK281:AM281)</f>
        <v>5</v>
      </c>
      <c r="AK281" s="720">
        <v>2</v>
      </c>
      <c r="AL281" s="721" t="s">
        <v>116</v>
      </c>
      <c r="AM281" s="722">
        <v>3</v>
      </c>
      <c r="AN281" s="723" t="s">
        <v>97</v>
      </c>
      <c r="AO281" s="721" t="s">
        <v>97</v>
      </c>
      <c r="AP281" s="722" t="s">
        <v>97</v>
      </c>
      <c r="AQ281" s="723" t="s">
        <v>97</v>
      </c>
      <c r="AR281" s="721" t="s">
        <v>97</v>
      </c>
      <c r="AS281" s="721" t="s">
        <v>97</v>
      </c>
      <c r="AT281" s="721" t="s">
        <v>97</v>
      </c>
      <c r="AU281" s="724" t="s">
        <v>97</v>
      </c>
      <c r="AV281" s="553">
        <f t="shared" si="44"/>
        <v>0</v>
      </c>
      <c r="AW281" s="817"/>
      <c r="AX281" s="818"/>
      <c r="AY281" s="818"/>
      <c r="AZ281" s="818"/>
      <c r="BA281" s="818"/>
      <c r="BB281" s="818"/>
      <c r="BC281" s="818"/>
      <c r="BD281" s="818"/>
      <c r="BE281" s="819"/>
    </row>
    <row r="282" spans="1:57" ht="31.5">
      <c r="A282" s="2612"/>
      <c r="B282" s="2696"/>
      <c r="C282" s="2699"/>
      <c r="D282" s="277" t="s">
        <v>77</v>
      </c>
      <c r="E282" s="2437"/>
      <c r="F282" s="2461"/>
      <c r="G282" s="709">
        <f t="shared" si="41"/>
        <v>154</v>
      </c>
      <c r="H282" s="710">
        <f t="shared" si="40"/>
        <v>3</v>
      </c>
      <c r="I282" s="711">
        <v>3</v>
      </c>
      <c r="J282" s="711"/>
      <c r="K282" s="711"/>
      <c r="L282" s="712"/>
      <c r="M282" s="713">
        <f t="shared" si="42"/>
        <v>150</v>
      </c>
      <c r="N282" s="714">
        <v>138</v>
      </c>
      <c r="O282" s="714"/>
      <c r="P282" s="714"/>
      <c r="Q282" s="714"/>
      <c r="R282" s="715">
        <v>12</v>
      </c>
      <c r="S282" s="716">
        <v>1</v>
      </c>
      <c r="T282" s="714">
        <v>4</v>
      </c>
      <c r="U282" s="714"/>
      <c r="V282" s="714">
        <v>139</v>
      </c>
      <c r="W282" s="714">
        <v>6</v>
      </c>
      <c r="X282" s="718"/>
      <c r="Y282" s="694">
        <v>130</v>
      </c>
      <c r="Z282" s="695">
        <v>20</v>
      </c>
      <c r="AA282" s="696"/>
      <c r="AB282" s="697">
        <v>28</v>
      </c>
      <c r="AC282" s="697">
        <v>25</v>
      </c>
      <c r="AD282" s="697">
        <v>31</v>
      </c>
      <c r="AE282" s="697">
        <v>116</v>
      </c>
      <c r="AF282" s="698">
        <v>29</v>
      </c>
      <c r="AG282" s="719">
        <v>42.6</v>
      </c>
      <c r="AH282" s="712">
        <v>22.3</v>
      </c>
      <c r="AI282" s="719">
        <v>115.4</v>
      </c>
      <c r="AJ282" s="554">
        <f>SUM(AQ282:AU282)</f>
        <v>150</v>
      </c>
      <c r="AK282" s="720" t="s">
        <v>98</v>
      </c>
      <c r="AL282" s="721" t="s">
        <v>98</v>
      </c>
      <c r="AM282" s="722" t="s">
        <v>98</v>
      </c>
      <c r="AN282" s="723" t="s">
        <v>97</v>
      </c>
      <c r="AO282" s="721" t="s">
        <v>97</v>
      </c>
      <c r="AP282" s="722" t="s">
        <v>97</v>
      </c>
      <c r="AQ282" s="723">
        <v>7</v>
      </c>
      <c r="AR282" s="721">
        <v>17</v>
      </c>
      <c r="AS282" s="721">
        <v>61</v>
      </c>
      <c r="AT282" s="721">
        <v>48</v>
      </c>
      <c r="AU282" s="724">
        <v>17</v>
      </c>
      <c r="AV282" s="553">
        <f t="shared" si="44"/>
        <v>4</v>
      </c>
      <c r="AW282" s="817"/>
      <c r="AX282" s="818"/>
      <c r="AY282" s="818"/>
      <c r="AZ282" s="818"/>
      <c r="BA282" s="818"/>
      <c r="BB282" s="818">
        <v>2</v>
      </c>
      <c r="BC282" s="818">
        <v>0</v>
      </c>
      <c r="BD282" s="818">
        <v>1</v>
      </c>
      <c r="BE282" s="819">
        <v>1</v>
      </c>
    </row>
    <row r="283" spans="1:57" ht="32.25" thickBot="1">
      <c r="A283" s="2612"/>
      <c r="B283" s="2748"/>
      <c r="C283" s="2706"/>
      <c r="D283" s="281" t="s">
        <v>78</v>
      </c>
      <c r="E283" s="2438"/>
      <c r="F283" s="2462"/>
      <c r="G283" s="709">
        <f t="shared" si="41"/>
        <v>0</v>
      </c>
      <c r="H283" s="731">
        <f t="shared" si="40"/>
        <v>0</v>
      </c>
      <c r="I283" s="732"/>
      <c r="J283" s="732"/>
      <c r="K283" s="732"/>
      <c r="L283" s="733"/>
      <c r="M283" s="713">
        <f t="shared" si="42"/>
        <v>0</v>
      </c>
      <c r="N283" s="735"/>
      <c r="O283" s="735"/>
      <c r="P283" s="735"/>
      <c r="Q283" s="735"/>
      <c r="R283" s="736"/>
      <c r="S283" s="737"/>
      <c r="T283" s="738"/>
      <c r="U283" s="738"/>
      <c r="V283" s="738"/>
      <c r="W283" s="738"/>
      <c r="X283" s="739"/>
      <c r="Y283" s="740"/>
      <c r="Z283" s="718"/>
      <c r="AA283" s="719"/>
      <c r="AB283" s="711"/>
      <c r="AC283" s="711"/>
      <c r="AD283" s="711"/>
      <c r="AE283" s="711"/>
      <c r="AF283" s="712"/>
      <c r="AG283" s="741"/>
      <c r="AH283" s="742"/>
      <c r="AI283" s="743"/>
      <c r="AJ283" s="555">
        <f t="shared" si="43"/>
        <v>0</v>
      </c>
      <c r="AK283" s="744" t="s">
        <v>97</v>
      </c>
      <c r="AL283" s="745" t="s">
        <v>97</v>
      </c>
      <c r="AM283" s="746" t="s">
        <v>97</v>
      </c>
      <c r="AN283" s="747" t="s">
        <v>97</v>
      </c>
      <c r="AO283" s="745" t="s">
        <v>98</v>
      </c>
      <c r="AP283" s="746" t="s">
        <v>98</v>
      </c>
      <c r="AQ283" s="743"/>
      <c r="AR283" s="732"/>
      <c r="AS283" s="732"/>
      <c r="AT283" s="732"/>
      <c r="AU283" s="733"/>
      <c r="AV283" s="553">
        <f t="shared" si="44"/>
        <v>0</v>
      </c>
      <c r="AW283" s="820"/>
      <c r="AX283" s="821"/>
      <c r="AY283" s="821"/>
      <c r="AZ283" s="821"/>
      <c r="BA283" s="821"/>
      <c r="BB283" s="821"/>
      <c r="BC283" s="821">
        <v>0</v>
      </c>
      <c r="BD283" s="821"/>
      <c r="BE283" s="822"/>
    </row>
    <row r="284" spans="1:57" ht="31.5">
      <c r="A284" s="2612"/>
      <c r="B284" s="2749" t="s">
        <v>331</v>
      </c>
      <c r="C284" s="2698" t="s">
        <v>332</v>
      </c>
      <c r="D284" s="275" t="s">
        <v>74</v>
      </c>
      <c r="E284" s="2436">
        <v>100</v>
      </c>
      <c r="F284" s="2460">
        <f>E284-SUM(M284:M288)</f>
        <v>-1</v>
      </c>
      <c r="G284" s="709">
        <f t="shared" si="41"/>
        <v>41</v>
      </c>
      <c r="H284" s="710">
        <f t="shared" si="40"/>
        <v>1</v>
      </c>
      <c r="I284" s="686">
        <v>1</v>
      </c>
      <c r="J284" s="686"/>
      <c r="K284" s="686"/>
      <c r="L284" s="687"/>
      <c r="M284" s="688">
        <f t="shared" si="42"/>
        <v>41</v>
      </c>
      <c r="N284" s="689">
        <v>40</v>
      </c>
      <c r="O284" s="689">
        <v>1</v>
      </c>
      <c r="P284" s="689"/>
      <c r="Q284" s="689"/>
      <c r="R284" s="693"/>
      <c r="S284" s="694"/>
      <c r="T284" s="694"/>
      <c r="U284" s="694"/>
      <c r="V284" s="751">
        <v>38</v>
      </c>
      <c r="W284" s="751">
        <v>2</v>
      </c>
      <c r="X284" s="695">
        <v>1</v>
      </c>
      <c r="Y284" s="691">
        <v>38</v>
      </c>
      <c r="Z284" s="693">
        <v>3</v>
      </c>
      <c r="AA284" s="699"/>
      <c r="AB284" s="686">
        <v>4</v>
      </c>
      <c r="AC284" s="686">
        <v>4</v>
      </c>
      <c r="AD284" s="686">
        <v>12</v>
      </c>
      <c r="AE284" s="686">
        <v>12</v>
      </c>
      <c r="AF284" s="687"/>
      <c r="AG284" s="699">
        <v>37</v>
      </c>
      <c r="AH284" s="703">
        <v>17</v>
      </c>
      <c r="AI284" s="752">
        <v>9.6999999999999993</v>
      </c>
      <c r="AJ284" s="554">
        <f t="shared" si="43"/>
        <v>41</v>
      </c>
      <c r="AK284" s="700" t="s">
        <v>97</v>
      </c>
      <c r="AL284" s="701" t="s">
        <v>97</v>
      </c>
      <c r="AM284" s="702" t="s">
        <v>97</v>
      </c>
      <c r="AN284" s="699"/>
      <c r="AO284" s="686">
        <v>39</v>
      </c>
      <c r="AP284" s="703">
        <v>2</v>
      </c>
      <c r="AQ284" s="704" t="s">
        <v>97</v>
      </c>
      <c r="AR284" s="701" t="s">
        <v>97</v>
      </c>
      <c r="AS284" s="701" t="s">
        <v>97</v>
      </c>
      <c r="AT284" s="701" t="s">
        <v>97</v>
      </c>
      <c r="AU284" s="705" t="s">
        <v>97</v>
      </c>
      <c r="AV284" s="553">
        <f t="shared" si="44"/>
        <v>0</v>
      </c>
      <c r="AW284" s="823"/>
      <c r="AX284" s="824"/>
      <c r="AY284" s="824"/>
      <c r="AZ284" s="824"/>
      <c r="BA284" s="824"/>
      <c r="BB284" s="824"/>
      <c r="BC284" s="824"/>
      <c r="BD284" s="824"/>
      <c r="BE284" s="825"/>
    </row>
    <row r="285" spans="1:57" ht="47.25">
      <c r="A285" s="2612"/>
      <c r="B285" s="2750"/>
      <c r="C285" s="2699"/>
      <c r="D285" s="277" t="s">
        <v>75</v>
      </c>
      <c r="E285" s="2437"/>
      <c r="F285" s="2461"/>
      <c r="G285" s="709">
        <f t="shared" si="41"/>
        <v>0</v>
      </c>
      <c r="H285" s="710">
        <f t="shared" si="40"/>
        <v>0</v>
      </c>
      <c r="I285" s="711"/>
      <c r="J285" s="711"/>
      <c r="K285" s="711"/>
      <c r="L285" s="712"/>
      <c r="M285" s="713">
        <f t="shared" si="42"/>
        <v>0</v>
      </c>
      <c r="N285" s="714"/>
      <c r="O285" s="714"/>
      <c r="P285" s="714"/>
      <c r="Q285" s="714"/>
      <c r="R285" s="718"/>
      <c r="S285" s="694"/>
      <c r="T285" s="694"/>
      <c r="U285" s="694"/>
      <c r="V285" s="751"/>
      <c r="W285" s="751"/>
      <c r="X285" s="695"/>
      <c r="Y285" s="756"/>
      <c r="Z285" s="695"/>
      <c r="AA285" s="696"/>
      <c r="AB285" s="697"/>
      <c r="AC285" s="697"/>
      <c r="AD285" s="697"/>
      <c r="AE285" s="697"/>
      <c r="AF285" s="698"/>
      <c r="AG285" s="719"/>
      <c r="AH285" s="757"/>
      <c r="AI285" s="758"/>
      <c r="AJ285" s="554">
        <f t="shared" si="43"/>
        <v>0</v>
      </c>
      <c r="AK285" s="720" t="s">
        <v>98</v>
      </c>
      <c r="AL285" s="721" t="s">
        <v>98</v>
      </c>
      <c r="AM285" s="722" t="s">
        <v>98</v>
      </c>
      <c r="AN285" s="723"/>
      <c r="AO285" s="721"/>
      <c r="AP285" s="722"/>
      <c r="AQ285" s="723" t="s">
        <v>97</v>
      </c>
      <c r="AR285" s="721" t="s">
        <v>97</v>
      </c>
      <c r="AS285" s="721" t="s">
        <v>97</v>
      </c>
      <c r="AT285" s="721" t="s">
        <v>97</v>
      </c>
      <c r="AU285" s="724" t="s">
        <v>97</v>
      </c>
      <c r="AV285" s="553">
        <f t="shared" si="44"/>
        <v>0</v>
      </c>
      <c r="AW285" s="823"/>
      <c r="AX285" s="824"/>
      <c r="AY285" s="824"/>
      <c r="AZ285" s="824"/>
      <c r="BA285" s="824"/>
      <c r="BB285" s="824"/>
      <c r="BC285" s="824"/>
      <c r="BD285" s="824"/>
      <c r="BE285" s="825"/>
    </row>
    <row r="286" spans="1:57" ht="31.5">
      <c r="A286" s="2612"/>
      <c r="B286" s="2750"/>
      <c r="C286" s="2699"/>
      <c r="D286" s="277" t="s">
        <v>76</v>
      </c>
      <c r="E286" s="2437"/>
      <c r="F286" s="2461"/>
      <c r="G286" s="709">
        <f t="shared" si="41"/>
        <v>0</v>
      </c>
      <c r="H286" s="710">
        <f t="shared" si="40"/>
        <v>0</v>
      </c>
      <c r="I286" s="711"/>
      <c r="J286" s="711"/>
      <c r="K286" s="711"/>
      <c r="L286" s="712"/>
      <c r="M286" s="713">
        <f t="shared" si="42"/>
        <v>0</v>
      </c>
      <c r="N286" s="714"/>
      <c r="O286" s="714"/>
      <c r="P286" s="714"/>
      <c r="Q286" s="714"/>
      <c r="R286" s="718"/>
      <c r="S286" s="694"/>
      <c r="T286" s="694"/>
      <c r="U286" s="694"/>
      <c r="V286" s="751"/>
      <c r="W286" s="751"/>
      <c r="X286" s="695"/>
      <c r="Y286" s="756"/>
      <c r="Z286" s="695"/>
      <c r="AA286" s="696"/>
      <c r="AB286" s="697"/>
      <c r="AC286" s="697"/>
      <c r="AD286" s="697"/>
      <c r="AE286" s="697"/>
      <c r="AF286" s="698"/>
      <c r="AG286" s="719"/>
      <c r="AH286" s="757"/>
      <c r="AI286" s="758"/>
      <c r="AJ286" s="554">
        <f t="shared" si="43"/>
        <v>0</v>
      </c>
      <c r="AK286" s="720"/>
      <c r="AL286" s="721"/>
      <c r="AM286" s="722"/>
      <c r="AN286" s="723" t="s">
        <v>97</v>
      </c>
      <c r="AO286" s="721" t="s">
        <v>97</v>
      </c>
      <c r="AP286" s="722" t="s">
        <v>97</v>
      </c>
      <c r="AQ286" s="723" t="s">
        <v>97</v>
      </c>
      <c r="AR286" s="721" t="s">
        <v>97</v>
      </c>
      <c r="AS286" s="721" t="s">
        <v>97</v>
      </c>
      <c r="AT286" s="721" t="s">
        <v>97</v>
      </c>
      <c r="AU286" s="724" t="s">
        <v>97</v>
      </c>
      <c r="AV286" s="553">
        <f t="shared" si="44"/>
        <v>0</v>
      </c>
      <c r="AW286" s="823"/>
      <c r="AX286" s="824"/>
      <c r="AY286" s="824"/>
      <c r="AZ286" s="824"/>
      <c r="BA286" s="824"/>
      <c r="BB286" s="824"/>
      <c r="BC286" s="824"/>
      <c r="BD286" s="824"/>
      <c r="BE286" s="825"/>
    </row>
    <row r="287" spans="1:57" ht="31.5">
      <c r="A287" s="2612"/>
      <c r="B287" s="2750"/>
      <c r="C287" s="2699"/>
      <c r="D287" s="277" t="s">
        <v>77</v>
      </c>
      <c r="E287" s="2437"/>
      <c r="F287" s="2461"/>
      <c r="G287" s="709">
        <f t="shared" si="41"/>
        <v>60</v>
      </c>
      <c r="H287" s="710">
        <f t="shared" si="40"/>
        <v>1</v>
      </c>
      <c r="I287" s="711">
        <v>0</v>
      </c>
      <c r="J287" s="711"/>
      <c r="K287" s="711">
        <v>1</v>
      </c>
      <c r="L287" s="712"/>
      <c r="M287" s="713">
        <f t="shared" si="42"/>
        <v>60</v>
      </c>
      <c r="N287" s="714">
        <v>60</v>
      </c>
      <c r="O287" s="714"/>
      <c r="P287" s="714"/>
      <c r="Q287" s="714"/>
      <c r="R287" s="718"/>
      <c r="S287" s="694">
        <v>5</v>
      </c>
      <c r="T287" s="694"/>
      <c r="U287" s="694"/>
      <c r="V287" s="751">
        <v>51</v>
      </c>
      <c r="W287" s="751">
        <v>4</v>
      </c>
      <c r="X287" s="695"/>
      <c r="Y287" s="756">
        <v>55</v>
      </c>
      <c r="Z287" s="695">
        <v>5</v>
      </c>
      <c r="AA287" s="696"/>
      <c r="AB287" s="697">
        <v>13</v>
      </c>
      <c r="AC287" s="697">
        <v>13</v>
      </c>
      <c r="AD287" s="697">
        <v>21</v>
      </c>
      <c r="AE287" s="697">
        <v>21</v>
      </c>
      <c r="AF287" s="698">
        <v>3</v>
      </c>
      <c r="AG287" s="719">
        <v>38</v>
      </c>
      <c r="AH287" s="757">
        <v>18</v>
      </c>
      <c r="AI287" s="758">
        <v>94.1</v>
      </c>
      <c r="AJ287" s="554">
        <f>SUM(AQ287:AU287)</f>
        <v>60</v>
      </c>
      <c r="AK287" s="720" t="s">
        <v>98</v>
      </c>
      <c r="AL287" s="721" t="s">
        <v>98</v>
      </c>
      <c r="AM287" s="722" t="s">
        <v>98</v>
      </c>
      <c r="AN287" s="723" t="s">
        <v>97</v>
      </c>
      <c r="AO287" s="721" t="s">
        <v>97</v>
      </c>
      <c r="AP287" s="722" t="s">
        <v>97</v>
      </c>
      <c r="AQ287" s="723">
        <v>6</v>
      </c>
      <c r="AR287" s="721">
        <v>15</v>
      </c>
      <c r="AS287" s="721">
        <v>26</v>
      </c>
      <c r="AT287" s="721">
        <v>13</v>
      </c>
      <c r="AU287" s="724"/>
      <c r="AV287" s="553">
        <f t="shared" si="44"/>
        <v>0</v>
      </c>
      <c r="AW287" s="823"/>
      <c r="AX287" s="824"/>
      <c r="AY287" s="824"/>
      <c r="AZ287" s="824"/>
      <c r="BA287" s="824"/>
      <c r="BB287" s="824"/>
      <c r="BC287" s="824"/>
      <c r="BD287" s="824"/>
      <c r="BE287" s="825"/>
    </row>
    <row r="288" spans="1:57" ht="32.25" thickBot="1">
      <c r="A288" s="2612"/>
      <c r="B288" s="2751"/>
      <c r="C288" s="2700"/>
      <c r="D288" s="281" t="s">
        <v>78</v>
      </c>
      <c r="E288" s="2438"/>
      <c r="F288" s="2462"/>
      <c r="G288" s="709">
        <f t="shared" si="41"/>
        <v>0</v>
      </c>
      <c r="H288" s="710">
        <f t="shared" si="40"/>
        <v>0</v>
      </c>
      <c r="I288" s="732"/>
      <c r="J288" s="732"/>
      <c r="K288" s="732"/>
      <c r="L288" s="733"/>
      <c r="M288" s="759">
        <f t="shared" si="42"/>
        <v>0</v>
      </c>
      <c r="N288" s="738"/>
      <c r="O288" s="738"/>
      <c r="P288" s="738"/>
      <c r="Q288" s="738"/>
      <c r="R288" s="739"/>
      <c r="S288" s="740"/>
      <c r="T288" s="740"/>
      <c r="U288" s="740"/>
      <c r="V288" s="714"/>
      <c r="W288" s="714"/>
      <c r="X288" s="718"/>
      <c r="Y288" s="716"/>
      <c r="Z288" s="718"/>
      <c r="AA288" s="719"/>
      <c r="AB288" s="711"/>
      <c r="AC288" s="711"/>
      <c r="AD288" s="711"/>
      <c r="AE288" s="711"/>
      <c r="AF288" s="712"/>
      <c r="AG288" s="743"/>
      <c r="AH288" s="760"/>
      <c r="AI288" s="761"/>
      <c r="AJ288" s="556">
        <f t="shared" si="43"/>
        <v>0</v>
      </c>
      <c r="AK288" s="744" t="s">
        <v>97</v>
      </c>
      <c r="AL288" s="745" t="s">
        <v>97</v>
      </c>
      <c r="AM288" s="746" t="s">
        <v>97</v>
      </c>
      <c r="AN288" s="747" t="s">
        <v>97</v>
      </c>
      <c r="AO288" s="745" t="s">
        <v>98</v>
      </c>
      <c r="AP288" s="746" t="s">
        <v>98</v>
      </c>
      <c r="AQ288" s="743"/>
      <c r="AR288" s="732"/>
      <c r="AS288" s="732"/>
      <c r="AT288" s="732"/>
      <c r="AU288" s="733"/>
      <c r="AV288" s="553">
        <f t="shared" si="44"/>
        <v>0</v>
      </c>
      <c r="AW288" s="817"/>
      <c r="AX288" s="818"/>
      <c r="AY288" s="818"/>
      <c r="AZ288" s="818"/>
      <c r="BA288" s="818"/>
      <c r="BB288" s="818"/>
      <c r="BC288" s="818"/>
      <c r="BD288" s="818"/>
      <c r="BE288" s="819"/>
    </row>
    <row r="289" spans="1:57" ht="31.5">
      <c r="A289" s="2612"/>
      <c r="B289" s="2744" t="s">
        <v>333</v>
      </c>
      <c r="C289" s="2698" t="s">
        <v>334</v>
      </c>
      <c r="D289" s="275" t="s">
        <v>74</v>
      </c>
      <c r="E289" s="2436">
        <v>40</v>
      </c>
      <c r="F289" s="2460">
        <f>E289-SUM(M289:M293)</f>
        <v>4</v>
      </c>
      <c r="G289" s="684">
        <f t="shared" si="41"/>
        <v>0</v>
      </c>
      <c r="H289" s="685">
        <f t="shared" si="40"/>
        <v>0</v>
      </c>
      <c r="I289" s="686"/>
      <c r="J289" s="686"/>
      <c r="K289" s="686"/>
      <c r="L289" s="687"/>
      <c r="M289" s="688">
        <f t="shared" si="42"/>
        <v>0</v>
      </c>
      <c r="N289" s="689"/>
      <c r="O289" s="689"/>
      <c r="P289" s="689"/>
      <c r="Q289" s="689"/>
      <c r="R289" s="693"/>
      <c r="S289" s="762"/>
      <c r="T289" s="762"/>
      <c r="U289" s="762"/>
      <c r="V289" s="689"/>
      <c r="W289" s="689"/>
      <c r="X289" s="693"/>
      <c r="Y289" s="691"/>
      <c r="Z289" s="693"/>
      <c r="AA289" s="699"/>
      <c r="AB289" s="686"/>
      <c r="AC289" s="686"/>
      <c r="AD289" s="686"/>
      <c r="AE289" s="686"/>
      <c r="AF289" s="687"/>
      <c r="AG289" s="699"/>
      <c r="AH289" s="703"/>
      <c r="AI289" s="752"/>
      <c r="AJ289" s="552">
        <f t="shared" si="43"/>
        <v>0</v>
      </c>
      <c r="AK289" s="700" t="s">
        <v>97</v>
      </c>
      <c r="AL289" s="701" t="s">
        <v>97</v>
      </c>
      <c r="AM289" s="702" t="s">
        <v>97</v>
      </c>
      <c r="AN289" s="699"/>
      <c r="AO289" s="686"/>
      <c r="AP289" s="703"/>
      <c r="AQ289" s="704" t="s">
        <v>97</v>
      </c>
      <c r="AR289" s="701" t="s">
        <v>97</v>
      </c>
      <c r="AS289" s="701" t="s">
        <v>97</v>
      </c>
      <c r="AT289" s="701" t="s">
        <v>97</v>
      </c>
      <c r="AU289" s="705" t="s">
        <v>97</v>
      </c>
      <c r="AV289" s="553">
        <f t="shared" si="44"/>
        <v>0</v>
      </c>
      <c r="AW289" s="814"/>
      <c r="AX289" s="815"/>
      <c r="AY289" s="815"/>
      <c r="AZ289" s="815"/>
      <c r="BA289" s="815"/>
      <c r="BB289" s="815"/>
      <c r="BC289" s="815"/>
      <c r="BD289" s="815"/>
      <c r="BE289" s="816"/>
    </row>
    <row r="290" spans="1:57" ht="47.25">
      <c r="A290" s="2612"/>
      <c r="B290" s="2745"/>
      <c r="C290" s="2699"/>
      <c r="D290" s="277" t="s">
        <v>75</v>
      </c>
      <c r="E290" s="2437"/>
      <c r="F290" s="2461"/>
      <c r="G290" s="709">
        <f t="shared" si="41"/>
        <v>0</v>
      </c>
      <c r="H290" s="710">
        <f t="shared" si="40"/>
        <v>0</v>
      </c>
      <c r="I290" s="711"/>
      <c r="J290" s="711"/>
      <c r="K290" s="711"/>
      <c r="L290" s="712"/>
      <c r="M290" s="713">
        <f t="shared" si="42"/>
        <v>0</v>
      </c>
      <c r="N290" s="714"/>
      <c r="O290" s="714"/>
      <c r="P290" s="714"/>
      <c r="Q290" s="714"/>
      <c r="R290" s="718"/>
      <c r="S290" s="694"/>
      <c r="T290" s="694"/>
      <c r="U290" s="694"/>
      <c r="V290" s="751"/>
      <c r="W290" s="751"/>
      <c r="X290" s="695"/>
      <c r="Y290" s="756"/>
      <c r="Z290" s="695"/>
      <c r="AA290" s="696"/>
      <c r="AB290" s="697"/>
      <c r="AC290" s="697"/>
      <c r="AD290" s="697"/>
      <c r="AE290" s="697"/>
      <c r="AF290" s="698"/>
      <c r="AG290" s="719"/>
      <c r="AH290" s="757"/>
      <c r="AI290" s="758"/>
      <c r="AJ290" s="554">
        <f t="shared" si="43"/>
        <v>0</v>
      </c>
      <c r="AK290" s="720" t="s">
        <v>98</v>
      </c>
      <c r="AL290" s="721" t="s">
        <v>98</v>
      </c>
      <c r="AM290" s="722" t="s">
        <v>98</v>
      </c>
      <c r="AN290" s="723"/>
      <c r="AO290" s="721"/>
      <c r="AP290" s="722"/>
      <c r="AQ290" s="723" t="s">
        <v>97</v>
      </c>
      <c r="AR290" s="721" t="s">
        <v>97</v>
      </c>
      <c r="AS290" s="721" t="s">
        <v>97</v>
      </c>
      <c r="AT290" s="721" t="s">
        <v>97</v>
      </c>
      <c r="AU290" s="724" t="s">
        <v>97</v>
      </c>
      <c r="AV290" s="553">
        <f t="shared" si="44"/>
        <v>0</v>
      </c>
      <c r="AW290" s="823"/>
      <c r="AX290" s="824"/>
      <c r="AY290" s="824"/>
      <c r="AZ290" s="824"/>
      <c r="BA290" s="824"/>
      <c r="BB290" s="824"/>
      <c r="BC290" s="824"/>
      <c r="BD290" s="824"/>
      <c r="BE290" s="825"/>
    </row>
    <row r="291" spans="1:57" ht="31.5">
      <c r="A291" s="2612"/>
      <c r="B291" s="2745"/>
      <c r="C291" s="2699"/>
      <c r="D291" s="277" t="s">
        <v>76</v>
      </c>
      <c r="E291" s="2437"/>
      <c r="F291" s="2461"/>
      <c r="G291" s="709">
        <f t="shared" si="41"/>
        <v>0</v>
      </c>
      <c r="H291" s="710">
        <f t="shared" si="40"/>
        <v>0</v>
      </c>
      <c r="I291" s="711"/>
      <c r="J291" s="711"/>
      <c r="K291" s="711"/>
      <c r="L291" s="712"/>
      <c r="M291" s="713">
        <f t="shared" si="42"/>
        <v>0</v>
      </c>
      <c r="N291" s="714"/>
      <c r="O291" s="714"/>
      <c r="P291" s="714"/>
      <c r="Q291" s="714"/>
      <c r="R291" s="718"/>
      <c r="S291" s="694"/>
      <c r="T291" s="694"/>
      <c r="U291" s="694"/>
      <c r="V291" s="751"/>
      <c r="W291" s="751"/>
      <c r="X291" s="695"/>
      <c r="Y291" s="756"/>
      <c r="Z291" s="695"/>
      <c r="AA291" s="696"/>
      <c r="AB291" s="697"/>
      <c r="AC291" s="697"/>
      <c r="AD291" s="697"/>
      <c r="AE291" s="697"/>
      <c r="AF291" s="698"/>
      <c r="AG291" s="719"/>
      <c r="AH291" s="757"/>
      <c r="AI291" s="758"/>
      <c r="AJ291" s="554">
        <f t="shared" si="43"/>
        <v>0</v>
      </c>
      <c r="AK291" s="720"/>
      <c r="AL291" s="721"/>
      <c r="AM291" s="722"/>
      <c r="AN291" s="723" t="s">
        <v>97</v>
      </c>
      <c r="AO291" s="721" t="s">
        <v>97</v>
      </c>
      <c r="AP291" s="722" t="s">
        <v>97</v>
      </c>
      <c r="AQ291" s="723" t="s">
        <v>97</v>
      </c>
      <c r="AR291" s="721" t="s">
        <v>97</v>
      </c>
      <c r="AS291" s="721" t="s">
        <v>97</v>
      </c>
      <c r="AT291" s="721" t="s">
        <v>97</v>
      </c>
      <c r="AU291" s="724" t="s">
        <v>97</v>
      </c>
      <c r="AV291" s="553">
        <f t="shared" si="44"/>
        <v>0</v>
      </c>
      <c r="AW291" s="823"/>
      <c r="AX291" s="824"/>
      <c r="AY291" s="824"/>
      <c r="AZ291" s="824"/>
      <c r="BA291" s="824"/>
      <c r="BB291" s="824"/>
      <c r="BC291" s="824"/>
      <c r="BD291" s="824"/>
      <c r="BE291" s="825"/>
    </row>
    <row r="292" spans="1:57" ht="31.5">
      <c r="A292" s="2612"/>
      <c r="B292" s="2745"/>
      <c r="C292" s="2699"/>
      <c r="D292" s="277" t="s">
        <v>77</v>
      </c>
      <c r="E292" s="2437"/>
      <c r="F292" s="2461"/>
      <c r="G292" s="709">
        <f t="shared" si="41"/>
        <v>37</v>
      </c>
      <c r="H292" s="710">
        <f t="shared" si="40"/>
        <v>0</v>
      </c>
      <c r="I292" s="711"/>
      <c r="J292" s="711"/>
      <c r="K292" s="711"/>
      <c r="L292" s="712"/>
      <c r="M292" s="713">
        <f t="shared" si="42"/>
        <v>36</v>
      </c>
      <c r="N292" s="714">
        <v>12</v>
      </c>
      <c r="O292" s="714"/>
      <c r="P292" s="714"/>
      <c r="Q292" s="714"/>
      <c r="R292" s="718">
        <v>24</v>
      </c>
      <c r="S292" s="694"/>
      <c r="T292" s="694"/>
      <c r="U292" s="694"/>
      <c r="V292" s="751">
        <v>36</v>
      </c>
      <c r="W292" s="751"/>
      <c r="X292" s="695"/>
      <c r="Y292" s="756">
        <v>36</v>
      </c>
      <c r="Z292" s="695"/>
      <c r="AA292" s="696"/>
      <c r="AB292" s="697"/>
      <c r="AC292" s="697"/>
      <c r="AD292" s="697">
        <v>2</v>
      </c>
      <c r="AE292" s="697">
        <v>1</v>
      </c>
      <c r="AF292" s="698">
        <v>1</v>
      </c>
      <c r="AG292" s="719">
        <v>40</v>
      </c>
      <c r="AH292" s="757">
        <v>16</v>
      </c>
      <c r="AI292" s="758">
        <v>100</v>
      </c>
      <c r="AJ292" s="554">
        <f>SUM(AQ292:AU292)</f>
        <v>36</v>
      </c>
      <c r="AK292" s="720" t="s">
        <v>98</v>
      </c>
      <c r="AL292" s="721" t="s">
        <v>98</v>
      </c>
      <c r="AM292" s="722" t="s">
        <v>98</v>
      </c>
      <c r="AN292" s="723" t="s">
        <v>97</v>
      </c>
      <c r="AO292" s="721" t="s">
        <v>97</v>
      </c>
      <c r="AP292" s="722" t="s">
        <v>97</v>
      </c>
      <c r="AQ292" s="723">
        <v>4</v>
      </c>
      <c r="AR292" s="721">
        <v>5</v>
      </c>
      <c r="AS292" s="721">
        <v>16</v>
      </c>
      <c r="AT292" s="721">
        <v>11</v>
      </c>
      <c r="AU292" s="724"/>
      <c r="AV292" s="553">
        <f t="shared" si="44"/>
        <v>1</v>
      </c>
      <c r="AW292" s="823"/>
      <c r="AX292" s="824"/>
      <c r="AY292" s="824"/>
      <c r="AZ292" s="824"/>
      <c r="BA292" s="824"/>
      <c r="BB292" s="824"/>
      <c r="BC292" s="824">
        <v>1</v>
      </c>
      <c r="BD292" s="824"/>
      <c r="BE292" s="825"/>
    </row>
    <row r="293" spans="1:57" ht="32.25" thickBot="1">
      <c r="A293" s="2612"/>
      <c r="B293" s="2746"/>
      <c r="C293" s="2700"/>
      <c r="D293" s="284" t="s">
        <v>78</v>
      </c>
      <c r="E293" s="2438"/>
      <c r="F293" s="2462"/>
      <c r="G293" s="730">
        <f t="shared" si="41"/>
        <v>0</v>
      </c>
      <c r="H293" s="710">
        <f t="shared" si="40"/>
        <v>0</v>
      </c>
      <c r="I293" s="732"/>
      <c r="J293" s="732"/>
      <c r="K293" s="732"/>
      <c r="L293" s="733"/>
      <c r="M293" s="759">
        <f t="shared" si="42"/>
        <v>0</v>
      </c>
      <c r="N293" s="738"/>
      <c r="O293" s="738"/>
      <c r="P293" s="738"/>
      <c r="Q293" s="738"/>
      <c r="R293" s="739"/>
      <c r="S293" s="763"/>
      <c r="T293" s="763"/>
      <c r="U293" s="763"/>
      <c r="V293" s="738"/>
      <c r="W293" s="738"/>
      <c r="X293" s="739"/>
      <c r="Y293" s="737"/>
      <c r="Z293" s="739"/>
      <c r="AA293" s="743"/>
      <c r="AB293" s="732"/>
      <c r="AC293" s="732"/>
      <c r="AD293" s="732"/>
      <c r="AE293" s="732"/>
      <c r="AF293" s="733"/>
      <c r="AG293" s="743"/>
      <c r="AH293" s="760"/>
      <c r="AI293" s="764"/>
      <c r="AJ293" s="555">
        <f t="shared" si="43"/>
        <v>0</v>
      </c>
      <c r="AK293" s="744" t="s">
        <v>97</v>
      </c>
      <c r="AL293" s="745" t="s">
        <v>97</v>
      </c>
      <c r="AM293" s="746" t="s">
        <v>97</v>
      </c>
      <c r="AN293" s="747" t="s">
        <v>97</v>
      </c>
      <c r="AO293" s="745" t="s">
        <v>98</v>
      </c>
      <c r="AP293" s="746" t="s">
        <v>98</v>
      </c>
      <c r="AQ293" s="743"/>
      <c r="AR293" s="732"/>
      <c r="AS293" s="732"/>
      <c r="AT293" s="732"/>
      <c r="AU293" s="733"/>
      <c r="AV293" s="553">
        <f t="shared" si="44"/>
        <v>0</v>
      </c>
      <c r="AW293" s="820"/>
      <c r="AX293" s="821"/>
      <c r="AY293" s="821"/>
      <c r="AZ293" s="821"/>
      <c r="BA293" s="821"/>
      <c r="BB293" s="821"/>
      <c r="BC293" s="821"/>
      <c r="BD293" s="821"/>
      <c r="BE293" s="822"/>
    </row>
    <row r="294" spans="1:57" ht="31.5">
      <c r="A294" s="2612"/>
      <c r="B294" s="2752" t="s">
        <v>335</v>
      </c>
      <c r="C294" s="2698" t="s">
        <v>332</v>
      </c>
      <c r="D294" s="275" t="s">
        <v>74</v>
      </c>
      <c r="E294" s="2436">
        <v>21</v>
      </c>
      <c r="F294" s="2460">
        <f>E294-SUM(M294:M298)</f>
        <v>5</v>
      </c>
      <c r="G294" s="684">
        <f t="shared" si="41"/>
        <v>0</v>
      </c>
      <c r="H294" s="685">
        <f t="shared" si="40"/>
        <v>0</v>
      </c>
      <c r="I294" s="686"/>
      <c r="J294" s="686"/>
      <c r="K294" s="686"/>
      <c r="L294" s="687"/>
      <c r="M294" s="688">
        <f t="shared" si="42"/>
        <v>0</v>
      </c>
      <c r="N294" s="689"/>
      <c r="O294" s="689"/>
      <c r="P294" s="689"/>
      <c r="Q294" s="689"/>
      <c r="R294" s="693"/>
      <c r="S294" s="762"/>
      <c r="T294" s="762"/>
      <c r="U294" s="762"/>
      <c r="V294" s="689"/>
      <c r="W294" s="689"/>
      <c r="X294" s="693"/>
      <c r="Y294" s="691"/>
      <c r="Z294" s="693"/>
      <c r="AA294" s="699"/>
      <c r="AB294" s="686"/>
      <c r="AC294" s="686"/>
      <c r="AD294" s="686"/>
      <c r="AE294" s="686"/>
      <c r="AF294" s="687"/>
      <c r="AG294" s="699"/>
      <c r="AH294" s="703"/>
      <c r="AI294" s="752"/>
      <c r="AJ294" s="552">
        <f t="shared" si="43"/>
        <v>0</v>
      </c>
      <c r="AK294" s="700" t="s">
        <v>97</v>
      </c>
      <c r="AL294" s="701" t="s">
        <v>97</v>
      </c>
      <c r="AM294" s="702" t="s">
        <v>97</v>
      </c>
      <c r="AN294" s="699"/>
      <c r="AO294" s="686"/>
      <c r="AP294" s="703"/>
      <c r="AQ294" s="704" t="s">
        <v>97</v>
      </c>
      <c r="AR294" s="701" t="s">
        <v>97</v>
      </c>
      <c r="AS294" s="701" t="s">
        <v>97</v>
      </c>
      <c r="AT294" s="701" t="s">
        <v>97</v>
      </c>
      <c r="AU294" s="705" t="s">
        <v>97</v>
      </c>
      <c r="AV294" s="553">
        <f t="shared" si="44"/>
        <v>0</v>
      </c>
      <c r="AW294" s="814"/>
      <c r="AX294" s="815"/>
      <c r="AY294" s="815"/>
      <c r="AZ294" s="815"/>
      <c r="BA294" s="815"/>
      <c r="BB294" s="815"/>
      <c r="BC294" s="815"/>
      <c r="BD294" s="815"/>
      <c r="BE294" s="816"/>
    </row>
    <row r="295" spans="1:57" ht="47.25">
      <c r="A295" s="2612"/>
      <c r="B295" s="2753"/>
      <c r="C295" s="2699"/>
      <c r="D295" s="277" t="s">
        <v>75</v>
      </c>
      <c r="E295" s="2437"/>
      <c r="F295" s="2461"/>
      <c r="G295" s="709">
        <f t="shared" si="41"/>
        <v>0</v>
      </c>
      <c r="H295" s="710">
        <f t="shared" si="40"/>
        <v>0</v>
      </c>
      <c r="I295" s="711"/>
      <c r="J295" s="711"/>
      <c r="K295" s="711"/>
      <c r="L295" s="712"/>
      <c r="M295" s="713">
        <f t="shared" si="42"/>
        <v>0</v>
      </c>
      <c r="N295" s="714"/>
      <c r="O295" s="714"/>
      <c r="P295" s="714"/>
      <c r="Q295" s="714"/>
      <c r="R295" s="718"/>
      <c r="S295" s="694"/>
      <c r="T295" s="694"/>
      <c r="U295" s="694"/>
      <c r="V295" s="751"/>
      <c r="W295" s="751"/>
      <c r="X295" s="695"/>
      <c r="Y295" s="756"/>
      <c r="Z295" s="695"/>
      <c r="AA295" s="696"/>
      <c r="AB295" s="697"/>
      <c r="AC295" s="697"/>
      <c r="AD295" s="697"/>
      <c r="AE295" s="697"/>
      <c r="AF295" s="698"/>
      <c r="AG295" s="719"/>
      <c r="AH295" s="757"/>
      <c r="AI295" s="758"/>
      <c r="AJ295" s="554">
        <f t="shared" si="43"/>
        <v>0</v>
      </c>
      <c r="AK295" s="720" t="s">
        <v>98</v>
      </c>
      <c r="AL295" s="721" t="s">
        <v>98</v>
      </c>
      <c r="AM295" s="722" t="s">
        <v>98</v>
      </c>
      <c r="AN295" s="723"/>
      <c r="AO295" s="721"/>
      <c r="AP295" s="722"/>
      <c r="AQ295" s="723" t="s">
        <v>97</v>
      </c>
      <c r="AR295" s="721" t="s">
        <v>97</v>
      </c>
      <c r="AS295" s="721" t="s">
        <v>97</v>
      </c>
      <c r="AT295" s="721" t="s">
        <v>97</v>
      </c>
      <c r="AU295" s="724" t="s">
        <v>97</v>
      </c>
      <c r="AV295" s="553">
        <f t="shared" si="44"/>
        <v>0</v>
      </c>
      <c r="AW295" s="823"/>
      <c r="AX295" s="824"/>
      <c r="AY295" s="824"/>
      <c r="AZ295" s="824"/>
      <c r="BA295" s="824"/>
      <c r="BB295" s="824"/>
      <c r="BC295" s="824"/>
      <c r="BD295" s="824"/>
      <c r="BE295" s="825"/>
    </row>
    <row r="296" spans="1:57" ht="31.5">
      <c r="A296" s="2612"/>
      <c r="B296" s="2753"/>
      <c r="C296" s="2699"/>
      <c r="D296" s="277" t="s">
        <v>76</v>
      </c>
      <c r="E296" s="2437"/>
      <c r="F296" s="2461"/>
      <c r="G296" s="709">
        <f t="shared" si="41"/>
        <v>0</v>
      </c>
      <c r="H296" s="710">
        <f t="shared" si="40"/>
        <v>0</v>
      </c>
      <c r="I296" s="711"/>
      <c r="J296" s="711"/>
      <c r="K296" s="711"/>
      <c r="L296" s="712"/>
      <c r="M296" s="713">
        <f t="shared" si="42"/>
        <v>0</v>
      </c>
      <c r="N296" s="714"/>
      <c r="O296" s="714"/>
      <c r="P296" s="714"/>
      <c r="Q296" s="714"/>
      <c r="R296" s="718"/>
      <c r="S296" s="694"/>
      <c r="T296" s="694"/>
      <c r="U296" s="694"/>
      <c r="V296" s="751"/>
      <c r="W296" s="751"/>
      <c r="X296" s="695"/>
      <c r="Y296" s="756"/>
      <c r="Z296" s="695"/>
      <c r="AA296" s="696"/>
      <c r="AB296" s="697"/>
      <c r="AC296" s="697"/>
      <c r="AD296" s="697"/>
      <c r="AE296" s="697"/>
      <c r="AF296" s="698"/>
      <c r="AG296" s="719"/>
      <c r="AH296" s="757"/>
      <c r="AI296" s="758"/>
      <c r="AJ296" s="554">
        <f t="shared" si="43"/>
        <v>0</v>
      </c>
      <c r="AK296" s="720"/>
      <c r="AL296" s="721"/>
      <c r="AM296" s="722"/>
      <c r="AN296" s="723" t="s">
        <v>97</v>
      </c>
      <c r="AO296" s="721" t="s">
        <v>97</v>
      </c>
      <c r="AP296" s="722" t="s">
        <v>97</v>
      </c>
      <c r="AQ296" s="723" t="s">
        <v>97</v>
      </c>
      <c r="AR296" s="721" t="s">
        <v>97</v>
      </c>
      <c r="AS296" s="721" t="s">
        <v>97</v>
      </c>
      <c r="AT296" s="721" t="s">
        <v>97</v>
      </c>
      <c r="AU296" s="724" t="s">
        <v>97</v>
      </c>
      <c r="AV296" s="553">
        <f t="shared" si="44"/>
        <v>0</v>
      </c>
      <c r="AW296" s="823"/>
      <c r="AX296" s="824"/>
      <c r="AY296" s="824"/>
      <c r="AZ296" s="824"/>
      <c r="BA296" s="824"/>
      <c r="BB296" s="824"/>
      <c r="BC296" s="824"/>
      <c r="BD296" s="824"/>
      <c r="BE296" s="825"/>
    </row>
    <row r="297" spans="1:57" ht="31.5">
      <c r="A297" s="2612"/>
      <c r="B297" s="2753"/>
      <c r="C297" s="2699"/>
      <c r="D297" s="277" t="s">
        <v>77</v>
      </c>
      <c r="E297" s="2437"/>
      <c r="F297" s="2461"/>
      <c r="G297" s="709">
        <f t="shared" si="41"/>
        <v>18</v>
      </c>
      <c r="H297" s="710">
        <f t="shared" si="40"/>
        <v>2</v>
      </c>
      <c r="I297" s="711">
        <v>2</v>
      </c>
      <c r="J297" s="711"/>
      <c r="K297" s="711"/>
      <c r="L297" s="712"/>
      <c r="M297" s="713">
        <f t="shared" si="42"/>
        <v>16</v>
      </c>
      <c r="N297" s="714">
        <v>10</v>
      </c>
      <c r="O297" s="714"/>
      <c r="P297" s="714"/>
      <c r="Q297" s="714"/>
      <c r="R297" s="718">
        <v>6</v>
      </c>
      <c r="S297" s="694">
        <v>5</v>
      </c>
      <c r="T297" s="694"/>
      <c r="U297" s="694"/>
      <c r="V297" s="751">
        <v>10</v>
      </c>
      <c r="W297" s="751">
        <v>1</v>
      </c>
      <c r="X297" s="695"/>
      <c r="Y297" s="756">
        <v>16</v>
      </c>
      <c r="Z297" s="695"/>
      <c r="AA297" s="696"/>
      <c r="AB297" s="697">
        <v>5</v>
      </c>
      <c r="AC297" s="697">
        <v>5</v>
      </c>
      <c r="AD297" s="697">
        <v>3</v>
      </c>
      <c r="AE297" s="697">
        <v>10</v>
      </c>
      <c r="AF297" s="698">
        <v>3</v>
      </c>
      <c r="AG297" s="719">
        <v>41</v>
      </c>
      <c r="AH297" s="757">
        <v>19</v>
      </c>
      <c r="AI297" s="758">
        <v>59.4</v>
      </c>
      <c r="AJ297" s="554">
        <f>SUM(AQ297:AU297)</f>
        <v>16</v>
      </c>
      <c r="AK297" s="720" t="s">
        <v>98</v>
      </c>
      <c r="AL297" s="721" t="s">
        <v>98</v>
      </c>
      <c r="AM297" s="722" t="s">
        <v>98</v>
      </c>
      <c r="AN297" s="723" t="s">
        <v>97</v>
      </c>
      <c r="AO297" s="721" t="s">
        <v>97</v>
      </c>
      <c r="AP297" s="722" t="s">
        <v>97</v>
      </c>
      <c r="AQ297" s="723">
        <v>9</v>
      </c>
      <c r="AR297" s="721">
        <v>3</v>
      </c>
      <c r="AS297" s="721">
        <v>4</v>
      </c>
      <c r="AT297" s="721"/>
      <c r="AU297" s="724"/>
      <c r="AV297" s="553">
        <f t="shared" si="44"/>
        <v>2</v>
      </c>
      <c r="AW297" s="823"/>
      <c r="AX297" s="824"/>
      <c r="AY297" s="824">
        <v>1</v>
      </c>
      <c r="AZ297" s="824"/>
      <c r="BA297" s="824"/>
      <c r="BB297" s="824"/>
      <c r="BC297" s="824"/>
      <c r="BD297" s="824">
        <v>1</v>
      </c>
      <c r="BE297" s="825"/>
    </row>
    <row r="298" spans="1:57" ht="32.25" thickBot="1">
      <c r="A298" s="2612"/>
      <c r="B298" s="2751"/>
      <c r="C298" s="2700"/>
      <c r="D298" s="284" t="s">
        <v>78</v>
      </c>
      <c r="E298" s="2438"/>
      <c r="F298" s="2462"/>
      <c r="G298" s="730">
        <f t="shared" si="41"/>
        <v>0</v>
      </c>
      <c r="H298" s="731">
        <f t="shared" si="40"/>
        <v>0</v>
      </c>
      <c r="I298" s="732"/>
      <c r="J298" s="732"/>
      <c r="K298" s="732"/>
      <c r="L298" s="733"/>
      <c r="M298" s="759">
        <f t="shared" si="42"/>
        <v>0</v>
      </c>
      <c r="N298" s="738"/>
      <c r="O298" s="738"/>
      <c r="P298" s="738"/>
      <c r="Q298" s="738"/>
      <c r="R298" s="739"/>
      <c r="S298" s="763"/>
      <c r="T298" s="763"/>
      <c r="U298" s="763"/>
      <c r="V298" s="738"/>
      <c r="W298" s="738"/>
      <c r="X298" s="739"/>
      <c r="Y298" s="737"/>
      <c r="Z298" s="739"/>
      <c r="AA298" s="743"/>
      <c r="AB298" s="732"/>
      <c r="AC298" s="732"/>
      <c r="AD298" s="732"/>
      <c r="AE298" s="732"/>
      <c r="AF298" s="733"/>
      <c r="AG298" s="743"/>
      <c r="AH298" s="760"/>
      <c r="AI298" s="764"/>
      <c r="AJ298" s="555">
        <f t="shared" si="43"/>
        <v>0</v>
      </c>
      <c r="AK298" s="744" t="s">
        <v>97</v>
      </c>
      <c r="AL298" s="745" t="s">
        <v>97</v>
      </c>
      <c r="AM298" s="746" t="s">
        <v>97</v>
      </c>
      <c r="AN298" s="747" t="s">
        <v>97</v>
      </c>
      <c r="AO298" s="745" t="s">
        <v>98</v>
      </c>
      <c r="AP298" s="746" t="s">
        <v>98</v>
      </c>
      <c r="AQ298" s="743"/>
      <c r="AR298" s="732"/>
      <c r="AS298" s="732"/>
      <c r="AT298" s="732"/>
      <c r="AU298" s="733"/>
      <c r="AV298" s="553">
        <f t="shared" si="44"/>
        <v>0</v>
      </c>
      <c r="AW298" s="820"/>
      <c r="AX298" s="821"/>
      <c r="AY298" s="821"/>
      <c r="AZ298" s="821"/>
      <c r="BA298" s="821"/>
      <c r="BB298" s="821"/>
      <c r="BC298" s="821"/>
      <c r="BD298" s="821"/>
      <c r="BE298" s="822"/>
    </row>
    <row r="299" spans="1:57" ht="32.25" thickBot="1">
      <c r="A299" s="2612"/>
      <c r="B299" s="2752" t="s">
        <v>336</v>
      </c>
      <c r="C299" s="2698" t="s">
        <v>337</v>
      </c>
      <c r="D299" s="275" t="s">
        <v>74</v>
      </c>
      <c r="E299" s="2436">
        <v>0</v>
      </c>
      <c r="F299" s="2460">
        <f>E299-SUM(M299:M303)</f>
        <v>-2</v>
      </c>
      <c r="G299" s="684">
        <f t="shared" si="41"/>
        <v>0</v>
      </c>
      <c r="H299" s="685">
        <f t="shared" si="40"/>
        <v>0</v>
      </c>
      <c r="I299" s="686"/>
      <c r="J299" s="686"/>
      <c r="K299" s="686"/>
      <c r="L299" s="687"/>
      <c r="M299" s="826">
        <f t="shared" si="42"/>
        <v>0</v>
      </c>
      <c r="N299" s="751"/>
      <c r="O299" s="751"/>
      <c r="P299" s="751"/>
      <c r="Q299" s="751"/>
      <c r="R299" s="695"/>
      <c r="S299" s="762"/>
      <c r="T299" s="762"/>
      <c r="U299" s="762"/>
      <c r="V299" s="689"/>
      <c r="W299" s="689"/>
      <c r="X299" s="693"/>
      <c r="Y299" s="691"/>
      <c r="Z299" s="693"/>
      <c r="AA299" s="699"/>
      <c r="AB299" s="686"/>
      <c r="AC299" s="686"/>
      <c r="AD299" s="686"/>
      <c r="AE299" s="686"/>
      <c r="AF299" s="687"/>
      <c r="AG299" s="699"/>
      <c r="AH299" s="703"/>
      <c r="AI299" s="752"/>
      <c r="AJ299" s="552">
        <f t="shared" si="43"/>
        <v>0</v>
      </c>
      <c r="AK299" s="700" t="s">
        <v>97</v>
      </c>
      <c r="AL299" s="701" t="s">
        <v>97</v>
      </c>
      <c r="AM299" s="702" t="s">
        <v>97</v>
      </c>
      <c r="AN299" s="699"/>
      <c r="AO299" s="686"/>
      <c r="AP299" s="703"/>
      <c r="AQ299" s="704" t="s">
        <v>97</v>
      </c>
      <c r="AR299" s="701" t="s">
        <v>97</v>
      </c>
      <c r="AS299" s="701" t="s">
        <v>97</v>
      </c>
      <c r="AT299" s="701" t="s">
        <v>97</v>
      </c>
      <c r="AU299" s="705" t="s">
        <v>97</v>
      </c>
      <c r="AV299" s="553">
        <f t="shared" si="44"/>
        <v>0</v>
      </c>
      <c r="AW299" s="814"/>
      <c r="AX299" s="815"/>
      <c r="AY299" s="815"/>
      <c r="AZ299" s="815"/>
      <c r="BA299" s="815"/>
      <c r="BB299" s="815"/>
      <c r="BC299" s="815"/>
      <c r="BD299" s="815"/>
      <c r="BE299" s="816"/>
    </row>
    <row r="300" spans="1:57" ht="48" thickBot="1">
      <c r="A300" s="2612"/>
      <c r="B300" s="2753"/>
      <c r="C300" s="2699"/>
      <c r="D300" s="277" t="s">
        <v>75</v>
      </c>
      <c r="E300" s="2437"/>
      <c r="F300" s="2461"/>
      <c r="G300" s="684">
        <f t="shared" si="41"/>
        <v>0</v>
      </c>
      <c r="H300" s="710">
        <f t="shared" si="40"/>
        <v>0</v>
      </c>
      <c r="I300" s="711"/>
      <c r="J300" s="711"/>
      <c r="K300" s="711"/>
      <c r="L300" s="712"/>
      <c r="M300" s="713">
        <f t="shared" si="42"/>
        <v>0</v>
      </c>
      <c r="N300" s="714"/>
      <c r="O300" s="714"/>
      <c r="P300" s="714"/>
      <c r="Q300" s="714"/>
      <c r="R300" s="718"/>
      <c r="S300" s="694"/>
      <c r="T300" s="694"/>
      <c r="U300" s="694"/>
      <c r="V300" s="751"/>
      <c r="W300" s="751"/>
      <c r="X300" s="695"/>
      <c r="Y300" s="756"/>
      <c r="Z300" s="695"/>
      <c r="AA300" s="696"/>
      <c r="AB300" s="697"/>
      <c r="AC300" s="697"/>
      <c r="AD300" s="697"/>
      <c r="AE300" s="697"/>
      <c r="AF300" s="698"/>
      <c r="AG300" s="719"/>
      <c r="AH300" s="757"/>
      <c r="AI300" s="758"/>
      <c r="AJ300" s="554">
        <f t="shared" si="43"/>
        <v>0</v>
      </c>
      <c r="AK300" s="720" t="s">
        <v>98</v>
      </c>
      <c r="AL300" s="721" t="s">
        <v>98</v>
      </c>
      <c r="AM300" s="722" t="s">
        <v>98</v>
      </c>
      <c r="AN300" s="723"/>
      <c r="AO300" s="721"/>
      <c r="AP300" s="722"/>
      <c r="AQ300" s="723" t="s">
        <v>97</v>
      </c>
      <c r="AR300" s="721" t="s">
        <v>97</v>
      </c>
      <c r="AS300" s="721" t="s">
        <v>97</v>
      </c>
      <c r="AT300" s="721" t="s">
        <v>97</v>
      </c>
      <c r="AU300" s="724" t="s">
        <v>97</v>
      </c>
      <c r="AV300" s="553">
        <f t="shared" si="44"/>
        <v>0</v>
      </c>
      <c r="AW300" s="823"/>
      <c r="AX300" s="824"/>
      <c r="AY300" s="824"/>
      <c r="AZ300" s="824"/>
      <c r="BA300" s="824"/>
      <c r="BB300" s="824"/>
      <c r="BC300" s="824"/>
      <c r="BD300" s="824"/>
      <c r="BE300" s="825"/>
    </row>
    <row r="301" spans="1:57" ht="32.25" thickBot="1">
      <c r="A301" s="2612"/>
      <c r="B301" s="2753"/>
      <c r="C301" s="2699"/>
      <c r="D301" s="277" t="s">
        <v>76</v>
      </c>
      <c r="E301" s="2437"/>
      <c r="F301" s="2461"/>
      <c r="G301" s="684">
        <f t="shared" si="41"/>
        <v>0</v>
      </c>
      <c r="H301" s="710">
        <f t="shared" si="40"/>
        <v>0</v>
      </c>
      <c r="I301" s="711"/>
      <c r="J301" s="711"/>
      <c r="K301" s="711"/>
      <c r="L301" s="712"/>
      <c r="M301" s="713">
        <f t="shared" si="42"/>
        <v>0</v>
      </c>
      <c r="N301" s="714"/>
      <c r="O301" s="714"/>
      <c r="P301" s="714"/>
      <c r="Q301" s="714"/>
      <c r="R301" s="718"/>
      <c r="S301" s="694"/>
      <c r="T301" s="694"/>
      <c r="U301" s="694"/>
      <c r="V301" s="751"/>
      <c r="W301" s="751"/>
      <c r="X301" s="695"/>
      <c r="Y301" s="756"/>
      <c r="Z301" s="695"/>
      <c r="AA301" s="696"/>
      <c r="AB301" s="697"/>
      <c r="AC301" s="697"/>
      <c r="AD301" s="697"/>
      <c r="AE301" s="697"/>
      <c r="AF301" s="698"/>
      <c r="AG301" s="719"/>
      <c r="AH301" s="757"/>
      <c r="AI301" s="758"/>
      <c r="AJ301" s="554">
        <f t="shared" si="43"/>
        <v>0</v>
      </c>
      <c r="AK301" s="720"/>
      <c r="AL301" s="721"/>
      <c r="AM301" s="722"/>
      <c r="AN301" s="723" t="s">
        <v>97</v>
      </c>
      <c r="AO301" s="721" t="s">
        <v>97</v>
      </c>
      <c r="AP301" s="722" t="s">
        <v>97</v>
      </c>
      <c r="AQ301" s="723" t="s">
        <v>97</v>
      </c>
      <c r="AR301" s="721" t="s">
        <v>97</v>
      </c>
      <c r="AS301" s="721" t="s">
        <v>97</v>
      </c>
      <c r="AT301" s="721" t="s">
        <v>97</v>
      </c>
      <c r="AU301" s="724" t="s">
        <v>97</v>
      </c>
      <c r="AV301" s="553">
        <f t="shared" si="44"/>
        <v>0</v>
      </c>
      <c r="AW301" s="823"/>
      <c r="AX301" s="824"/>
      <c r="AY301" s="824"/>
      <c r="AZ301" s="824"/>
      <c r="BA301" s="824"/>
      <c r="BB301" s="824"/>
      <c r="BC301" s="824"/>
      <c r="BD301" s="824"/>
      <c r="BE301" s="825"/>
    </row>
    <row r="302" spans="1:57" ht="32.25" thickBot="1">
      <c r="A302" s="2612"/>
      <c r="B302" s="2753"/>
      <c r="C302" s="2699"/>
      <c r="D302" s="277" t="s">
        <v>77</v>
      </c>
      <c r="E302" s="2437"/>
      <c r="F302" s="2461"/>
      <c r="G302" s="684">
        <f t="shared" si="41"/>
        <v>2</v>
      </c>
      <c r="H302" s="710">
        <v>0</v>
      </c>
      <c r="I302" s="711"/>
      <c r="J302" s="711"/>
      <c r="K302" s="711">
        <v>0</v>
      </c>
      <c r="L302" s="712"/>
      <c r="M302" s="713">
        <f t="shared" si="42"/>
        <v>2</v>
      </c>
      <c r="N302" s="714"/>
      <c r="O302" s="714"/>
      <c r="P302" s="714"/>
      <c r="Q302" s="714"/>
      <c r="R302" s="718">
        <v>2</v>
      </c>
      <c r="S302" s="694">
        <v>2</v>
      </c>
      <c r="T302" s="694"/>
      <c r="U302" s="694"/>
      <c r="V302" s="751"/>
      <c r="W302" s="751"/>
      <c r="X302" s="695"/>
      <c r="Y302" s="756">
        <v>2</v>
      </c>
      <c r="Z302" s="695"/>
      <c r="AA302" s="696"/>
      <c r="AB302" s="697">
        <v>1</v>
      </c>
      <c r="AC302" s="697">
        <v>1</v>
      </c>
      <c r="AD302" s="697">
        <v>1</v>
      </c>
      <c r="AE302" s="697">
        <v>1</v>
      </c>
      <c r="AF302" s="698">
        <v>2</v>
      </c>
      <c r="AG302" s="719">
        <v>45</v>
      </c>
      <c r="AH302" s="757">
        <v>20</v>
      </c>
      <c r="AI302" s="758">
        <v>125</v>
      </c>
      <c r="AJ302" s="554">
        <f>SUM(AQ302:AU302)</f>
        <v>2</v>
      </c>
      <c r="AK302" s="720" t="s">
        <v>98</v>
      </c>
      <c r="AL302" s="721" t="s">
        <v>98</v>
      </c>
      <c r="AM302" s="722" t="s">
        <v>98</v>
      </c>
      <c r="AN302" s="723" t="s">
        <v>97</v>
      </c>
      <c r="AO302" s="721" t="s">
        <v>97</v>
      </c>
      <c r="AP302" s="722" t="s">
        <v>97</v>
      </c>
      <c r="AQ302" s="723"/>
      <c r="AR302" s="721"/>
      <c r="AS302" s="721"/>
      <c r="AT302" s="721">
        <v>2</v>
      </c>
      <c r="AU302" s="724"/>
      <c r="AV302" s="553">
        <f t="shared" si="44"/>
        <v>0</v>
      </c>
      <c r="AW302" s="823"/>
      <c r="AX302" s="824"/>
      <c r="AY302" s="824"/>
      <c r="AZ302" s="824"/>
      <c r="BA302" s="824"/>
      <c r="BB302" s="824"/>
      <c r="BC302" s="824"/>
      <c r="BD302" s="824"/>
      <c r="BE302" s="825"/>
    </row>
    <row r="303" spans="1:57" ht="32.25" thickBot="1">
      <c r="A303" s="2612"/>
      <c r="B303" s="2751"/>
      <c r="C303" s="2700"/>
      <c r="D303" s="284" t="s">
        <v>78</v>
      </c>
      <c r="E303" s="2438"/>
      <c r="F303" s="2462"/>
      <c r="G303" s="684">
        <f t="shared" si="41"/>
        <v>0</v>
      </c>
      <c r="H303" s="731">
        <f t="shared" ref="H303:H326" si="45">SUM(I303:L303)</f>
        <v>0</v>
      </c>
      <c r="I303" s="732"/>
      <c r="J303" s="732"/>
      <c r="K303" s="732"/>
      <c r="L303" s="733"/>
      <c r="M303" s="713">
        <f t="shared" si="42"/>
        <v>0</v>
      </c>
      <c r="N303" s="738"/>
      <c r="O303" s="738"/>
      <c r="P303" s="738"/>
      <c r="Q303" s="738"/>
      <c r="R303" s="739"/>
      <c r="S303" s="763"/>
      <c r="T303" s="763"/>
      <c r="U303" s="763"/>
      <c r="V303" s="738"/>
      <c r="W303" s="738"/>
      <c r="X303" s="739"/>
      <c r="Y303" s="737"/>
      <c r="Z303" s="739"/>
      <c r="AA303" s="743"/>
      <c r="AB303" s="732"/>
      <c r="AC303" s="732"/>
      <c r="AD303" s="732"/>
      <c r="AE303" s="732"/>
      <c r="AF303" s="733"/>
      <c r="AG303" s="743"/>
      <c r="AH303" s="760"/>
      <c r="AI303" s="764"/>
      <c r="AJ303" s="555">
        <f t="shared" si="43"/>
        <v>0</v>
      </c>
      <c r="AK303" s="744" t="s">
        <v>97</v>
      </c>
      <c r="AL303" s="745" t="s">
        <v>97</v>
      </c>
      <c r="AM303" s="746" t="s">
        <v>97</v>
      </c>
      <c r="AN303" s="747" t="s">
        <v>97</v>
      </c>
      <c r="AO303" s="745" t="s">
        <v>98</v>
      </c>
      <c r="AP303" s="746" t="s">
        <v>98</v>
      </c>
      <c r="AQ303" s="743"/>
      <c r="AR303" s="732"/>
      <c r="AS303" s="732"/>
      <c r="AT303" s="732"/>
      <c r="AU303" s="733"/>
      <c r="AV303" s="553">
        <f t="shared" si="44"/>
        <v>0</v>
      </c>
      <c r="AW303" s="820"/>
      <c r="AX303" s="821"/>
      <c r="AY303" s="821"/>
      <c r="AZ303" s="821"/>
      <c r="BA303" s="821"/>
      <c r="BB303" s="821"/>
      <c r="BC303" s="821"/>
      <c r="BD303" s="821"/>
      <c r="BE303" s="822"/>
    </row>
    <row r="304" spans="1:57" ht="31.5">
      <c r="A304" s="2612"/>
      <c r="B304" s="2741" t="s">
        <v>338</v>
      </c>
      <c r="C304" s="2698" t="s">
        <v>339</v>
      </c>
      <c r="D304" s="275" t="s">
        <v>74</v>
      </c>
      <c r="E304" s="2436">
        <v>30</v>
      </c>
      <c r="F304" s="2460">
        <f>E304-SUM(M304:M308)</f>
        <v>8</v>
      </c>
      <c r="G304" s="709">
        <f t="shared" si="41"/>
        <v>9</v>
      </c>
      <c r="H304" s="710">
        <f t="shared" si="45"/>
        <v>1</v>
      </c>
      <c r="I304" s="686">
        <v>1</v>
      </c>
      <c r="J304" s="686"/>
      <c r="K304" s="686"/>
      <c r="L304" s="687"/>
      <c r="M304" s="713">
        <f t="shared" si="42"/>
        <v>9</v>
      </c>
      <c r="N304" s="689"/>
      <c r="O304" s="689"/>
      <c r="P304" s="689"/>
      <c r="Q304" s="689"/>
      <c r="R304" s="693">
        <v>9</v>
      </c>
      <c r="S304" s="762">
        <v>2</v>
      </c>
      <c r="T304" s="762"/>
      <c r="U304" s="762"/>
      <c r="V304" s="689">
        <v>7</v>
      </c>
      <c r="W304" s="689"/>
      <c r="X304" s="693"/>
      <c r="Y304" s="691">
        <v>8</v>
      </c>
      <c r="Z304" s="693">
        <v>1</v>
      </c>
      <c r="AA304" s="699"/>
      <c r="AB304" s="686">
        <v>4</v>
      </c>
      <c r="AC304" s="686">
        <v>4</v>
      </c>
      <c r="AD304" s="686">
        <v>1</v>
      </c>
      <c r="AE304" s="686">
        <v>7</v>
      </c>
      <c r="AF304" s="687"/>
      <c r="AG304" s="699">
        <v>38</v>
      </c>
      <c r="AH304" s="703">
        <v>19</v>
      </c>
      <c r="AI304" s="752">
        <v>6.8</v>
      </c>
      <c r="AJ304" s="554">
        <f>SUM(AN304:AP304)</f>
        <v>9</v>
      </c>
      <c r="AK304" s="700" t="s">
        <v>97</v>
      </c>
      <c r="AL304" s="701" t="s">
        <v>97</v>
      </c>
      <c r="AM304" s="702" t="s">
        <v>97</v>
      </c>
      <c r="AN304" s="699">
        <v>6</v>
      </c>
      <c r="AO304" s="686">
        <v>3</v>
      </c>
      <c r="AP304" s="703"/>
      <c r="AQ304" s="704" t="s">
        <v>97</v>
      </c>
      <c r="AR304" s="701" t="s">
        <v>97</v>
      </c>
      <c r="AS304" s="701" t="s">
        <v>97</v>
      </c>
      <c r="AT304" s="701" t="s">
        <v>97</v>
      </c>
      <c r="AU304" s="705" t="s">
        <v>97</v>
      </c>
      <c r="AV304" s="553">
        <f t="shared" si="44"/>
        <v>0</v>
      </c>
      <c r="AW304" s="814"/>
      <c r="AX304" s="815"/>
      <c r="AY304" s="815"/>
      <c r="AZ304" s="815"/>
      <c r="BA304" s="815"/>
      <c r="BB304" s="815"/>
      <c r="BC304" s="815"/>
      <c r="BD304" s="815"/>
      <c r="BE304" s="816"/>
    </row>
    <row r="305" spans="1:57" ht="47.25">
      <c r="A305" s="2612"/>
      <c r="B305" s="2742"/>
      <c r="C305" s="2699"/>
      <c r="D305" s="277" t="s">
        <v>75</v>
      </c>
      <c r="E305" s="2437"/>
      <c r="F305" s="2461"/>
      <c r="G305" s="709">
        <f t="shared" si="41"/>
        <v>0</v>
      </c>
      <c r="H305" s="710">
        <f t="shared" si="45"/>
        <v>0</v>
      </c>
      <c r="I305" s="711"/>
      <c r="J305" s="711"/>
      <c r="K305" s="711"/>
      <c r="L305" s="712"/>
      <c r="M305" s="713">
        <f t="shared" si="42"/>
        <v>0</v>
      </c>
      <c r="N305" s="714"/>
      <c r="O305" s="714"/>
      <c r="P305" s="714"/>
      <c r="Q305" s="714"/>
      <c r="R305" s="718"/>
      <c r="S305" s="694"/>
      <c r="T305" s="694"/>
      <c r="U305" s="694"/>
      <c r="V305" s="751"/>
      <c r="W305" s="751"/>
      <c r="X305" s="695"/>
      <c r="Y305" s="756"/>
      <c r="Z305" s="695"/>
      <c r="AA305" s="696"/>
      <c r="AB305" s="697"/>
      <c r="AC305" s="697"/>
      <c r="AD305" s="697"/>
      <c r="AE305" s="697"/>
      <c r="AF305" s="698"/>
      <c r="AG305" s="719"/>
      <c r="AH305" s="757"/>
      <c r="AI305" s="758"/>
      <c r="AJ305" s="554">
        <f t="shared" si="43"/>
        <v>0</v>
      </c>
      <c r="AK305" s="720" t="s">
        <v>98</v>
      </c>
      <c r="AL305" s="721" t="s">
        <v>98</v>
      </c>
      <c r="AM305" s="722" t="s">
        <v>98</v>
      </c>
      <c r="AN305" s="723"/>
      <c r="AO305" s="721"/>
      <c r="AP305" s="722"/>
      <c r="AQ305" s="723" t="s">
        <v>97</v>
      </c>
      <c r="AR305" s="721" t="s">
        <v>97</v>
      </c>
      <c r="AS305" s="721" t="s">
        <v>97</v>
      </c>
      <c r="AT305" s="721" t="s">
        <v>97</v>
      </c>
      <c r="AU305" s="724" t="s">
        <v>97</v>
      </c>
      <c r="AV305" s="553">
        <f t="shared" si="44"/>
        <v>0</v>
      </c>
      <c r="AW305" s="823"/>
      <c r="AX305" s="824"/>
      <c r="AY305" s="824"/>
      <c r="AZ305" s="824"/>
      <c r="BA305" s="824"/>
      <c r="BB305" s="824"/>
      <c r="BC305" s="824"/>
      <c r="BD305" s="824"/>
      <c r="BE305" s="825"/>
    </row>
    <row r="306" spans="1:57" ht="31.5">
      <c r="A306" s="2612"/>
      <c r="B306" s="2742"/>
      <c r="C306" s="2699"/>
      <c r="D306" s="277" t="s">
        <v>76</v>
      </c>
      <c r="E306" s="2437"/>
      <c r="F306" s="2461"/>
      <c r="G306" s="709">
        <f t="shared" si="41"/>
        <v>0</v>
      </c>
      <c r="H306" s="710">
        <f t="shared" si="45"/>
        <v>0</v>
      </c>
      <c r="I306" s="711"/>
      <c r="J306" s="711"/>
      <c r="K306" s="711"/>
      <c r="L306" s="712"/>
      <c r="M306" s="713">
        <f t="shared" si="42"/>
        <v>0</v>
      </c>
      <c r="N306" s="714"/>
      <c r="O306" s="714"/>
      <c r="P306" s="714"/>
      <c r="Q306" s="714"/>
      <c r="R306" s="718"/>
      <c r="S306" s="694"/>
      <c r="T306" s="694"/>
      <c r="U306" s="694"/>
      <c r="V306" s="751"/>
      <c r="W306" s="751"/>
      <c r="X306" s="695"/>
      <c r="Y306" s="756"/>
      <c r="Z306" s="695"/>
      <c r="AA306" s="696"/>
      <c r="AB306" s="697"/>
      <c r="AC306" s="697"/>
      <c r="AD306" s="697"/>
      <c r="AE306" s="697"/>
      <c r="AF306" s="698"/>
      <c r="AG306" s="719"/>
      <c r="AH306" s="757"/>
      <c r="AI306" s="758"/>
      <c r="AJ306" s="554">
        <f t="shared" si="43"/>
        <v>0</v>
      </c>
      <c r="AK306" s="720"/>
      <c r="AL306" s="721"/>
      <c r="AM306" s="722"/>
      <c r="AN306" s="723" t="s">
        <v>97</v>
      </c>
      <c r="AO306" s="721" t="s">
        <v>97</v>
      </c>
      <c r="AP306" s="722" t="s">
        <v>97</v>
      </c>
      <c r="AQ306" s="723" t="s">
        <v>97</v>
      </c>
      <c r="AR306" s="721" t="s">
        <v>97</v>
      </c>
      <c r="AS306" s="721" t="s">
        <v>97</v>
      </c>
      <c r="AT306" s="721" t="s">
        <v>97</v>
      </c>
      <c r="AU306" s="724" t="s">
        <v>97</v>
      </c>
      <c r="AV306" s="553">
        <f t="shared" si="44"/>
        <v>0</v>
      </c>
      <c r="AW306" s="823"/>
      <c r="AX306" s="824"/>
      <c r="AY306" s="824"/>
      <c r="AZ306" s="824"/>
      <c r="BA306" s="824"/>
      <c r="BB306" s="824"/>
      <c r="BC306" s="824"/>
      <c r="BD306" s="824"/>
      <c r="BE306" s="825"/>
    </row>
    <row r="307" spans="1:57" ht="31.5">
      <c r="A307" s="2612"/>
      <c r="B307" s="2742"/>
      <c r="C307" s="2699"/>
      <c r="D307" s="277" t="s">
        <v>77</v>
      </c>
      <c r="E307" s="2437"/>
      <c r="F307" s="2461"/>
      <c r="G307" s="709">
        <f t="shared" si="41"/>
        <v>13</v>
      </c>
      <c r="H307" s="710">
        <f t="shared" si="45"/>
        <v>0</v>
      </c>
      <c r="I307" s="711"/>
      <c r="J307" s="711"/>
      <c r="K307" s="711"/>
      <c r="L307" s="712"/>
      <c r="M307" s="713">
        <f t="shared" si="42"/>
        <v>13</v>
      </c>
      <c r="N307" s="714"/>
      <c r="O307" s="714">
        <v>3</v>
      </c>
      <c r="P307" s="714"/>
      <c r="Q307" s="714"/>
      <c r="R307" s="718">
        <v>10</v>
      </c>
      <c r="S307" s="694">
        <v>1</v>
      </c>
      <c r="T307" s="694"/>
      <c r="U307" s="694"/>
      <c r="V307" s="751">
        <v>11</v>
      </c>
      <c r="W307" s="751">
        <v>1</v>
      </c>
      <c r="X307" s="695"/>
      <c r="Y307" s="756">
        <v>12</v>
      </c>
      <c r="Z307" s="695">
        <v>1</v>
      </c>
      <c r="AA307" s="696"/>
      <c r="AB307" s="697">
        <v>3</v>
      </c>
      <c r="AC307" s="697">
        <v>3</v>
      </c>
      <c r="AD307" s="697">
        <v>4</v>
      </c>
      <c r="AE307" s="697">
        <v>10</v>
      </c>
      <c r="AF307" s="698">
        <v>1</v>
      </c>
      <c r="AG307" s="719">
        <v>42.5</v>
      </c>
      <c r="AH307" s="757">
        <v>28</v>
      </c>
      <c r="AI307" s="758">
        <v>82.69</v>
      </c>
      <c r="AJ307" s="554">
        <f>SUM(AQ307:AU307)</f>
        <v>13</v>
      </c>
      <c r="AK307" s="720" t="s">
        <v>98</v>
      </c>
      <c r="AL307" s="721" t="s">
        <v>98</v>
      </c>
      <c r="AM307" s="722" t="s">
        <v>98</v>
      </c>
      <c r="AN307" s="723" t="s">
        <v>97</v>
      </c>
      <c r="AO307" s="721" t="s">
        <v>97</v>
      </c>
      <c r="AP307" s="722" t="s">
        <v>97</v>
      </c>
      <c r="AQ307" s="723">
        <v>2</v>
      </c>
      <c r="AR307" s="721">
        <v>3</v>
      </c>
      <c r="AS307" s="721">
        <v>7</v>
      </c>
      <c r="AT307" s="721">
        <v>1</v>
      </c>
      <c r="AU307" s="724"/>
      <c r="AV307" s="553">
        <f t="shared" si="44"/>
        <v>0</v>
      </c>
      <c r="AW307" s="823"/>
      <c r="AX307" s="824"/>
      <c r="AY307" s="824"/>
      <c r="AZ307" s="824"/>
      <c r="BA307" s="824"/>
      <c r="BB307" s="824"/>
      <c r="BC307" s="824"/>
      <c r="BD307" s="824"/>
      <c r="BE307" s="825"/>
    </row>
    <row r="308" spans="1:57" ht="32.25" thickBot="1">
      <c r="A308" s="2612"/>
      <c r="B308" s="2743"/>
      <c r="C308" s="2700"/>
      <c r="D308" s="284" t="s">
        <v>78</v>
      </c>
      <c r="E308" s="2438"/>
      <c r="F308" s="2462"/>
      <c r="G308" s="709">
        <f t="shared" si="41"/>
        <v>0</v>
      </c>
      <c r="H308" s="710">
        <f t="shared" si="45"/>
        <v>0</v>
      </c>
      <c r="I308" s="732"/>
      <c r="J308" s="732"/>
      <c r="K308" s="732"/>
      <c r="L308" s="733"/>
      <c r="M308" s="713">
        <f t="shared" si="42"/>
        <v>0</v>
      </c>
      <c r="N308" s="738"/>
      <c r="O308" s="738"/>
      <c r="P308" s="738"/>
      <c r="Q308" s="738"/>
      <c r="R308" s="739"/>
      <c r="S308" s="763"/>
      <c r="T308" s="763"/>
      <c r="U308" s="763"/>
      <c r="V308" s="738"/>
      <c r="W308" s="738"/>
      <c r="X308" s="739"/>
      <c r="Y308" s="737"/>
      <c r="Z308" s="739"/>
      <c r="AA308" s="743"/>
      <c r="AB308" s="732"/>
      <c r="AC308" s="732"/>
      <c r="AD308" s="732"/>
      <c r="AE308" s="732"/>
      <c r="AF308" s="733"/>
      <c r="AG308" s="743"/>
      <c r="AH308" s="760"/>
      <c r="AI308" s="764"/>
      <c r="AJ308" s="555">
        <f t="shared" si="43"/>
        <v>0</v>
      </c>
      <c r="AK308" s="744" t="s">
        <v>97</v>
      </c>
      <c r="AL308" s="745" t="s">
        <v>97</v>
      </c>
      <c r="AM308" s="746" t="s">
        <v>97</v>
      </c>
      <c r="AN308" s="747" t="s">
        <v>97</v>
      </c>
      <c r="AO308" s="745" t="s">
        <v>98</v>
      </c>
      <c r="AP308" s="746" t="s">
        <v>98</v>
      </c>
      <c r="AQ308" s="743"/>
      <c r="AR308" s="732"/>
      <c r="AS308" s="732"/>
      <c r="AT308" s="732"/>
      <c r="AU308" s="733"/>
      <c r="AV308" s="553">
        <f t="shared" si="44"/>
        <v>0</v>
      </c>
      <c r="AW308" s="820"/>
      <c r="AX308" s="821"/>
      <c r="AY308" s="821"/>
      <c r="AZ308" s="821"/>
      <c r="BA308" s="821"/>
      <c r="BB308" s="821"/>
      <c r="BC308" s="821"/>
      <c r="BD308" s="821"/>
      <c r="BE308" s="822"/>
    </row>
    <row r="309" spans="1:57" ht="31.5">
      <c r="A309" s="2612"/>
      <c r="B309" s="2741" t="s">
        <v>340</v>
      </c>
      <c r="C309" s="2698" t="s">
        <v>341</v>
      </c>
      <c r="D309" s="275" t="s">
        <v>74</v>
      </c>
      <c r="E309" s="2436">
        <v>8</v>
      </c>
      <c r="F309" s="2460">
        <f>E309-SUM(M309:M313)</f>
        <v>4</v>
      </c>
      <c r="G309" s="709">
        <f t="shared" si="41"/>
        <v>1</v>
      </c>
      <c r="H309" s="710">
        <f t="shared" si="45"/>
        <v>0</v>
      </c>
      <c r="I309" s="686"/>
      <c r="J309" s="686"/>
      <c r="K309" s="686"/>
      <c r="L309" s="687"/>
      <c r="M309" s="713">
        <f t="shared" si="42"/>
        <v>1</v>
      </c>
      <c r="N309" s="689"/>
      <c r="O309" s="689"/>
      <c r="P309" s="689"/>
      <c r="Q309" s="689"/>
      <c r="R309" s="693">
        <v>1</v>
      </c>
      <c r="S309" s="762"/>
      <c r="T309" s="762"/>
      <c r="U309" s="762"/>
      <c r="V309" s="689">
        <v>1</v>
      </c>
      <c r="W309" s="689">
        <v>0</v>
      </c>
      <c r="X309" s="693"/>
      <c r="Y309" s="691">
        <v>1</v>
      </c>
      <c r="Z309" s="693"/>
      <c r="AA309" s="699"/>
      <c r="AB309" s="686"/>
      <c r="AC309" s="686"/>
      <c r="AD309" s="686">
        <v>1</v>
      </c>
      <c r="AE309" s="686">
        <v>1</v>
      </c>
      <c r="AF309" s="687"/>
      <c r="AG309" s="699">
        <v>40</v>
      </c>
      <c r="AH309" s="703">
        <v>12</v>
      </c>
      <c r="AI309" s="752">
        <v>8</v>
      </c>
      <c r="AJ309" s="552">
        <f>SUM(AN309:AP309)</f>
        <v>1</v>
      </c>
      <c r="AK309" s="700" t="s">
        <v>97</v>
      </c>
      <c r="AL309" s="701" t="s">
        <v>97</v>
      </c>
      <c r="AM309" s="702" t="s">
        <v>97</v>
      </c>
      <c r="AN309" s="699"/>
      <c r="AO309" s="686">
        <v>1</v>
      </c>
      <c r="AP309" s="703"/>
      <c r="AQ309" s="704" t="s">
        <v>97</v>
      </c>
      <c r="AR309" s="701" t="s">
        <v>97</v>
      </c>
      <c r="AS309" s="701" t="s">
        <v>97</v>
      </c>
      <c r="AT309" s="701" t="s">
        <v>97</v>
      </c>
      <c r="AU309" s="705" t="s">
        <v>97</v>
      </c>
      <c r="AV309" s="553">
        <f t="shared" si="44"/>
        <v>0</v>
      </c>
      <c r="AW309" s="814"/>
      <c r="AX309" s="815"/>
      <c r="AY309" s="815"/>
      <c r="AZ309" s="815"/>
      <c r="BA309" s="815"/>
      <c r="BB309" s="815"/>
      <c r="BC309" s="815"/>
      <c r="BD309" s="815"/>
      <c r="BE309" s="816"/>
    </row>
    <row r="310" spans="1:57" ht="47.25">
      <c r="A310" s="2612"/>
      <c r="B310" s="2742"/>
      <c r="C310" s="2699"/>
      <c r="D310" s="277" t="s">
        <v>75</v>
      </c>
      <c r="E310" s="2437"/>
      <c r="F310" s="2461"/>
      <c r="G310" s="709">
        <f t="shared" si="41"/>
        <v>0</v>
      </c>
      <c r="H310" s="710">
        <f t="shared" si="45"/>
        <v>0</v>
      </c>
      <c r="I310" s="711"/>
      <c r="J310" s="711"/>
      <c r="K310" s="711"/>
      <c r="L310" s="712"/>
      <c r="M310" s="713">
        <f t="shared" si="42"/>
        <v>0</v>
      </c>
      <c r="N310" s="714"/>
      <c r="O310" s="714"/>
      <c r="P310" s="714"/>
      <c r="Q310" s="714"/>
      <c r="R310" s="718"/>
      <c r="S310" s="694"/>
      <c r="T310" s="694"/>
      <c r="U310" s="694"/>
      <c r="V310" s="751"/>
      <c r="W310" s="751"/>
      <c r="X310" s="695"/>
      <c r="Y310" s="756"/>
      <c r="Z310" s="695"/>
      <c r="AA310" s="696"/>
      <c r="AB310" s="697"/>
      <c r="AC310" s="697"/>
      <c r="AD310" s="697"/>
      <c r="AE310" s="697"/>
      <c r="AF310" s="698"/>
      <c r="AG310" s="719"/>
      <c r="AH310" s="757"/>
      <c r="AI310" s="758"/>
      <c r="AJ310" s="554">
        <f t="shared" si="43"/>
        <v>0</v>
      </c>
      <c r="AK310" s="720" t="s">
        <v>98</v>
      </c>
      <c r="AL310" s="721" t="s">
        <v>98</v>
      </c>
      <c r="AM310" s="722" t="s">
        <v>98</v>
      </c>
      <c r="AN310" s="723"/>
      <c r="AO310" s="721"/>
      <c r="AP310" s="722"/>
      <c r="AQ310" s="723" t="s">
        <v>97</v>
      </c>
      <c r="AR310" s="721" t="s">
        <v>97</v>
      </c>
      <c r="AS310" s="721" t="s">
        <v>97</v>
      </c>
      <c r="AT310" s="721" t="s">
        <v>97</v>
      </c>
      <c r="AU310" s="724" t="s">
        <v>97</v>
      </c>
      <c r="AV310" s="553">
        <f t="shared" si="44"/>
        <v>0</v>
      </c>
      <c r="AW310" s="823"/>
      <c r="AX310" s="824"/>
      <c r="AY310" s="824"/>
      <c r="AZ310" s="824"/>
      <c r="BA310" s="824"/>
      <c r="BB310" s="824"/>
      <c r="BC310" s="824"/>
      <c r="BD310" s="824"/>
      <c r="BE310" s="825"/>
    </row>
    <row r="311" spans="1:57" ht="31.5">
      <c r="A311" s="2612"/>
      <c r="B311" s="2742"/>
      <c r="C311" s="2699"/>
      <c r="D311" s="277" t="s">
        <v>76</v>
      </c>
      <c r="E311" s="2437"/>
      <c r="F311" s="2461"/>
      <c r="G311" s="709">
        <f t="shared" si="41"/>
        <v>0</v>
      </c>
      <c r="H311" s="710">
        <f t="shared" si="45"/>
        <v>0</v>
      </c>
      <c r="I311" s="711"/>
      <c r="J311" s="711"/>
      <c r="K311" s="711"/>
      <c r="L311" s="712"/>
      <c r="M311" s="713">
        <f t="shared" si="42"/>
        <v>0</v>
      </c>
      <c r="N311" s="714"/>
      <c r="O311" s="714"/>
      <c r="P311" s="714"/>
      <c r="Q311" s="714"/>
      <c r="R311" s="718"/>
      <c r="S311" s="694"/>
      <c r="T311" s="694"/>
      <c r="U311" s="694"/>
      <c r="V311" s="751"/>
      <c r="W311" s="751"/>
      <c r="X311" s="695"/>
      <c r="Y311" s="756"/>
      <c r="Z311" s="695"/>
      <c r="AA311" s="696"/>
      <c r="AB311" s="697"/>
      <c r="AC311" s="697"/>
      <c r="AD311" s="697"/>
      <c r="AE311" s="697"/>
      <c r="AF311" s="698"/>
      <c r="AG311" s="719"/>
      <c r="AH311" s="757"/>
      <c r="AI311" s="758"/>
      <c r="AJ311" s="554">
        <f t="shared" si="43"/>
        <v>0</v>
      </c>
      <c r="AK311" s="720"/>
      <c r="AL311" s="721"/>
      <c r="AM311" s="722"/>
      <c r="AN311" s="723" t="s">
        <v>97</v>
      </c>
      <c r="AO311" s="721" t="s">
        <v>97</v>
      </c>
      <c r="AP311" s="722" t="s">
        <v>97</v>
      </c>
      <c r="AQ311" s="723" t="s">
        <v>97</v>
      </c>
      <c r="AR311" s="721" t="s">
        <v>97</v>
      </c>
      <c r="AS311" s="721" t="s">
        <v>97</v>
      </c>
      <c r="AT311" s="721" t="s">
        <v>97</v>
      </c>
      <c r="AU311" s="724" t="s">
        <v>97</v>
      </c>
      <c r="AV311" s="553">
        <f t="shared" si="44"/>
        <v>0</v>
      </c>
      <c r="AW311" s="823"/>
      <c r="AX311" s="824"/>
      <c r="AY311" s="824"/>
      <c r="AZ311" s="824"/>
      <c r="BA311" s="824"/>
      <c r="BB311" s="824"/>
      <c r="BC311" s="824"/>
      <c r="BD311" s="824"/>
      <c r="BE311" s="825"/>
    </row>
    <row r="312" spans="1:57" ht="31.5">
      <c r="A312" s="2612"/>
      <c r="B312" s="2742"/>
      <c r="C312" s="2699"/>
      <c r="D312" s="277" t="s">
        <v>77</v>
      </c>
      <c r="E312" s="2437"/>
      <c r="F312" s="2461"/>
      <c r="G312" s="709">
        <f t="shared" si="41"/>
        <v>4</v>
      </c>
      <c r="H312" s="710">
        <f t="shared" si="45"/>
        <v>0</v>
      </c>
      <c r="I312" s="711"/>
      <c r="J312" s="711"/>
      <c r="K312" s="711"/>
      <c r="L312" s="712"/>
      <c r="M312" s="713">
        <f t="shared" si="42"/>
        <v>3</v>
      </c>
      <c r="N312" s="714"/>
      <c r="O312" s="714"/>
      <c r="P312" s="714"/>
      <c r="Q312" s="714"/>
      <c r="R312" s="718">
        <v>3</v>
      </c>
      <c r="S312" s="694"/>
      <c r="T312" s="694"/>
      <c r="U312" s="694"/>
      <c r="V312" s="751">
        <v>3</v>
      </c>
      <c r="W312" s="751"/>
      <c r="X312" s="695"/>
      <c r="Y312" s="756">
        <v>2</v>
      </c>
      <c r="Z312" s="695">
        <v>1</v>
      </c>
      <c r="AA312" s="696"/>
      <c r="AB312" s="697">
        <v>2</v>
      </c>
      <c r="AC312" s="697">
        <v>2</v>
      </c>
      <c r="AD312" s="697">
        <v>2</v>
      </c>
      <c r="AE312" s="697">
        <v>2</v>
      </c>
      <c r="AF312" s="698"/>
      <c r="AG312" s="719">
        <v>41</v>
      </c>
      <c r="AH312" s="757">
        <v>23</v>
      </c>
      <c r="AI312" s="758">
        <v>136</v>
      </c>
      <c r="AJ312" s="554">
        <f>SUM(AQ312:AU312)</f>
        <v>3</v>
      </c>
      <c r="AK312" s="720" t="s">
        <v>98</v>
      </c>
      <c r="AL312" s="721" t="s">
        <v>98</v>
      </c>
      <c r="AM312" s="722" t="s">
        <v>98</v>
      </c>
      <c r="AN312" s="723" t="s">
        <v>97</v>
      </c>
      <c r="AO312" s="721" t="s">
        <v>97</v>
      </c>
      <c r="AP312" s="722" t="s">
        <v>97</v>
      </c>
      <c r="AQ312" s="723"/>
      <c r="AR312" s="721"/>
      <c r="AS312" s="721">
        <v>1</v>
      </c>
      <c r="AT312" s="721">
        <v>1</v>
      </c>
      <c r="AU312" s="724">
        <v>1</v>
      </c>
      <c r="AV312" s="553">
        <f t="shared" si="44"/>
        <v>1</v>
      </c>
      <c r="AW312" s="823"/>
      <c r="AX312" s="824"/>
      <c r="AY312" s="824"/>
      <c r="AZ312" s="824"/>
      <c r="BA312" s="824"/>
      <c r="BB312" s="824"/>
      <c r="BC312" s="824"/>
      <c r="BD312" s="824">
        <v>1</v>
      </c>
      <c r="BE312" s="825"/>
    </row>
    <row r="313" spans="1:57" ht="32.25" thickBot="1">
      <c r="A313" s="2612"/>
      <c r="B313" s="2743"/>
      <c r="C313" s="2700"/>
      <c r="D313" s="284" t="s">
        <v>78</v>
      </c>
      <c r="E313" s="2438"/>
      <c r="F313" s="2462"/>
      <c r="G313" s="709">
        <f t="shared" si="41"/>
        <v>0</v>
      </c>
      <c r="H313" s="731">
        <f t="shared" si="45"/>
        <v>0</v>
      </c>
      <c r="I313" s="732"/>
      <c r="J313" s="732"/>
      <c r="K313" s="732"/>
      <c r="L313" s="733"/>
      <c r="M313" s="713">
        <f t="shared" si="42"/>
        <v>0</v>
      </c>
      <c r="N313" s="738"/>
      <c r="O313" s="738"/>
      <c r="P313" s="738"/>
      <c r="Q313" s="738"/>
      <c r="R313" s="739"/>
      <c r="S313" s="763"/>
      <c r="T313" s="763"/>
      <c r="U313" s="763"/>
      <c r="V313" s="738"/>
      <c r="W313" s="738"/>
      <c r="X313" s="739"/>
      <c r="Y313" s="737"/>
      <c r="Z313" s="739"/>
      <c r="AA313" s="743"/>
      <c r="AB313" s="732"/>
      <c r="AC313" s="732"/>
      <c r="AD313" s="732"/>
      <c r="AE313" s="732"/>
      <c r="AF313" s="733"/>
      <c r="AG313" s="743"/>
      <c r="AH313" s="760"/>
      <c r="AI313" s="764"/>
      <c r="AJ313" s="555">
        <f t="shared" si="43"/>
        <v>0</v>
      </c>
      <c r="AK313" s="744" t="s">
        <v>97</v>
      </c>
      <c r="AL313" s="745" t="s">
        <v>97</v>
      </c>
      <c r="AM313" s="746" t="s">
        <v>97</v>
      </c>
      <c r="AN313" s="747" t="s">
        <v>97</v>
      </c>
      <c r="AO313" s="745" t="s">
        <v>98</v>
      </c>
      <c r="AP313" s="746" t="s">
        <v>98</v>
      </c>
      <c r="AQ313" s="743"/>
      <c r="AR313" s="732"/>
      <c r="AS313" s="732"/>
      <c r="AT313" s="732"/>
      <c r="AU313" s="733"/>
      <c r="AV313" s="553">
        <f t="shared" si="44"/>
        <v>0</v>
      </c>
      <c r="AW313" s="820"/>
      <c r="AX313" s="821"/>
      <c r="AY313" s="821"/>
      <c r="AZ313" s="821"/>
      <c r="BA313" s="821"/>
      <c r="BB313" s="821"/>
      <c r="BC313" s="821"/>
      <c r="BD313" s="821"/>
      <c r="BE313" s="822"/>
    </row>
    <row r="314" spans="1:57" ht="31.5">
      <c r="A314" s="2612"/>
      <c r="B314" s="2744" t="s">
        <v>342</v>
      </c>
      <c r="C314" s="2698" t="s">
        <v>337</v>
      </c>
      <c r="D314" s="275" t="s">
        <v>74</v>
      </c>
      <c r="E314" s="2436">
        <v>3</v>
      </c>
      <c r="F314" s="2460">
        <f>E314-SUM(M314:M318)</f>
        <v>0</v>
      </c>
      <c r="G314" s="684">
        <f t="shared" si="41"/>
        <v>0</v>
      </c>
      <c r="H314" s="685">
        <f t="shared" si="45"/>
        <v>0</v>
      </c>
      <c r="I314" s="686"/>
      <c r="J314" s="686"/>
      <c r="K314" s="686"/>
      <c r="L314" s="687"/>
      <c r="M314" s="688">
        <f t="shared" si="42"/>
        <v>0</v>
      </c>
      <c r="N314" s="689"/>
      <c r="O314" s="689"/>
      <c r="P314" s="689"/>
      <c r="Q314" s="689"/>
      <c r="R314" s="693"/>
      <c r="S314" s="762"/>
      <c r="T314" s="762"/>
      <c r="U314" s="762"/>
      <c r="V314" s="689"/>
      <c r="W314" s="689"/>
      <c r="X314" s="693"/>
      <c r="Y314" s="691"/>
      <c r="Z314" s="693"/>
      <c r="AA314" s="699"/>
      <c r="AB314" s="686"/>
      <c r="AC314" s="686"/>
      <c r="AD314" s="686"/>
      <c r="AE314" s="686"/>
      <c r="AF314" s="687"/>
      <c r="AG314" s="699"/>
      <c r="AH314" s="703"/>
      <c r="AI314" s="752"/>
      <c r="AJ314" s="552">
        <f>SUM(AN314:AP314)</f>
        <v>0</v>
      </c>
      <c r="AK314" s="700" t="s">
        <v>97</v>
      </c>
      <c r="AL314" s="701" t="s">
        <v>97</v>
      </c>
      <c r="AM314" s="702" t="s">
        <v>97</v>
      </c>
      <c r="AN314" s="699"/>
      <c r="AO314" s="686"/>
      <c r="AP314" s="703"/>
      <c r="AQ314" s="704" t="s">
        <v>97</v>
      </c>
      <c r="AR314" s="701" t="s">
        <v>97</v>
      </c>
      <c r="AS314" s="701" t="s">
        <v>97</v>
      </c>
      <c r="AT314" s="701" t="s">
        <v>97</v>
      </c>
      <c r="AU314" s="705" t="s">
        <v>97</v>
      </c>
      <c r="AV314" s="553">
        <f t="shared" si="44"/>
        <v>0</v>
      </c>
      <c r="AW314" s="814"/>
      <c r="AX314" s="815"/>
      <c r="AY314" s="815"/>
      <c r="AZ314" s="815"/>
      <c r="BA314" s="815"/>
      <c r="BB314" s="815"/>
      <c r="BC314" s="815"/>
      <c r="BD314" s="815"/>
      <c r="BE314" s="816"/>
    </row>
    <row r="315" spans="1:57" ht="47.25">
      <c r="A315" s="2612"/>
      <c r="B315" s="2745"/>
      <c r="C315" s="2699"/>
      <c r="D315" s="277" t="s">
        <v>75</v>
      </c>
      <c r="E315" s="2437"/>
      <c r="F315" s="2461"/>
      <c r="G315" s="709">
        <f t="shared" si="41"/>
        <v>0</v>
      </c>
      <c r="H315" s="710">
        <f t="shared" si="45"/>
        <v>0</v>
      </c>
      <c r="I315" s="711"/>
      <c r="J315" s="711"/>
      <c r="K315" s="711"/>
      <c r="L315" s="712"/>
      <c r="M315" s="713">
        <f t="shared" si="42"/>
        <v>0</v>
      </c>
      <c r="N315" s="714"/>
      <c r="O315" s="714"/>
      <c r="P315" s="714"/>
      <c r="Q315" s="714"/>
      <c r="R315" s="718"/>
      <c r="S315" s="694"/>
      <c r="T315" s="694"/>
      <c r="U315" s="694"/>
      <c r="V315" s="751"/>
      <c r="W315" s="751"/>
      <c r="X315" s="695"/>
      <c r="Y315" s="756"/>
      <c r="Z315" s="695"/>
      <c r="AA315" s="696"/>
      <c r="AB315" s="697"/>
      <c r="AC315" s="697"/>
      <c r="AD315" s="697"/>
      <c r="AE315" s="697"/>
      <c r="AF315" s="698"/>
      <c r="AG315" s="719"/>
      <c r="AH315" s="757"/>
      <c r="AI315" s="758"/>
      <c r="AJ315" s="554">
        <f t="shared" si="43"/>
        <v>0</v>
      </c>
      <c r="AK315" s="720" t="s">
        <v>98</v>
      </c>
      <c r="AL315" s="721" t="s">
        <v>98</v>
      </c>
      <c r="AM315" s="722" t="s">
        <v>98</v>
      </c>
      <c r="AN315" s="723"/>
      <c r="AO315" s="721"/>
      <c r="AP315" s="722"/>
      <c r="AQ315" s="723" t="s">
        <v>97</v>
      </c>
      <c r="AR315" s="721" t="s">
        <v>97</v>
      </c>
      <c r="AS315" s="721" t="s">
        <v>97</v>
      </c>
      <c r="AT315" s="721" t="s">
        <v>97</v>
      </c>
      <c r="AU315" s="724" t="s">
        <v>97</v>
      </c>
      <c r="AV315" s="553">
        <f t="shared" si="44"/>
        <v>0</v>
      </c>
      <c r="AW315" s="823"/>
      <c r="AX315" s="824"/>
      <c r="AY315" s="824"/>
      <c r="AZ315" s="824"/>
      <c r="BA315" s="824"/>
      <c r="BB315" s="824"/>
      <c r="BC315" s="824"/>
      <c r="BD315" s="824"/>
      <c r="BE315" s="825"/>
    </row>
    <row r="316" spans="1:57" ht="31.5">
      <c r="A316" s="2612"/>
      <c r="B316" s="2745"/>
      <c r="C316" s="2699"/>
      <c r="D316" s="277" t="s">
        <v>76</v>
      </c>
      <c r="E316" s="2437"/>
      <c r="F316" s="2461"/>
      <c r="G316" s="709">
        <f t="shared" si="41"/>
        <v>0</v>
      </c>
      <c r="H316" s="710">
        <f t="shared" si="45"/>
        <v>0</v>
      </c>
      <c r="I316" s="711"/>
      <c r="J316" s="711"/>
      <c r="K316" s="711"/>
      <c r="L316" s="712"/>
      <c r="M316" s="713">
        <f t="shared" si="42"/>
        <v>0</v>
      </c>
      <c r="N316" s="714"/>
      <c r="O316" s="714"/>
      <c r="P316" s="714"/>
      <c r="Q316" s="714"/>
      <c r="R316" s="718"/>
      <c r="S316" s="694"/>
      <c r="T316" s="694"/>
      <c r="U316" s="694"/>
      <c r="V316" s="751"/>
      <c r="W316" s="751"/>
      <c r="X316" s="695"/>
      <c r="Y316" s="756"/>
      <c r="Z316" s="695"/>
      <c r="AA316" s="696"/>
      <c r="AB316" s="697"/>
      <c r="AC316" s="697"/>
      <c r="AD316" s="697"/>
      <c r="AE316" s="697"/>
      <c r="AF316" s="698"/>
      <c r="AG316" s="719"/>
      <c r="AH316" s="757"/>
      <c r="AI316" s="758"/>
      <c r="AJ316" s="554">
        <f t="shared" si="43"/>
        <v>0</v>
      </c>
      <c r="AK316" s="720"/>
      <c r="AL316" s="721"/>
      <c r="AM316" s="722"/>
      <c r="AN316" s="723" t="s">
        <v>97</v>
      </c>
      <c r="AO316" s="721" t="s">
        <v>97</v>
      </c>
      <c r="AP316" s="722" t="s">
        <v>97</v>
      </c>
      <c r="AQ316" s="723" t="s">
        <v>97</v>
      </c>
      <c r="AR316" s="721" t="s">
        <v>97</v>
      </c>
      <c r="AS316" s="721" t="s">
        <v>97</v>
      </c>
      <c r="AT316" s="721" t="s">
        <v>97</v>
      </c>
      <c r="AU316" s="724" t="s">
        <v>97</v>
      </c>
      <c r="AV316" s="553">
        <f t="shared" si="44"/>
        <v>0</v>
      </c>
      <c r="AW316" s="823"/>
      <c r="AX316" s="824"/>
      <c r="AY316" s="824"/>
      <c r="AZ316" s="824"/>
      <c r="BA316" s="824"/>
      <c r="BB316" s="824"/>
      <c r="BC316" s="824"/>
      <c r="BD316" s="824"/>
      <c r="BE316" s="825"/>
    </row>
    <row r="317" spans="1:57" ht="31.5">
      <c r="A317" s="2612"/>
      <c r="B317" s="2745"/>
      <c r="C317" s="2699"/>
      <c r="D317" s="277" t="s">
        <v>77</v>
      </c>
      <c r="E317" s="2437"/>
      <c r="F317" s="2461"/>
      <c r="G317" s="709">
        <f t="shared" si="41"/>
        <v>3</v>
      </c>
      <c r="H317" s="710">
        <f t="shared" si="45"/>
        <v>0</v>
      </c>
      <c r="I317" s="711"/>
      <c r="J317" s="711"/>
      <c r="K317" s="711"/>
      <c r="L317" s="712"/>
      <c r="M317" s="713">
        <f t="shared" si="42"/>
        <v>3</v>
      </c>
      <c r="N317" s="714">
        <v>3</v>
      </c>
      <c r="O317" s="714"/>
      <c r="P317" s="714"/>
      <c r="Q317" s="714"/>
      <c r="R317" s="718"/>
      <c r="S317" s="694"/>
      <c r="T317" s="694"/>
      <c r="U317" s="694"/>
      <c r="V317" s="751">
        <v>2</v>
      </c>
      <c r="W317" s="751">
        <v>1</v>
      </c>
      <c r="X317" s="695"/>
      <c r="Y317" s="756">
        <v>3</v>
      </c>
      <c r="Z317" s="695"/>
      <c r="AA317" s="696"/>
      <c r="AB317" s="697">
        <v>1</v>
      </c>
      <c r="AC317" s="697">
        <v>1</v>
      </c>
      <c r="AD317" s="697">
        <v>2</v>
      </c>
      <c r="AE317" s="697">
        <v>1</v>
      </c>
      <c r="AF317" s="698"/>
      <c r="AG317" s="719">
        <v>36</v>
      </c>
      <c r="AH317" s="757">
        <v>12</v>
      </c>
      <c r="AI317" s="758">
        <v>100</v>
      </c>
      <c r="AJ317" s="554">
        <f>SUM(AQ317:AU317)</f>
        <v>3</v>
      </c>
      <c r="AK317" s="720" t="s">
        <v>98</v>
      </c>
      <c r="AL317" s="721" t="s">
        <v>98</v>
      </c>
      <c r="AM317" s="722" t="s">
        <v>98</v>
      </c>
      <c r="AN317" s="723" t="s">
        <v>97</v>
      </c>
      <c r="AO317" s="721" t="s">
        <v>97</v>
      </c>
      <c r="AP317" s="722" t="s">
        <v>97</v>
      </c>
      <c r="AQ317" s="723">
        <v>1</v>
      </c>
      <c r="AR317" s="721"/>
      <c r="AS317" s="721">
        <v>1</v>
      </c>
      <c r="AT317" s="721">
        <v>1</v>
      </c>
      <c r="AU317" s="724"/>
      <c r="AV317" s="553">
        <f t="shared" si="44"/>
        <v>0</v>
      </c>
      <c r="AW317" s="823"/>
      <c r="AX317" s="824"/>
      <c r="AY317" s="824"/>
      <c r="AZ317" s="824"/>
      <c r="BA317" s="824"/>
      <c r="BB317" s="824"/>
      <c r="BC317" s="824"/>
      <c r="BD317" s="824"/>
      <c r="BE317" s="825"/>
    </row>
    <row r="318" spans="1:57" ht="32.25" thickBot="1">
      <c r="A318" s="2612"/>
      <c r="B318" s="2746"/>
      <c r="C318" s="2700"/>
      <c r="D318" s="284" t="s">
        <v>78</v>
      </c>
      <c r="E318" s="2438"/>
      <c r="F318" s="2462"/>
      <c r="G318" s="709">
        <f t="shared" si="41"/>
        <v>0</v>
      </c>
      <c r="H318" s="731">
        <f t="shared" si="45"/>
        <v>0</v>
      </c>
      <c r="I318" s="732"/>
      <c r="J318" s="732"/>
      <c r="K318" s="732"/>
      <c r="L318" s="733"/>
      <c r="M318" s="713">
        <f t="shared" si="42"/>
        <v>0</v>
      </c>
      <c r="N318" s="738"/>
      <c r="O318" s="738"/>
      <c r="P318" s="738"/>
      <c r="Q318" s="738"/>
      <c r="R318" s="739"/>
      <c r="S318" s="763"/>
      <c r="T318" s="763"/>
      <c r="U318" s="763"/>
      <c r="V318" s="738"/>
      <c r="W318" s="738"/>
      <c r="X318" s="739"/>
      <c r="Y318" s="737"/>
      <c r="Z318" s="739"/>
      <c r="AA318" s="743"/>
      <c r="AB318" s="732"/>
      <c r="AC318" s="732"/>
      <c r="AD318" s="732"/>
      <c r="AE318" s="732"/>
      <c r="AF318" s="733"/>
      <c r="AG318" s="743"/>
      <c r="AH318" s="760"/>
      <c r="AI318" s="764"/>
      <c r="AJ318" s="555">
        <f t="shared" si="43"/>
        <v>0</v>
      </c>
      <c r="AK318" s="744" t="s">
        <v>97</v>
      </c>
      <c r="AL318" s="745" t="s">
        <v>97</v>
      </c>
      <c r="AM318" s="746" t="s">
        <v>97</v>
      </c>
      <c r="AN318" s="747" t="s">
        <v>97</v>
      </c>
      <c r="AO318" s="745" t="s">
        <v>98</v>
      </c>
      <c r="AP318" s="746" t="s">
        <v>98</v>
      </c>
      <c r="AQ318" s="743"/>
      <c r="AR318" s="732"/>
      <c r="AS318" s="732"/>
      <c r="AT318" s="732"/>
      <c r="AU318" s="733"/>
      <c r="AV318" s="553">
        <f t="shared" si="44"/>
        <v>0</v>
      </c>
      <c r="AW318" s="820"/>
      <c r="AX318" s="821"/>
      <c r="AY318" s="821"/>
      <c r="AZ318" s="821"/>
      <c r="BA318" s="821"/>
      <c r="BB318" s="821"/>
      <c r="BC318" s="821"/>
      <c r="BD318" s="821"/>
      <c r="BE318" s="822"/>
    </row>
    <row r="319" spans="1:57" ht="31.5">
      <c r="A319" s="2612"/>
      <c r="B319" s="2695" t="s">
        <v>343</v>
      </c>
      <c r="C319" s="2698" t="s">
        <v>334</v>
      </c>
      <c r="D319" s="275" t="s">
        <v>74</v>
      </c>
      <c r="E319" s="2436">
        <v>10</v>
      </c>
      <c r="F319" s="2460">
        <f>E319-SUM(M319:M323)</f>
        <v>4</v>
      </c>
      <c r="G319" s="684">
        <f t="shared" si="41"/>
        <v>0</v>
      </c>
      <c r="H319" s="685">
        <f t="shared" si="45"/>
        <v>0</v>
      </c>
      <c r="I319" s="686"/>
      <c r="J319" s="686"/>
      <c r="K319" s="686"/>
      <c r="L319" s="687"/>
      <c r="M319" s="688">
        <f t="shared" si="42"/>
        <v>0</v>
      </c>
      <c r="N319" s="689"/>
      <c r="O319" s="689"/>
      <c r="P319" s="689"/>
      <c r="Q319" s="689"/>
      <c r="R319" s="693"/>
      <c r="S319" s="762"/>
      <c r="T319" s="762"/>
      <c r="U319" s="762"/>
      <c r="V319" s="689"/>
      <c r="W319" s="689"/>
      <c r="X319" s="693"/>
      <c r="Y319" s="691"/>
      <c r="Z319" s="693"/>
      <c r="AA319" s="699"/>
      <c r="AB319" s="686"/>
      <c r="AC319" s="686"/>
      <c r="AD319" s="686"/>
      <c r="AE319" s="686"/>
      <c r="AF319" s="687"/>
      <c r="AG319" s="699"/>
      <c r="AH319" s="703"/>
      <c r="AI319" s="752"/>
      <c r="AJ319" s="552">
        <f t="shared" si="43"/>
        <v>0</v>
      </c>
      <c r="AK319" s="700" t="s">
        <v>97</v>
      </c>
      <c r="AL319" s="701" t="s">
        <v>97</v>
      </c>
      <c r="AM319" s="702" t="s">
        <v>97</v>
      </c>
      <c r="AN319" s="699"/>
      <c r="AO319" s="686"/>
      <c r="AP319" s="703"/>
      <c r="AQ319" s="704" t="s">
        <v>97</v>
      </c>
      <c r="AR319" s="701" t="s">
        <v>97</v>
      </c>
      <c r="AS319" s="701" t="s">
        <v>97</v>
      </c>
      <c r="AT319" s="701" t="s">
        <v>97</v>
      </c>
      <c r="AU319" s="705" t="s">
        <v>97</v>
      </c>
      <c r="AV319" s="553">
        <f t="shared" si="44"/>
        <v>0</v>
      </c>
      <c r="AW319" s="814"/>
      <c r="AX319" s="815"/>
      <c r="AY319" s="815"/>
      <c r="AZ319" s="815"/>
      <c r="BA319" s="815"/>
      <c r="BB319" s="815"/>
      <c r="BC319" s="815"/>
      <c r="BD319" s="815"/>
      <c r="BE319" s="816"/>
    </row>
    <row r="320" spans="1:57" ht="47.25">
      <c r="A320" s="2612"/>
      <c r="B320" s="2696"/>
      <c r="C320" s="2699"/>
      <c r="D320" s="277" t="s">
        <v>75</v>
      </c>
      <c r="E320" s="2437"/>
      <c r="F320" s="2461"/>
      <c r="G320" s="709">
        <f t="shared" si="41"/>
        <v>0</v>
      </c>
      <c r="H320" s="710">
        <f t="shared" si="45"/>
        <v>0</v>
      </c>
      <c r="I320" s="711"/>
      <c r="J320" s="711"/>
      <c r="K320" s="711"/>
      <c r="L320" s="712"/>
      <c r="M320" s="713">
        <f t="shared" si="42"/>
        <v>0</v>
      </c>
      <c r="N320" s="714"/>
      <c r="O320" s="714"/>
      <c r="P320" s="714"/>
      <c r="Q320" s="714"/>
      <c r="R320" s="718"/>
      <c r="S320" s="694"/>
      <c r="T320" s="694"/>
      <c r="U320" s="694"/>
      <c r="V320" s="751"/>
      <c r="W320" s="751"/>
      <c r="X320" s="695"/>
      <c r="Y320" s="756"/>
      <c r="Z320" s="695"/>
      <c r="AA320" s="696"/>
      <c r="AB320" s="697"/>
      <c r="AC320" s="697"/>
      <c r="AD320" s="697"/>
      <c r="AE320" s="697"/>
      <c r="AF320" s="698"/>
      <c r="AG320" s="719"/>
      <c r="AH320" s="757"/>
      <c r="AI320" s="758"/>
      <c r="AJ320" s="554">
        <f t="shared" si="43"/>
        <v>0</v>
      </c>
      <c r="AK320" s="720" t="s">
        <v>98</v>
      </c>
      <c r="AL320" s="721" t="s">
        <v>98</v>
      </c>
      <c r="AM320" s="722" t="s">
        <v>98</v>
      </c>
      <c r="AN320" s="723"/>
      <c r="AO320" s="721"/>
      <c r="AP320" s="722"/>
      <c r="AQ320" s="723" t="s">
        <v>97</v>
      </c>
      <c r="AR320" s="721" t="s">
        <v>97</v>
      </c>
      <c r="AS320" s="721" t="s">
        <v>97</v>
      </c>
      <c r="AT320" s="721" t="s">
        <v>97</v>
      </c>
      <c r="AU320" s="724" t="s">
        <v>97</v>
      </c>
      <c r="AV320" s="553">
        <f t="shared" si="44"/>
        <v>0</v>
      </c>
      <c r="AW320" s="823"/>
      <c r="AX320" s="824"/>
      <c r="AY320" s="824"/>
      <c r="AZ320" s="824"/>
      <c r="BA320" s="824"/>
      <c r="BB320" s="824"/>
      <c r="BC320" s="824"/>
      <c r="BD320" s="824"/>
      <c r="BE320" s="825"/>
    </row>
    <row r="321" spans="1:57" ht="31.5">
      <c r="A321" s="2612"/>
      <c r="B321" s="2696"/>
      <c r="C321" s="2699"/>
      <c r="D321" s="277" t="s">
        <v>76</v>
      </c>
      <c r="E321" s="2437"/>
      <c r="F321" s="2461"/>
      <c r="G321" s="709">
        <f t="shared" si="41"/>
        <v>0</v>
      </c>
      <c r="H321" s="710">
        <f t="shared" si="45"/>
        <v>0</v>
      </c>
      <c r="I321" s="711"/>
      <c r="J321" s="711"/>
      <c r="K321" s="711"/>
      <c r="L321" s="712"/>
      <c r="M321" s="713">
        <f t="shared" si="42"/>
        <v>0</v>
      </c>
      <c r="N321" s="714"/>
      <c r="O321" s="714"/>
      <c r="P321" s="714"/>
      <c r="Q321" s="714"/>
      <c r="R321" s="718"/>
      <c r="S321" s="694"/>
      <c r="T321" s="694"/>
      <c r="U321" s="694"/>
      <c r="V321" s="751"/>
      <c r="W321" s="751"/>
      <c r="X321" s="695"/>
      <c r="Y321" s="756"/>
      <c r="Z321" s="695"/>
      <c r="AA321" s="696"/>
      <c r="AB321" s="697"/>
      <c r="AC321" s="697"/>
      <c r="AD321" s="697"/>
      <c r="AE321" s="697"/>
      <c r="AF321" s="698"/>
      <c r="AG321" s="719"/>
      <c r="AH321" s="757"/>
      <c r="AI321" s="758"/>
      <c r="AJ321" s="554">
        <f t="shared" si="43"/>
        <v>0</v>
      </c>
      <c r="AK321" s="720"/>
      <c r="AL321" s="721"/>
      <c r="AM321" s="722"/>
      <c r="AN321" s="723" t="s">
        <v>97</v>
      </c>
      <c r="AO321" s="721" t="s">
        <v>97</v>
      </c>
      <c r="AP321" s="722" t="s">
        <v>97</v>
      </c>
      <c r="AQ321" s="723" t="s">
        <v>97</v>
      </c>
      <c r="AR321" s="721" t="s">
        <v>97</v>
      </c>
      <c r="AS321" s="721" t="s">
        <v>97</v>
      </c>
      <c r="AT321" s="721" t="s">
        <v>97</v>
      </c>
      <c r="AU321" s="724" t="s">
        <v>97</v>
      </c>
      <c r="AV321" s="553">
        <f t="shared" si="44"/>
        <v>0</v>
      </c>
      <c r="AW321" s="823"/>
      <c r="AX321" s="824"/>
      <c r="AY321" s="824"/>
      <c r="AZ321" s="824"/>
      <c r="BA321" s="824"/>
      <c r="BB321" s="824"/>
      <c r="BC321" s="824"/>
      <c r="BD321" s="824"/>
      <c r="BE321" s="825"/>
    </row>
    <row r="322" spans="1:57" ht="31.5">
      <c r="A322" s="2612"/>
      <c r="B322" s="2696"/>
      <c r="C322" s="2699"/>
      <c r="D322" s="277" t="s">
        <v>77</v>
      </c>
      <c r="E322" s="2437"/>
      <c r="F322" s="2461"/>
      <c r="G322" s="709">
        <f t="shared" si="41"/>
        <v>6</v>
      </c>
      <c r="H322" s="710">
        <f t="shared" si="45"/>
        <v>0</v>
      </c>
      <c r="I322" s="711"/>
      <c r="J322" s="711"/>
      <c r="K322" s="711"/>
      <c r="L322" s="712"/>
      <c r="M322" s="713">
        <f t="shared" si="42"/>
        <v>6</v>
      </c>
      <c r="N322" s="714">
        <v>5</v>
      </c>
      <c r="O322" s="714"/>
      <c r="P322" s="714"/>
      <c r="Q322" s="714"/>
      <c r="R322" s="718">
        <v>1</v>
      </c>
      <c r="S322" s="694"/>
      <c r="T322" s="694"/>
      <c r="U322" s="694"/>
      <c r="V322" s="751">
        <v>6</v>
      </c>
      <c r="W322" s="751"/>
      <c r="X322" s="695"/>
      <c r="Y322" s="756">
        <v>5</v>
      </c>
      <c r="Z322" s="695">
        <v>1</v>
      </c>
      <c r="AA322" s="696"/>
      <c r="AB322" s="697">
        <v>4</v>
      </c>
      <c r="AC322" s="697">
        <v>4</v>
      </c>
      <c r="AD322" s="697">
        <v>3</v>
      </c>
      <c r="AE322" s="697">
        <v>6</v>
      </c>
      <c r="AF322" s="698"/>
      <c r="AG322" s="719">
        <v>42.33</v>
      </c>
      <c r="AH322" s="757">
        <v>18.5</v>
      </c>
      <c r="AI322" s="758">
        <v>100.83</v>
      </c>
      <c r="AJ322" s="554">
        <f>SUM(AQ322:AU322)</f>
        <v>6</v>
      </c>
      <c r="AK322" s="720" t="s">
        <v>98</v>
      </c>
      <c r="AL322" s="721" t="s">
        <v>98</v>
      </c>
      <c r="AM322" s="722" t="s">
        <v>98</v>
      </c>
      <c r="AN322" s="723" t="s">
        <v>97</v>
      </c>
      <c r="AO322" s="721" t="s">
        <v>97</v>
      </c>
      <c r="AP322" s="722" t="s">
        <v>97</v>
      </c>
      <c r="AQ322" s="723"/>
      <c r="AR322" s="721">
        <v>3</v>
      </c>
      <c r="AS322" s="721"/>
      <c r="AT322" s="721">
        <v>3</v>
      </c>
      <c r="AU322" s="724"/>
      <c r="AV322" s="553">
        <f t="shared" si="44"/>
        <v>0</v>
      </c>
      <c r="AW322" s="823"/>
      <c r="AX322" s="824"/>
      <c r="AY322" s="824"/>
      <c r="AZ322" s="824"/>
      <c r="BA322" s="824"/>
      <c r="BB322" s="824"/>
      <c r="BC322" s="824"/>
      <c r="BD322" s="824"/>
      <c r="BE322" s="825"/>
    </row>
    <row r="323" spans="1:57" ht="32.25" thickBot="1">
      <c r="A323" s="2612"/>
      <c r="B323" s="2697"/>
      <c r="C323" s="2700"/>
      <c r="D323" s="284" t="s">
        <v>78</v>
      </c>
      <c r="E323" s="2438"/>
      <c r="F323" s="2462"/>
      <c r="G323" s="709">
        <f t="shared" si="41"/>
        <v>0</v>
      </c>
      <c r="H323" s="731">
        <f t="shared" si="45"/>
        <v>0</v>
      </c>
      <c r="I323" s="732"/>
      <c r="J323" s="732"/>
      <c r="K323" s="732"/>
      <c r="L323" s="733"/>
      <c r="M323" s="713">
        <f t="shared" si="42"/>
        <v>0</v>
      </c>
      <c r="N323" s="738"/>
      <c r="O323" s="738"/>
      <c r="P323" s="738"/>
      <c r="Q323" s="738"/>
      <c r="R323" s="739"/>
      <c r="S323" s="763"/>
      <c r="T323" s="763"/>
      <c r="U323" s="763"/>
      <c r="V323" s="738"/>
      <c r="W323" s="738"/>
      <c r="X323" s="739"/>
      <c r="Y323" s="737"/>
      <c r="Z323" s="739"/>
      <c r="AA323" s="743"/>
      <c r="AB323" s="732"/>
      <c r="AC323" s="732"/>
      <c r="AD323" s="732"/>
      <c r="AE323" s="732"/>
      <c r="AF323" s="733"/>
      <c r="AG323" s="743"/>
      <c r="AH323" s="760"/>
      <c r="AI323" s="764"/>
      <c r="AJ323" s="555">
        <f t="shared" si="43"/>
        <v>0</v>
      </c>
      <c r="AK323" s="744" t="s">
        <v>97</v>
      </c>
      <c r="AL323" s="745" t="s">
        <v>97</v>
      </c>
      <c r="AM323" s="746" t="s">
        <v>97</v>
      </c>
      <c r="AN323" s="747" t="s">
        <v>97</v>
      </c>
      <c r="AO323" s="745" t="s">
        <v>98</v>
      </c>
      <c r="AP323" s="746" t="s">
        <v>98</v>
      </c>
      <c r="AQ323" s="743"/>
      <c r="AR323" s="732"/>
      <c r="AS323" s="732"/>
      <c r="AT323" s="732"/>
      <c r="AU323" s="733"/>
      <c r="AV323" s="553">
        <f t="shared" si="44"/>
        <v>0</v>
      </c>
      <c r="AW323" s="820"/>
      <c r="AX323" s="821"/>
      <c r="AY323" s="821"/>
      <c r="AZ323" s="821"/>
      <c r="BA323" s="821"/>
      <c r="BB323" s="821"/>
      <c r="BC323" s="821"/>
      <c r="BD323" s="821"/>
      <c r="BE323" s="822"/>
    </row>
    <row r="324" spans="1:57" ht="31.5">
      <c r="A324" s="2612"/>
      <c r="B324" s="2695" t="s">
        <v>344</v>
      </c>
      <c r="C324" s="2698" t="s">
        <v>345</v>
      </c>
      <c r="D324" s="275" t="s">
        <v>74</v>
      </c>
      <c r="E324" s="2436">
        <v>10</v>
      </c>
      <c r="F324" s="2460">
        <f>E324-SUM(M324:M328)</f>
        <v>3</v>
      </c>
      <c r="G324" s="684">
        <f t="shared" si="41"/>
        <v>0</v>
      </c>
      <c r="H324" s="685">
        <f t="shared" si="45"/>
        <v>0</v>
      </c>
      <c r="I324" s="686"/>
      <c r="J324" s="686"/>
      <c r="K324" s="686"/>
      <c r="L324" s="687"/>
      <c r="M324" s="688">
        <f t="shared" si="42"/>
        <v>0</v>
      </c>
      <c r="N324" s="689"/>
      <c r="O324" s="689"/>
      <c r="P324" s="689"/>
      <c r="Q324" s="689"/>
      <c r="R324" s="693"/>
      <c r="S324" s="762"/>
      <c r="T324" s="762"/>
      <c r="U324" s="762"/>
      <c r="V324" s="689"/>
      <c r="W324" s="689"/>
      <c r="X324" s="693"/>
      <c r="Y324" s="691"/>
      <c r="Z324" s="693"/>
      <c r="AA324" s="699"/>
      <c r="AB324" s="686"/>
      <c r="AC324" s="686"/>
      <c r="AD324" s="686"/>
      <c r="AE324" s="686"/>
      <c r="AF324" s="687"/>
      <c r="AG324" s="699"/>
      <c r="AH324" s="703"/>
      <c r="AI324" s="752"/>
      <c r="AJ324" s="552">
        <f t="shared" si="43"/>
        <v>0</v>
      </c>
      <c r="AK324" s="700" t="s">
        <v>97</v>
      </c>
      <c r="AL324" s="701" t="s">
        <v>97</v>
      </c>
      <c r="AM324" s="702" t="s">
        <v>97</v>
      </c>
      <c r="AN324" s="699"/>
      <c r="AO324" s="686"/>
      <c r="AP324" s="703"/>
      <c r="AQ324" s="704" t="s">
        <v>97</v>
      </c>
      <c r="AR324" s="701" t="s">
        <v>97</v>
      </c>
      <c r="AS324" s="701" t="s">
        <v>97</v>
      </c>
      <c r="AT324" s="701" t="s">
        <v>97</v>
      </c>
      <c r="AU324" s="705" t="s">
        <v>97</v>
      </c>
      <c r="AV324" s="553">
        <f t="shared" si="44"/>
        <v>0</v>
      </c>
      <c r="AW324" s="814"/>
      <c r="AX324" s="815"/>
      <c r="AY324" s="815"/>
      <c r="AZ324" s="815"/>
      <c r="BA324" s="815"/>
      <c r="BB324" s="815"/>
      <c r="BC324" s="815"/>
      <c r="BD324" s="815"/>
      <c r="BE324" s="816"/>
    </row>
    <row r="325" spans="1:57" ht="47.25">
      <c r="A325" s="2612"/>
      <c r="B325" s="2696"/>
      <c r="C325" s="2699"/>
      <c r="D325" s="277" t="s">
        <v>75</v>
      </c>
      <c r="E325" s="2437"/>
      <c r="F325" s="2461"/>
      <c r="G325" s="709">
        <f t="shared" si="41"/>
        <v>0</v>
      </c>
      <c r="H325" s="710">
        <f t="shared" si="45"/>
        <v>0</v>
      </c>
      <c r="I325" s="711"/>
      <c r="J325" s="711"/>
      <c r="K325" s="711"/>
      <c r="L325" s="712"/>
      <c r="M325" s="713">
        <f t="shared" si="42"/>
        <v>0</v>
      </c>
      <c r="N325" s="714"/>
      <c r="O325" s="714"/>
      <c r="P325" s="714"/>
      <c r="Q325" s="714"/>
      <c r="R325" s="718"/>
      <c r="S325" s="694"/>
      <c r="T325" s="694"/>
      <c r="U325" s="694"/>
      <c r="V325" s="751"/>
      <c r="W325" s="751"/>
      <c r="X325" s="695"/>
      <c r="Y325" s="756"/>
      <c r="Z325" s="695"/>
      <c r="AA325" s="696"/>
      <c r="AB325" s="697"/>
      <c r="AC325" s="697"/>
      <c r="AD325" s="697"/>
      <c r="AE325" s="697"/>
      <c r="AF325" s="698"/>
      <c r="AG325" s="719"/>
      <c r="AH325" s="757"/>
      <c r="AI325" s="758"/>
      <c r="AJ325" s="554">
        <f t="shared" si="43"/>
        <v>0</v>
      </c>
      <c r="AK325" s="720" t="s">
        <v>98</v>
      </c>
      <c r="AL325" s="721" t="s">
        <v>98</v>
      </c>
      <c r="AM325" s="722" t="s">
        <v>98</v>
      </c>
      <c r="AN325" s="723"/>
      <c r="AO325" s="721"/>
      <c r="AP325" s="722"/>
      <c r="AQ325" s="723" t="s">
        <v>97</v>
      </c>
      <c r="AR325" s="721" t="s">
        <v>97</v>
      </c>
      <c r="AS325" s="721" t="s">
        <v>97</v>
      </c>
      <c r="AT325" s="721" t="s">
        <v>97</v>
      </c>
      <c r="AU325" s="724" t="s">
        <v>97</v>
      </c>
      <c r="AV325" s="553">
        <f t="shared" si="44"/>
        <v>0</v>
      </c>
      <c r="AW325" s="823"/>
      <c r="AX325" s="824"/>
      <c r="AY325" s="824"/>
      <c r="AZ325" s="824"/>
      <c r="BA325" s="824"/>
      <c r="BB325" s="824"/>
      <c r="BC325" s="824"/>
      <c r="BD325" s="824"/>
      <c r="BE325" s="825"/>
    </row>
    <row r="326" spans="1:57" ht="31.5">
      <c r="A326" s="2612"/>
      <c r="B326" s="2696"/>
      <c r="C326" s="2699"/>
      <c r="D326" s="277" t="s">
        <v>76</v>
      </c>
      <c r="E326" s="2437"/>
      <c r="F326" s="2461"/>
      <c r="G326" s="709">
        <f t="shared" si="41"/>
        <v>0</v>
      </c>
      <c r="H326" s="710">
        <f t="shared" si="45"/>
        <v>0</v>
      </c>
      <c r="I326" s="711"/>
      <c r="J326" s="711"/>
      <c r="K326" s="711"/>
      <c r="L326" s="712"/>
      <c r="M326" s="713">
        <f t="shared" si="42"/>
        <v>0</v>
      </c>
      <c r="N326" s="714"/>
      <c r="O326" s="714"/>
      <c r="P326" s="714"/>
      <c r="Q326" s="714"/>
      <c r="R326" s="718"/>
      <c r="S326" s="694"/>
      <c r="T326" s="694"/>
      <c r="U326" s="694"/>
      <c r="V326" s="751"/>
      <c r="W326" s="751"/>
      <c r="X326" s="695"/>
      <c r="Y326" s="756"/>
      <c r="Z326" s="695"/>
      <c r="AA326" s="696"/>
      <c r="AB326" s="697"/>
      <c r="AC326" s="697"/>
      <c r="AD326" s="697"/>
      <c r="AE326" s="697"/>
      <c r="AF326" s="698"/>
      <c r="AG326" s="719"/>
      <c r="AH326" s="757"/>
      <c r="AI326" s="758"/>
      <c r="AJ326" s="554">
        <f t="shared" si="43"/>
        <v>0</v>
      </c>
      <c r="AK326" s="720"/>
      <c r="AL326" s="721"/>
      <c r="AM326" s="722"/>
      <c r="AN326" s="723" t="s">
        <v>97</v>
      </c>
      <c r="AO326" s="721" t="s">
        <v>97</v>
      </c>
      <c r="AP326" s="722" t="s">
        <v>97</v>
      </c>
      <c r="AQ326" s="723" t="s">
        <v>97</v>
      </c>
      <c r="AR326" s="721" t="s">
        <v>97</v>
      </c>
      <c r="AS326" s="721" t="s">
        <v>97</v>
      </c>
      <c r="AT326" s="721" t="s">
        <v>97</v>
      </c>
      <c r="AU326" s="724" t="s">
        <v>97</v>
      </c>
      <c r="AV326" s="553">
        <f t="shared" si="44"/>
        <v>0</v>
      </c>
      <c r="AW326" s="823"/>
      <c r="AX326" s="824"/>
      <c r="AY326" s="824"/>
      <c r="AZ326" s="824"/>
      <c r="BA326" s="824"/>
      <c r="BB326" s="824"/>
      <c r="BC326" s="824"/>
      <c r="BD326" s="824"/>
      <c r="BE326" s="825"/>
    </row>
    <row r="327" spans="1:57" ht="31.5">
      <c r="A327" s="2612"/>
      <c r="B327" s="2696"/>
      <c r="C327" s="2699"/>
      <c r="D327" s="277" t="s">
        <v>77</v>
      </c>
      <c r="E327" s="2437"/>
      <c r="F327" s="2461"/>
      <c r="G327" s="709">
        <f t="shared" si="41"/>
        <v>7</v>
      </c>
      <c r="H327" s="710">
        <v>0</v>
      </c>
      <c r="I327" s="711"/>
      <c r="J327" s="711"/>
      <c r="K327" s="711"/>
      <c r="L327" s="712"/>
      <c r="M327" s="713">
        <f t="shared" si="42"/>
        <v>7</v>
      </c>
      <c r="N327" s="714">
        <v>1</v>
      </c>
      <c r="O327" s="714"/>
      <c r="P327" s="714"/>
      <c r="Q327" s="714"/>
      <c r="R327" s="718">
        <v>6</v>
      </c>
      <c r="S327" s="694"/>
      <c r="T327" s="694"/>
      <c r="U327" s="694"/>
      <c r="V327" s="751">
        <v>7</v>
      </c>
      <c r="W327" s="751"/>
      <c r="X327" s="695"/>
      <c r="Y327" s="756">
        <v>6</v>
      </c>
      <c r="Z327" s="695">
        <v>1</v>
      </c>
      <c r="AA327" s="696"/>
      <c r="AB327" s="697">
        <v>1</v>
      </c>
      <c r="AC327" s="697"/>
      <c r="AD327" s="697"/>
      <c r="AE327" s="697"/>
      <c r="AF327" s="698">
        <v>1</v>
      </c>
      <c r="AG327" s="719">
        <v>47.22</v>
      </c>
      <c r="AH327" s="757">
        <v>24.2</v>
      </c>
      <c r="AI327" s="758">
        <v>116.4</v>
      </c>
      <c r="AJ327" s="554">
        <f>SUM(AQ327:AU327)</f>
        <v>7</v>
      </c>
      <c r="AK327" s="720" t="s">
        <v>98</v>
      </c>
      <c r="AL327" s="721" t="s">
        <v>98</v>
      </c>
      <c r="AM327" s="722" t="s">
        <v>98</v>
      </c>
      <c r="AN327" s="723" t="s">
        <v>97</v>
      </c>
      <c r="AO327" s="721" t="s">
        <v>97</v>
      </c>
      <c r="AP327" s="722" t="s">
        <v>97</v>
      </c>
      <c r="AQ327" s="723"/>
      <c r="AR327" s="721"/>
      <c r="AS327" s="721">
        <v>6</v>
      </c>
      <c r="AT327" s="721">
        <v>1</v>
      </c>
      <c r="AU327" s="724"/>
      <c r="AV327" s="553">
        <f t="shared" si="44"/>
        <v>0</v>
      </c>
      <c r="AW327" s="823"/>
      <c r="AX327" s="824"/>
      <c r="AY327" s="824"/>
      <c r="AZ327" s="824"/>
      <c r="BA327" s="824"/>
      <c r="BB327" s="824"/>
      <c r="BC327" s="824"/>
      <c r="BD327" s="824"/>
      <c r="BE327" s="825"/>
    </row>
    <row r="328" spans="1:57" ht="32.25" thickBot="1">
      <c r="A328" s="2612"/>
      <c r="B328" s="2696"/>
      <c r="C328" s="2706"/>
      <c r="D328" s="281" t="s">
        <v>78</v>
      </c>
      <c r="E328" s="2437"/>
      <c r="F328" s="2461"/>
      <c r="G328" s="813">
        <f t="shared" si="41"/>
        <v>0</v>
      </c>
      <c r="H328" s="772">
        <f>SUM(I328:L328)</f>
        <v>0</v>
      </c>
      <c r="I328" s="770"/>
      <c r="J328" s="770"/>
      <c r="K328" s="770"/>
      <c r="L328" s="742"/>
      <c r="M328" s="734">
        <f t="shared" si="42"/>
        <v>0</v>
      </c>
      <c r="N328" s="735"/>
      <c r="O328" s="735"/>
      <c r="P328" s="735"/>
      <c r="Q328" s="735"/>
      <c r="R328" s="769"/>
      <c r="S328" s="768"/>
      <c r="T328" s="768"/>
      <c r="U328" s="768"/>
      <c r="V328" s="735"/>
      <c r="W328" s="735"/>
      <c r="X328" s="769"/>
      <c r="Y328" s="773"/>
      <c r="Z328" s="769"/>
      <c r="AA328" s="741"/>
      <c r="AB328" s="770"/>
      <c r="AC328" s="770"/>
      <c r="AD328" s="770"/>
      <c r="AE328" s="770"/>
      <c r="AF328" s="742"/>
      <c r="AG328" s="741"/>
      <c r="AH328" s="827"/>
      <c r="AI328" s="761"/>
      <c r="AJ328" s="556">
        <f t="shared" si="43"/>
        <v>0</v>
      </c>
      <c r="AK328" s="774" t="s">
        <v>97</v>
      </c>
      <c r="AL328" s="775" t="s">
        <v>97</v>
      </c>
      <c r="AM328" s="776" t="s">
        <v>97</v>
      </c>
      <c r="AN328" s="777" t="s">
        <v>97</v>
      </c>
      <c r="AO328" s="775" t="s">
        <v>98</v>
      </c>
      <c r="AP328" s="776" t="s">
        <v>98</v>
      </c>
      <c r="AQ328" s="741"/>
      <c r="AR328" s="770"/>
      <c r="AS328" s="770"/>
      <c r="AT328" s="770"/>
      <c r="AU328" s="742"/>
      <c r="AV328" s="557">
        <f t="shared" si="44"/>
        <v>0</v>
      </c>
      <c r="AW328" s="828"/>
      <c r="AX328" s="829"/>
      <c r="AY328" s="829"/>
      <c r="AZ328" s="829"/>
      <c r="BA328" s="829"/>
      <c r="BB328" s="829"/>
      <c r="BC328" s="829"/>
      <c r="BD328" s="829"/>
      <c r="BE328" s="830"/>
    </row>
    <row r="329" spans="1:57" ht="31.5">
      <c r="A329" s="2612"/>
      <c r="B329" s="2692" t="s">
        <v>346</v>
      </c>
      <c r="C329" s="2720" t="s">
        <v>347</v>
      </c>
      <c r="D329" s="275" t="s">
        <v>74</v>
      </c>
      <c r="E329" s="2436">
        <v>48</v>
      </c>
      <c r="F329" s="2460">
        <f>E329-SUM(M329:M333)</f>
        <v>8</v>
      </c>
      <c r="G329" s="831">
        <f t="shared" si="41"/>
        <v>8</v>
      </c>
      <c r="H329" s="685">
        <v>0</v>
      </c>
      <c r="I329" s="686"/>
      <c r="J329" s="686"/>
      <c r="K329" s="686"/>
      <c r="L329" s="703"/>
      <c r="M329" s="688">
        <f t="shared" si="42"/>
        <v>8</v>
      </c>
      <c r="N329" s="689"/>
      <c r="O329" s="689"/>
      <c r="P329" s="689"/>
      <c r="Q329" s="689"/>
      <c r="R329" s="693">
        <v>8</v>
      </c>
      <c r="S329" s="691"/>
      <c r="T329" s="762"/>
      <c r="U329" s="762"/>
      <c r="V329" s="689">
        <v>7</v>
      </c>
      <c r="W329" s="689">
        <v>1</v>
      </c>
      <c r="X329" s="693"/>
      <c r="Y329" s="691">
        <v>4</v>
      </c>
      <c r="Z329" s="693">
        <v>4</v>
      </c>
      <c r="AA329" s="699"/>
      <c r="AB329" s="686">
        <v>8</v>
      </c>
      <c r="AC329" s="686">
        <v>8</v>
      </c>
      <c r="AD329" s="686">
        <v>8</v>
      </c>
      <c r="AE329" s="686">
        <v>8</v>
      </c>
      <c r="AF329" s="703"/>
      <c r="AG329" s="699">
        <v>42</v>
      </c>
      <c r="AH329" s="703">
        <v>22</v>
      </c>
      <c r="AI329" s="699">
        <v>13</v>
      </c>
      <c r="AJ329" s="552">
        <f>SUM(AN329:AP329)</f>
        <v>8</v>
      </c>
      <c r="AK329" s="704" t="s">
        <v>97</v>
      </c>
      <c r="AL329" s="701" t="s">
        <v>97</v>
      </c>
      <c r="AM329" s="702" t="s">
        <v>97</v>
      </c>
      <c r="AN329" s="752"/>
      <c r="AO329" s="686">
        <v>8</v>
      </c>
      <c r="AP329" s="703"/>
      <c r="AQ329" s="700" t="s">
        <v>97</v>
      </c>
      <c r="AR329" s="701" t="s">
        <v>97</v>
      </c>
      <c r="AS329" s="701" t="s">
        <v>97</v>
      </c>
      <c r="AT329" s="701" t="s">
        <v>97</v>
      </c>
      <c r="AU329" s="702" t="s">
        <v>97</v>
      </c>
      <c r="AV329" s="558">
        <f t="shared" si="44"/>
        <v>0</v>
      </c>
      <c r="AW329" s="814"/>
      <c r="AX329" s="815"/>
      <c r="AY329" s="815"/>
      <c r="AZ329" s="815"/>
      <c r="BA329" s="815"/>
      <c r="BB329" s="815"/>
      <c r="BC329" s="815"/>
      <c r="BD329" s="815"/>
      <c r="BE329" s="816"/>
    </row>
    <row r="330" spans="1:57" ht="47.25">
      <c r="A330" s="2612"/>
      <c r="B330" s="2693"/>
      <c r="C330" s="2721"/>
      <c r="D330" s="277" t="s">
        <v>75</v>
      </c>
      <c r="E330" s="2437"/>
      <c r="F330" s="2461"/>
      <c r="G330" s="832">
        <f t="shared" ref="G330:G393" si="46">SUM(M330,AV330)</f>
        <v>0</v>
      </c>
      <c r="H330" s="710">
        <f>SUM(I330:L330)</f>
        <v>0</v>
      </c>
      <c r="I330" s="711"/>
      <c r="J330" s="711"/>
      <c r="K330" s="711"/>
      <c r="L330" s="757"/>
      <c r="M330" s="713">
        <f t="shared" ref="M330:M393" si="47">IF(AND(SUM(N330:R330)=SUM(Y330:Z330),SUM(S330:X330)=SUM(Y330:Z330)),SUM(N330:R330),"ПЕРЕВІРТЕ ПРАВИЛЬНІСТЬ ДАНИХ")</f>
        <v>0</v>
      </c>
      <c r="N330" s="714"/>
      <c r="O330" s="714"/>
      <c r="P330" s="714"/>
      <c r="Q330" s="714"/>
      <c r="R330" s="718"/>
      <c r="S330" s="756"/>
      <c r="T330" s="694"/>
      <c r="U330" s="694"/>
      <c r="V330" s="751"/>
      <c r="W330" s="751"/>
      <c r="X330" s="695"/>
      <c r="Y330" s="756"/>
      <c r="Z330" s="695"/>
      <c r="AA330" s="696"/>
      <c r="AB330" s="697"/>
      <c r="AC330" s="697"/>
      <c r="AD330" s="697"/>
      <c r="AE330" s="697"/>
      <c r="AF330" s="809"/>
      <c r="AG330" s="719"/>
      <c r="AH330" s="757"/>
      <c r="AI330" s="719"/>
      <c r="AJ330" s="554">
        <f t="shared" ref="AJ330:AJ381" si="48">SUM(AN330:AP330)</f>
        <v>0</v>
      </c>
      <c r="AK330" s="723" t="s">
        <v>98</v>
      </c>
      <c r="AL330" s="721" t="s">
        <v>98</v>
      </c>
      <c r="AM330" s="722" t="s">
        <v>98</v>
      </c>
      <c r="AN330" s="720"/>
      <c r="AO330" s="721"/>
      <c r="AP330" s="722"/>
      <c r="AQ330" s="720" t="s">
        <v>97</v>
      </c>
      <c r="AR330" s="721" t="s">
        <v>97</v>
      </c>
      <c r="AS330" s="721" t="s">
        <v>97</v>
      </c>
      <c r="AT330" s="721" t="s">
        <v>97</v>
      </c>
      <c r="AU330" s="722" t="s">
        <v>97</v>
      </c>
      <c r="AV330" s="553">
        <f t="shared" ref="AV330:AV393" si="49">SUM(AW330:BE330)</f>
        <v>0</v>
      </c>
      <c r="AW330" s="817"/>
      <c r="AX330" s="818"/>
      <c r="AY330" s="818"/>
      <c r="AZ330" s="818"/>
      <c r="BA330" s="818"/>
      <c r="BB330" s="818"/>
      <c r="BC330" s="818"/>
      <c r="BD330" s="818"/>
      <c r="BE330" s="819"/>
    </row>
    <row r="331" spans="1:57" ht="31.5">
      <c r="A331" s="2612"/>
      <c r="B331" s="2693"/>
      <c r="C331" s="2721"/>
      <c r="D331" s="277" t="s">
        <v>76</v>
      </c>
      <c r="E331" s="2437"/>
      <c r="F331" s="2461"/>
      <c r="G331" s="832">
        <f t="shared" si="46"/>
        <v>0</v>
      </c>
      <c r="H331" s="710">
        <f>SUM(I331:L331)</f>
        <v>0</v>
      </c>
      <c r="I331" s="711"/>
      <c r="J331" s="711"/>
      <c r="K331" s="711"/>
      <c r="L331" s="757"/>
      <c r="M331" s="713">
        <f t="shared" si="47"/>
        <v>0</v>
      </c>
      <c r="N331" s="714"/>
      <c r="O331" s="714"/>
      <c r="P331" s="714"/>
      <c r="Q331" s="714"/>
      <c r="R331" s="718"/>
      <c r="S331" s="756"/>
      <c r="T331" s="694"/>
      <c r="U331" s="694"/>
      <c r="V331" s="751"/>
      <c r="W331" s="751"/>
      <c r="X331" s="695"/>
      <c r="Y331" s="756"/>
      <c r="Z331" s="695"/>
      <c r="AA331" s="696"/>
      <c r="AB331" s="697"/>
      <c r="AC331" s="697"/>
      <c r="AD331" s="697"/>
      <c r="AE331" s="697"/>
      <c r="AF331" s="809"/>
      <c r="AG331" s="719"/>
      <c r="AH331" s="757"/>
      <c r="AI331" s="719"/>
      <c r="AJ331" s="554">
        <f t="shared" si="48"/>
        <v>0</v>
      </c>
      <c r="AK331" s="723"/>
      <c r="AL331" s="721"/>
      <c r="AM331" s="722"/>
      <c r="AN331" s="720" t="s">
        <v>97</v>
      </c>
      <c r="AO331" s="721" t="s">
        <v>97</v>
      </c>
      <c r="AP331" s="722" t="s">
        <v>97</v>
      </c>
      <c r="AQ331" s="720" t="s">
        <v>97</v>
      </c>
      <c r="AR331" s="721" t="s">
        <v>97</v>
      </c>
      <c r="AS331" s="721" t="s">
        <v>97</v>
      </c>
      <c r="AT331" s="721" t="s">
        <v>97</v>
      </c>
      <c r="AU331" s="722" t="s">
        <v>97</v>
      </c>
      <c r="AV331" s="553">
        <f t="shared" si="49"/>
        <v>0</v>
      </c>
      <c r="AW331" s="817"/>
      <c r="AX331" s="818"/>
      <c r="AY331" s="818"/>
      <c r="AZ331" s="818"/>
      <c r="BA331" s="818"/>
      <c r="BB331" s="818"/>
      <c r="BC331" s="818"/>
      <c r="BD331" s="818"/>
      <c r="BE331" s="819"/>
    </row>
    <row r="332" spans="1:57" ht="31.5">
      <c r="A332" s="2612"/>
      <c r="B332" s="2693"/>
      <c r="C332" s="2721"/>
      <c r="D332" s="281" t="s">
        <v>77</v>
      </c>
      <c r="E332" s="2437"/>
      <c r="F332" s="2461"/>
      <c r="G332" s="833">
        <f t="shared" si="46"/>
        <v>33</v>
      </c>
      <c r="H332" s="772">
        <f>SUM(I332:L332)</f>
        <v>1</v>
      </c>
      <c r="I332" s="770"/>
      <c r="J332" s="770"/>
      <c r="K332" s="770">
        <v>1</v>
      </c>
      <c r="L332" s="827"/>
      <c r="M332" s="734">
        <f t="shared" si="47"/>
        <v>32</v>
      </c>
      <c r="N332" s="735"/>
      <c r="O332" s="735"/>
      <c r="P332" s="735"/>
      <c r="Q332" s="735"/>
      <c r="R332" s="769">
        <v>32</v>
      </c>
      <c r="S332" s="834">
        <v>1</v>
      </c>
      <c r="T332" s="835"/>
      <c r="U332" s="835"/>
      <c r="V332" s="836">
        <v>30</v>
      </c>
      <c r="W332" s="836">
        <v>1</v>
      </c>
      <c r="X332" s="837"/>
      <c r="Y332" s="834">
        <v>31</v>
      </c>
      <c r="Z332" s="837">
        <v>1</v>
      </c>
      <c r="AA332" s="838"/>
      <c r="AB332" s="839">
        <v>32</v>
      </c>
      <c r="AC332" s="839">
        <v>32</v>
      </c>
      <c r="AD332" s="839">
        <v>32</v>
      </c>
      <c r="AE332" s="839">
        <v>32</v>
      </c>
      <c r="AF332" s="840">
        <v>2</v>
      </c>
      <c r="AG332" s="741">
        <v>45</v>
      </c>
      <c r="AH332" s="827">
        <v>24</v>
      </c>
      <c r="AI332" s="741">
        <v>133</v>
      </c>
      <c r="AJ332" s="556">
        <f>SUM(AQ332:AU332)</f>
        <v>32</v>
      </c>
      <c r="AK332" s="723" t="s">
        <v>98</v>
      </c>
      <c r="AL332" s="721" t="s">
        <v>98</v>
      </c>
      <c r="AM332" s="722" t="s">
        <v>98</v>
      </c>
      <c r="AN332" s="720" t="s">
        <v>97</v>
      </c>
      <c r="AO332" s="721" t="s">
        <v>97</v>
      </c>
      <c r="AP332" s="722" t="s">
        <v>97</v>
      </c>
      <c r="AQ332" s="720">
        <v>1</v>
      </c>
      <c r="AR332" s="721">
        <v>3</v>
      </c>
      <c r="AS332" s="721">
        <v>3</v>
      </c>
      <c r="AT332" s="721">
        <v>8</v>
      </c>
      <c r="AU332" s="722">
        <v>17</v>
      </c>
      <c r="AV332" s="553">
        <f t="shared" si="49"/>
        <v>1</v>
      </c>
      <c r="AW332" s="817"/>
      <c r="AX332" s="818"/>
      <c r="AY332" s="818"/>
      <c r="AZ332" s="818"/>
      <c r="BA332" s="818"/>
      <c r="BB332" s="818"/>
      <c r="BC332" s="818"/>
      <c r="BD332" s="818">
        <v>1</v>
      </c>
      <c r="BE332" s="819"/>
    </row>
    <row r="333" spans="1:57" ht="32.25" thickBot="1">
      <c r="A333" s="2747"/>
      <c r="B333" s="2694"/>
      <c r="C333" s="2740"/>
      <c r="D333" s="383" t="s">
        <v>78</v>
      </c>
      <c r="E333" s="2438"/>
      <c r="F333" s="2462"/>
      <c r="G333" s="841">
        <f t="shared" si="46"/>
        <v>0</v>
      </c>
      <c r="H333" s="731">
        <f>SUM(I333:L333)</f>
        <v>0</v>
      </c>
      <c r="I333" s="732"/>
      <c r="J333" s="732"/>
      <c r="K333" s="732"/>
      <c r="L333" s="760"/>
      <c r="M333" s="759">
        <f t="shared" si="47"/>
        <v>0</v>
      </c>
      <c r="N333" s="738"/>
      <c r="O333" s="738"/>
      <c r="P333" s="738"/>
      <c r="Q333" s="738"/>
      <c r="R333" s="739"/>
      <c r="S333" s="737"/>
      <c r="T333" s="738"/>
      <c r="U333" s="738"/>
      <c r="V333" s="738"/>
      <c r="W333" s="738"/>
      <c r="X333" s="739"/>
      <c r="Y333" s="737"/>
      <c r="Z333" s="739"/>
      <c r="AA333" s="743"/>
      <c r="AB333" s="732"/>
      <c r="AC333" s="732"/>
      <c r="AD333" s="732"/>
      <c r="AE333" s="732"/>
      <c r="AF333" s="760"/>
      <c r="AG333" s="741"/>
      <c r="AH333" s="827"/>
      <c r="AI333" s="741"/>
      <c r="AJ333" s="559">
        <f t="shared" si="48"/>
        <v>0</v>
      </c>
      <c r="AK333" s="747" t="s">
        <v>97</v>
      </c>
      <c r="AL333" s="745" t="s">
        <v>97</v>
      </c>
      <c r="AM333" s="746" t="s">
        <v>97</v>
      </c>
      <c r="AN333" s="774" t="s">
        <v>97</v>
      </c>
      <c r="AO333" s="775" t="s">
        <v>98</v>
      </c>
      <c r="AP333" s="776" t="s">
        <v>98</v>
      </c>
      <c r="AQ333" s="761"/>
      <c r="AR333" s="770"/>
      <c r="AS333" s="770"/>
      <c r="AT333" s="770"/>
      <c r="AU333" s="827"/>
      <c r="AV333" s="560">
        <f t="shared" si="49"/>
        <v>0</v>
      </c>
      <c r="AW333" s="820"/>
      <c r="AX333" s="821"/>
      <c r="AY333" s="821"/>
      <c r="AZ333" s="821"/>
      <c r="BA333" s="821"/>
      <c r="BB333" s="821"/>
      <c r="BC333" s="821"/>
      <c r="BD333" s="821"/>
      <c r="BE333" s="822"/>
    </row>
    <row r="334" spans="1:57" ht="33.950000000000003" customHeight="1">
      <c r="A334" s="2442" t="s">
        <v>213</v>
      </c>
      <c r="B334" s="2704" t="s">
        <v>492</v>
      </c>
      <c r="C334" s="2592" t="s">
        <v>349</v>
      </c>
      <c r="D334" s="323" t="s">
        <v>74</v>
      </c>
      <c r="E334" s="2545">
        <v>2279</v>
      </c>
      <c r="F334" s="2548">
        <f>E334-SUM('Комунальні по МПД'!M364:M378)</f>
        <v>-116</v>
      </c>
      <c r="G334" s="785">
        <f t="shared" si="46"/>
        <v>458</v>
      </c>
      <c r="H334" s="842">
        <f>SUM(I334:L334)</f>
        <v>11</v>
      </c>
      <c r="I334" s="697">
        <f>SUM('Комунальні по МПД'!I364,'Комунальні по МПД'!I369,'Комунальні по МПД'!I374)</f>
        <v>3</v>
      </c>
      <c r="J334" s="697">
        <f>SUM('Комунальні по МПД'!J364,'Комунальні по МПД'!J369,'Комунальні по МПД'!J374)</f>
        <v>7</v>
      </c>
      <c r="K334" s="697">
        <f>SUM('Комунальні по МПД'!K364,'Комунальні по МПД'!K369,'Комунальні по МПД'!K374)</f>
        <v>1</v>
      </c>
      <c r="L334" s="697">
        <f>SUM('Комунальні по МПД'!L364,'Комунальні по МПД'!L369,'Комунальні по МПД'!L374)</f>
        <v>0</v>
      </c>
      <c r="M334" s="826">
        <f t="shared" si="47"/>
        <v>446</v>
      </c>
      <c r="N334" s="751">
        <f>SUM('Комунальні по МПД'!N364,'Комунальні по МПД'!N369,'Комунальні по МПД'!N374)</f>
        <v>221</v>
      </c>
      <c r="O334" s="751">
        <f>SUM('Комунальні по МПД'!O364,'Комунальні по МПД'!O369,'Комунальні по МПД'!O374)</f>
        <v>225</v>
      </c>
      <c r="P334" s="751">
        <f>SUM('Комунальні по МПД'!P364,'Комунальні по МПД'!P369,'Комунальні по МПД'!P374)</f>
        <v>0</v>
      </c>
      <c r="Q334" s="751">
        <f>SUM('Комунальні по МПД'!Q364,'Комунальні по МПД'!Q369,'Комунальні по МПД'!Q374)</f>
        <v>0</v>
      </c>
      <c r="R334" s="843">
        <f>SUM('Комунальні по МПД'!R364,'Комунальні по МПД'!R369,'Комунальні по МПД'!R374)</f>
        <v>0</v>
      </c>
      <c r="S334" s="691">
        <f>SUM('Комунальні по МПД'!S364,'Комунальні по МПД'!S369,'Комунальні по МПД'!S374)</f>
        <v>18</v>
      </c>
      <c r="T334" s="689">
        <f>SUM('Комунальні по МПД'!T364,'Комунальні по МПД'!T369,'Комунальні по МПД'!T374)</f>
        <v>2</v>
      </c>
      <c r="U334" s="689">
        <f>SUM('Комунальні по МПД'!U364,'Комунальні по МПД'!U369,'Комунальні по МПД'!U374)</f>
        <v>3</v>
      </c>
      <c r="V334" s="689">
        <f>SUM('Комунальні по МПД'!V364,'Комунальні по МПД'!V369,'Комунальні по МПД'!V374)</f>
        <v>421</v>
      </c>
      <c r="W334" s="689">
        <f>SUM('Комунальні по МПД'!W364,'Комунальні по МПД'!W369,'Комунальні по МПД'!W374)</f>
        <v>2</v>
      </c>
      <c r="X334" s="693">
        <f>SUM('Комунальні по МПД'!X364,'Комунальні по МПД'!X369,'Комунальні по МПД'!X374)</f>
        <v>0</v>
      </c>
      <c r="Y334" s="691">
        <f>SUM('Комунальні по МПД'!Y364,'Комунальні по МПД'!Y369,'Комунальні по МПД'!Y374)</f>
        <v>383</v>
      </c>
      <c r="Z334" s="693">
        <f>SUM('Комунальні по МПД'!Z364,'Комунальні по МПД'!Z369,'Комунальні по МПД'!Z374)</f>
        <v>63</v>
      </c>
      <c r="AA334" s="694">
        <f>SUM('Комунальні по МПД'!AA364,'Комунальні по МПД'!AA369,'Комунальні по МПД'!AA374)</f>
        <v>0</v>
      </c>
      <c r="AB334" s="751">
        <f>SUM('Комунальні по МПД'!AB364,'Комунальні по МПД'!AB369,'Комунальні по МПД'!AB374)</f>
        <v>102</v>
      </c>
      <c r="AC334" s="751">
        <f>SUM('Комунальні по МПД'!AC364,'Комунальні по МПД'!AC369,'Комунальні по МПД'!AC374)</f>
        <v>100</v>
      </c>
      <c r="AD334" s="751">
        <f>SUM('Комунальні по МПД'!AD364,'Комунальні по МПД'!AD369,'Комунальні по МПД'!AD374)</f>
        <v>13</v>
      </c>
      <c r="AE334" s="751">
        <f>SUM('Комунальні по МПД'!AE364,'Комунальні по МПД'!AE369,'Комунальні по МПД'!AE374)</f>
        <v>230</v>
      </c>
      <c r="AF334" s="843">
        <f>SUM('Комунальні по МПД'!AF364,'Комунальні по МПД'!AF369,'Комунальні по МПД'!AF374)</f>
        <v>10</v>
      </c>
      <c r="AG334" s="811">
        <f>AVERAGE('Комунальні по МПД'!AG364,'Комунальні по МПД'!AG369,'Комунальні по МПД'!AG374)</f>
        <v>42.1</v>
      </c>
      <c r="AH334" s="844">
        <f>AVERAGE('Комунальні по МПД'!AH364,'Комунальні по МПД'!AH369,'Комунальні по МПД'!AH374)</f>
        <v>21.8</v>
      </c>
      <c r="AI334" s="811">
        <f>AVERAGE('Комунальні по МПД'!AI364,'Комунальні по МПД'!AI369,'Комунальні по МПД'!AI374)</f>
        <v>9.8666666666666671</v>
      </c>
      <c r="AJ334" s="552">
        <f>SUM(AN334:AP334)</f>
        <v>446</v>
      </c>
      <c r="AK334" s="845" t="s">
        <v>97</v>
      </c>
      <c r="AL334" s="846" t="s">
        <v>97</v>
      </c>
      <c r="AM334" s="847" t="s">
        <v>97</v>
      </c>
      <c r="AN334" s="699">
        <f>SUM('Комунальні по МПД'!AN364,'Комунальні по МПД'!AN369,'Комунальні по МПД'!AN374)</f>
        <v>44</v>
      </c>
      <c r="AO334" s="686">
        <f>SUM('Комунальні по МПД'!AO364,'Комунальні по МПД'!AO369,'Комунальні по МПД'!AO374)</f>
        <v>402</v>
      </c>
      <c r="AP334" s="703">
        <f>SUM('Комунальні по МПД'!AP364,'Комунальні по МПД'!AP369,'Комунальні по МПД'!AP374)</f>
        <v>0</v>
      </c>
      <c r="AQ334" s="700" t="s">
        <v>97</v>
      </c>
      <c r="AR334" s="701" t="s">
        <v>97</v>
      </c>
      <c r="AS334" s="701" t="s">
        <v>97</v>
      </c>
      <c r="AT334" s="701" t="s">
        <v>97</v>
      </c>
      <c r="AU334" s="702" t="s">
        <v>97</v>
      </c>
      <c r="AV334" s="848">
        <f t="shared" si="49"/>
        <v>12</v>
      </c>
      <c r="AW334" s="849">
        <f>SUM('Комунальні по МПД'!AW364,'Комунальні по МПД'!AW369,'Комунальні по МПД'!AW374)</f>
        <v>1</v>
      </c>
      <c r="AX334" s="706">
        <f>SUM('Комунальні по МПД'!AX364,'Комунальні по МПД'!AX369,'Комунальні по МПД'!AX374)</f>
        <v>0</v>
      </c>
      <c r="AY334" s="706">
        <f>SUM('Комунальні по МПД'!AY364,'Комунальні по МПД'!AY369,'Комунальні по МПД'!AY374)</f>
        <v>0</v>
      </c>
      <c r="AZ334" s="706">
        <f>SUM('Комунальні по МПД'!AZ364,'Комунальні по МПД'!AZ369,'Комунальні по МПД'!AZ374)</f>
        <v>0</v>
      </c>
      <c r="BA334" s="706">
        <f>SUM('Комунальні по МПД'!BA364,'Комунальні по МПД'!BA369,'Комунальні по МПД'!BA374)</f>
        <v>6</v>
      </c>
      <c r="BB334" s="706">
        <f>SUM('Комунальні по МПД'!BB364,'Комунальні по МПД'!BB369,'Комунальні по МПД'!BB374)</f>
        <v>0</v>
      </c>
      <c r="BC334" s="706">
        <f>SUM('Комунальні по МПД'!BC364,'Комунальні по МПД'!BC369,'Комунальні по МПД'!BC374)</f>
        <v>0</v>
      </c>
      <c r="BD334" s="706">
        <f>SUM('Комунальні по МПД'!BD364,'Комунальні по МПД'!BD369,'Комунальні по МПД'!BD374)</f>
        <v>4</v>
      </c>
      <c r="BE334" s="850">
        <f>SUM('Комунальні по МПД'!BE364,'Комунальні по МПД'!BE369,'Комунальні по МПД'!BE374)</f>
        <v>1</v>
      </c>
    </row>
    <row r="335" spans="1:57" ht="47.25">
      <c r="A335" s="2443"/>
      <c r="B335" s="2693"/>
      <c r="C335" s="2593"/>
      <c r="D335" s="321" t="s">
        <v>75</v>
      </c>
      <c r="E335" s="2545"/>
      <c r="F335" s="2548"/>
      <c r="G335" s="709">
        <f t="shared" si="46"/>
        <v>0</v>
      </c>
      <c r="H335" s="842">
        <f t="shared" ref="H335:H338" si="50">SUM(I335:L335)</f>
        <v>0</v>
      </c>
      <c r="I335" s="711"/>
      <c r="J335" s="711"/>
      <c r="K335" s="711"/>
      <c r="L335" s="712"/>
      <c r="M335" s="713">
        <f t="shared" si="47"/>
        <v>0</v>
      </c>
      <c r="N335" s="714"/>
      <c r="O335" s="714"/>
      <c r="P335" s="714"/>
      <c r="Q335" s="714"/>
      <c r="R335" s="715"/>
      <c r="S335" s="716"/>
      <c r="T335" s="717"/>
      <c r="U335" s="717"/>
      <c r="V335" s="714"/>
      <c r="W335" s="714"/>
      <c r="X335" s="718"/>
      <c r="Y335" s="756"/>
      <c r="Z335" s="695"/>
      <c r="AA335" s="851"/>
      <c r="AB335" s="697"/>
      <c r="AC335" s="697"/>
      <c r="AD335" s="697"/>
      <c r="AE335" s="697"/>
      <c r="AF335" s="698"/>
      <c r="AG335" s="719"/>
      <c r="AH335" s="712"/>
      <c r="AI335" s="719"/>
      <c r="AJ335" s="554">
        <f t="shared" si="48"/>
        <v>0</v>
      </c>
      <c r="AK335" s="720" t="s">
        <v>98</v>
      </c>
      <c r="AL335" s="721" t="s">
        <v>98</v>
      </c>
      <c r="AM335" s="724" t="s">
        <v>98</v>
      </c>
      <c r="AN335" s="723"/>
      <c r="AO335" s="721"/>
      <c r="AP335" s="722"/>
      <c r="AQ335" s="720" t="s">
        <v>97</v>
      </c>
      <c r="AR335" s="721" t="s">
        <v>97</v>
      </c>
      <c r="AS335" s="721" t="s">
        <v>97</v>
      </c>
      <c r="AT335" s="721" t="s">
        <v>97</v>
      </c>
      <c r="AU335" s="722" t="s">
        <v>97</v>
      </c>
      <c r="AV335" s="852">
        <f t="shared" si="49"/>
        <v>0</v>
      </c>
      <c r="AW335" s="853"/>
      <c r="AX335" s="726"/>
      <c r="AY335" s="726"/>
      <c r="AZ335" s="726"/>
      <c r="BA335" s="726"/>
      <c r="BB335" s="726"/>
      <c r="BC335" s="726"/>
      <c r="BD335" s="726"/>
      <c r="BE335" s="727"/>
    </row>
    <row r="336" spans="1:57" ht="31.5">
      <c r="A336" s="2443"/>
      <c r="B336" s="2693"/>
      <c r="C336" s="2593"/>
      <c r="D336" s="321" t="s">
        <v>76</v>
      </c>
      <c r="E336" s="2545"/>
      <c r="F336" s="2548"/>
      <c r="G336" s="709">
        <f t="shared" si="46"/>
        <v>0</v>
      </c>
      <c r="H336" s="842">
        <f t="shared" si="50"/>
        <v>0</v>
      </c>
      <c r="I336" s="711"/>
      <c r="J336" s="711"/>
      <c r="K336" s="711"/>
      <c r="L336" s="712"/>
      <c r="M336" s="713">
        <f t="shared" si="47"/>
        <v>0</v>
      </c>
      <c r="N336" s="714"/>
      <c r="O336" s="714"/>
      <c r="P336" s="728"/>
      <c r="Q336" s="729"/>
      <c r="R336" s="715"/>
      <c r="S336" s="716"/>
      <c r="T336" s="714"/>
      <c r="U336" s="714"/>
      <c r="V336" s="714"/>
      <c r="W336" s="714"/>
      <c r="X336" s="718"/>
      <c r="Y336" s="756"/>
      <c r="Z336" s="695"/>
      <c r="AA336" s="851"/>
      <c r="AB336" s="697"/>
      <c r="AC336" s="697"/>
      <c r="AD336" s="697"/>
      <c r="AE336" s="697"/>
      <c r="AF336" s="698"/>
      <c r="AG336" s="719"/>
      <c r="AH336" s="712"/>
      <c r="AI336" s="719"/>
      <c r="AJ336" s="554">
        <f t="shared" si="48"/>
        <v>0</v>
      </c>
      <c r="AK336" s="720"/>
      <c r="AL336" s="721"/>
      <c r="AM336" s="724"/>
      <c r="AN336" s="723" t="s">
        <v>97</v>
      </c>
      <c r="AO336" s="721" t="s">
        <v>97</v>
      </c>
      <c r="AP336" s="722" t="s">
        <v>97</v>
      </c>
      <c r="AQ336" s="720" t="s">
        <v>97</v>
      </c>
      <c r="AR336" s="721" t="s">
        <v>97</v>
      </c>
      <c r="AS336" s="721" t="s">
        <v>97</v>
      </c>
      <c r="AT336" s="721" t="s">
        <v>97</v>
      </c>
      <c r="AU336" s="722" t="s">
        <v>97</v>
      </c>
      <c r="AV336" s="852">
        <f t="shared" si="49"/>
        <v>0</v>
      </c>
      <c r="AW336" s="853"/>
      <c r="AX336" s="726"/>
      <c r="AY336" s="726"/>
      <c r="AZ336" s="726"/>
      <c r="BA336" s="726"/>
      <c r="BB336" s="726"/>
      <c r="BC336" s="726"/>
      <c r="BD336" s="726"/>
      <c r="BE336" s="727"/>
    </row>
    <row r="337" spans="1:57" ht="31.5">
      <c r="A337" s="2443"/>
      <c r="B337" s="2693"/>
      <c r="C337" s="2593"/>
      <c r="D337" s="321" t="s">
        <v>77</v>
      </c>
      <c r="E337" s="2545"/>
      <c r="F337" s="2548"/>
      <c r="G337" s="709">
        <f t="shared" si="46"/>
        <v>2000</v>
      </c>
      <c r="H337" s="842">
        <f>SUM(I337:L337)</f>
        <v>32</v>
      </c>
      <c r="I337" s="711">
        <f>SUM('Комунальні по МПД'!I367,'Комунальні по МПД'!I372,'Комунальні по МПД'!I377)</f>
        <v>14</v>
      </c>
      <c r="J337" s="711">
        <f>SUM('Комунальні по МПД'!J367,'Комунальні по МПД'!J372,'Комунальні по МПД'!J377)</f>
        <v>16</v>
      </c>
      <c r="K337" s="711">
        <f>SUM('Комунальні по МПД'!K367,'Комунальні по МПД'!K372,'Комунальні по МПД'!K377)</f>
        <v>2</v>
      </c>
      <c r="L337" s="711">
        <f>SUM('Комунальні по МПД'!L367,'Комунальні по МПД'!L372,'Комунальні по МПД'!L377)</f>
        <v>0</v>
      </c>
      <c r="M337" s="713">
        <f t="shared" si="47"/>
        <v>1949</v>
      </c>
      <c r="N337" s="714">
        <f>SUM('Комунальні по МПД'!N367,'Комунальні по МПД'!N372,'Комунальні по МПД'!N377)</f>
        <v>1949</v>
      </c>
      <c r="O337" s="714">
        <f>SUM('Комунальні по МПД'!O367,'Комунальні по МПД'!O372,'Комунальні по МПД'!O377)</f>
        <v>0</v>
      </c>
      <c r="P337" s="714">
        <f>SUM('Комунальні по МПД'!P367,'Комунальні по МПД'!P372,'Комунальні по МПД'!P377)</f>
        <v>0</v>
      </c>
      <c r="Q337" s="714">
        <f>SUM('Комунальні по МПД'!Q367,'Комунальні по МПД'!Q372,'Комунальні по МПД'!Q377)</f>
        <v>0</v>
      </c>
      <c r="R337" s="715">
        <f>SUM('Комунальні по МПД'!R367,'Комунальні по МПД'!R372,'Комунальні по МПД'!R377)</f>
        <v>0</v>
      </c>
      <c r="S337" s="716">
        <f>SUM('Комунальні по МПД'!S367,'Комунальні по МПД'!S372,'Комунальні по МПД'!S377)</f>
        <v>67</v>
      </c>
      <c r="T337" s="714">
        <f>SUM('Комунальні по МПД'!T367,'Комунальні по МПД'!T372,'Комунальні по МПД'!T377)</f>
        <v>18</v>
      </c>
      <c r="U337" s="714">
        <f>SUM('Комунальні по МПД'!U367,'Комунальні по МПД'!U372,'Комунальні по МПД'!U377)</f>
        <v>25</v>
      </c>
      <c r="V337" s="714">
        <f>SUM('Комунальні по МПД'!V367,'Комунальні по МПД'!V372,'Комунальні по МПД'!V377)</f>
        <v>1792</v>
      </c>
      <c r="W337" s="714">
        <f>SUM('Комунальні по МПД'!W367,'Комунальні по МПД'!W372,'Комунальні по МПД'!W377)</f>
        <v>47</v>
      </c>
      <c r="X337" s="718">
        <f>SUM('Комунальні по МПД'!X367,'Комунальні по МПД'!X372,'Комунальні по МПД'!X377)</f>
        <v>0</v>
      </c>
      <c r="Y337" s="716">
        <f>SUM('Комунальні по МПД'!Y367,'Комунальні по МПД'!Y372,'Комунальні по МПД'!Y377)</f>
        <v>1627</v>
      </c>
      <c r="Z337" s="718">
        <f>SUM('Комунальні по МПД'!Z367,'Комунальні по МПД'!Z372,'Комунальні по МПД'!Z377)</f>
        <v>322</v>
      </c>
      <c r="AA337" s="851">
        <f>SUM('Комунальні по МПД'!AA367,'Комунальні по МПД'!AA372,'Комунальні по МПД'!AA377)</f>
        <v>0</v>
      </c>
      <c r="AB337" s="697">
        <f>SUM('Комунальні по МПД'!AB367,'Комунальні по МПД'!AB372,'Комунальні по МПД'!AB377)</f>
        <v>491</v>
      </c>
      <c r="AC337" s="697">
        <f>SUM('Комунальні по МПД'!AC367,'Комунальні по МПД'!AC372,'Комунальні по МПД'!AC377)</f>
        <v>484</v>
      </c>
      <c r="AD337" s="697">
        <f>SUM('Комунальні по МПД'!AD367,'Комунальні по МПД'!AD372,'Комунальні по МПД'!AD377)</f>
        <v>130</v>
      </c>
      <c r="AE337" s="697">
        <f>SUM('Комунальні по МПД'!AE367,'Комунальні по МПД'!AE372,'Комунальні по МПД'!AE377)</f>
        <v>1054</v>
      </c>
      <c r="AF337" s="698">
        <f>SUM('Комунальні по МПД'!AF367,'Комунальні по МПД'!AF372,'Комунальні по МПД'!AF377)</f>
        <v>69</v>
      </c>
      <c r="AG337" s="807">
        <f>AVERAGE('Комунальні по МПД'!AG367,'Комунальні по МПД'!AG372,'Комунальні по МПД'!AG377)</f>
        <v>41.300000000000004</v>
      </c>
      <c r="AH337" s="854">
        <f>AVERAGE('Комунальні по МПД'!AH367,'Комунальні по МПД'!AH372,'Комунальні по МПД'!AH377)</f>
        <v>20.966666666666669</v>
      </c>
      <c r="AI337" s="807">
        <f>AVERAGE('Комунальні по МПД'!AI367,'Комунальні по МПД'!AI372,'Комунальні по МПД'!AI377)</f>
        <v>105.96666666666665</v>
      </c>
      <c r="AJ337" s="554">
        <f>SUM(AQ337:AU337)</f>
        <v>1949</v>
      </c>
      <c r="AK337" s="720" t="s">
        <v>98</v>
      </c>
      <c r="AL337" s="721" t="s">
        <v>98</v>
      </c>
      <c r="AM337" s="724" t="s">
        <v>98</v>
      </c>
      <c r="AN337" s="723" t="s">
        <v>97</v>
      </c>
      <c r="AO337" s="721" t="s">
        <v>97</v>
      </c>
      <c r="AP337" s="722" t="s">
        <v>97</v>
      </c>
      <c r="AQ337" s="720">
        <f>SUM('Комунальні по МПД'!AQ367,'Комунальні по МПД'!AQ372,'Комунальні по МПД'!AQ377)</f>
        <v>57</v>
      </c>
      <c r="AR337" s="721">
        <f>SUM('Комунальні по МПД'!AR367,'Комунальні по МПД'!AR372,'Комунальні по МПД'!AR377)</f>
        <v>174</v>
      </c>
      <c r="AS337" s="721">
        <f>SUM('Комунальні по МПД'!AS367,'Комунальні по МПД'!AS372,'Комунальні по МПД'!AS377)</f>
        <v>1113</v>
      </c>
      <c r="AT337" s="721">
        <f>SUM('Комунальні по МПД'!AT367,'Комунальні по МПД'!AT372,'Комунальні по МПД'!AT377)</f>
        <v>593</v>
      </c>
      <c r="AU337" s="722">
        <f>SUM('Комунальні по МПД'!AU367,'Комунальні по МПД'!AU372,'Комунальні по МПД'!AU377)</f>
        <v>12</v>
      </c>
      <c r="AV337" s="852">
        <f t="shared" si="49"/>
        <v>51</v>
      </c>
      <c r="AW337" s="853">
        <f>SUM('Комунальні по МПД'!AW367,'Комунальні по МПД'!AW372,'Комунальні по МПД'!AW377)</f>
        <v>0</v>
      </c>
      <c r="AX337" s="725">
        <f>SUM('Комунальні по МПД'!AX367,'Комунальні по МПД'!AX372,'Комунальні по МПД'!AX377)</f>
        <v>0</v>
      </c>
      <c r="AY337" s="725">
        <f>SUM('Комунальні по МПД'!AY367,'Комунальні по МПД'!AY372,'Комунальні по МПД'!AY377)</f>
        <v>4</v>
      </c>
      <c r="AZ337" s="725">
        <f>SUM('Комунальні по МПД'!AZ367,'Комунальні по МПД'!AZ372,'Комунальні по МПД'!AZ377)</f>
        <v>3</v>
      </c>
      <c r="BA337" s="725">
        <f>SUM('Комунальні по МПД'!BA367,'Комунальні по МПД'!BA372,'Комунальні по МПД'!BA377)</f>
        <v>39</v>
      </c>
      <c r="BB337" s="725">
        <f>SUM('Комунальні по МПД'!BB367,'Комунальні по МПД'!BB372,'Комунальні по МПД'!BB377)</f>
        <v>0</v>
      </c>
      <c r="BC337" s="725">
        <f>SUM('Комунальні по МПД'!BC367,'Комунальні по МПД'!BC372,'Комунальні по МПД'!BC377)</f>
        <v>1</v>
      </c>
      <c r="BD337" s="725">
        <f>SUM('Комунальні по МПД'!BD367,'Комунальні по МПД'!BD372,'Комунальні по МПД'!BD377)</f>
        <v>2</v>
      </c>
      <c r="BE337" s="855">
        <f>SUM('Комунальні по МПД'!BE367,'Комунальні по МПД'!BE372,'Комунальні по МПД'!BE377)</f>
        <v>2</v>
      </c>
    </row>
    <row r="338" spans="1:57" ht="32.25" thickBot="1">
      <c r="A338" s="2443"/>
      <c r="B338" s="2703"/>
      <c r="C338" s="2593"/>
      <c r="D338" s="322" t="s">
        <v>78</v>
      </c>
      <c r="E338" s="2545"/>
      <c r="F338" s="2548"/>
      <c r="G338" s="730">
        <f t="shared" si="46"/>
        <v>0</v>
      </c>
      <c r="H338" s="842">
        <f t="shared" si="50"/>
        <v>0</v>
      </c>
      <c r="I338" s="732"/>
      <c r="J338" s="732"/>
      <c r="K338" s="732"/>
      <c r="L338" s="733"/>
      <c r="M338" s="734">
        <f t="shared" si="47"/>
        <v>0</v>
      </c>
      <c r="N338" s="735"/>
      <c r="O338" s="735"/>
      <c r="P338" s="735"/>
      <c r="Q338" s="735"/>
      <c r="R338" s="856"/>
      <c r="S338" s="737"/>
      <c r="T338" s="738"/>
      <c r="U338" s="738"/>
      <c r="V338" s="738"/>
      <c r="W338" s="738"/>
      <c r="X338" s="739"/>
      <c r="Y338" s="737"/>
      <c r="Z338" s="739"/>
      <c r="AA338" s="758"/>
      <c r="AB338" s="711"/>
      <c r="AC338" s="711"/>
      <c r="AD338" s="711"/>
      <c r="AE338" s="711"/>
      <c r="AF338" s="712"/>
      <c r="AG338" s="743"/>
      <c r="AH338" s="733"/>
      <c r="AI338" s="743"/>
      <c r="AJ338" s="555">
        <f t="shared" si="48"/>
        <v>0</v>
      </c>
      <c r="AK338" s="744" t="s">
        <v>97</v>
      </c>
      <c r="AL338" s="745" t="s">
        <v>97</v>
      </c>
      <c r="AM338" s="808" t="s">
        <v>97</v>
      </c>
      <c r="AN338" s="747" t="s">
        <v>97</v>
      </c>
      <c r="AO338" s="745" t="s">
        <v>98</v>
      </c>
      <c r="AP338" s="746" t="s">
        <v>98</v>
      </c>
      <c r="AQ338" s="764"/>
      <c r="AR338" s="732"/>
      <c r="AS338" s="732"/>
      <c r="AT338" s="732"/>
      <c r="AU338" s="760"/>
      <c r="AV338" s="852">
        <f t="shared" si="49"/>
        <v>0</v>
      </c>
      <c r="AW338" s="857"/>
      <c r="AX338" s="749"/>
      <c r="AY338" s="749"/>
      <c r="AZ338" s="749"/>
      <c r="BA338" s="749"/>
      <c r="BB338" s="749"/>
      <c r="BC338" s="749"/>
      <c r="BD338" s="749"/>
      <c r="BE338" s="750"/>
    </row>
    <row r="339" spans="1:57" ht="31.5">
      <c r="A339" s="2443"/>
      <c r="B339" s="2468" t="s">
        <v>352</v>
      </c>
      <c r="C339" s="2592" t="s">
        <v>353</v>
      </c>
      <c r="D339" s="323" t="s">
        <v>74</v>
      </c>
      <c r="E339" s="2544">
        <v>10</v>
      </c>
      <c r="F339" s="2547">
        <f>E339-SUM(M339:M343)</f>
        <v>-7</v>
      </c>
      <c r="G339" s="684">
        <f t="shared" si="46"/>
        <v>0</v>
      </c>
      <c r="H339" s="685">
        <f t="shared" ref="H339:H343" si="51">SUM(I339:L339)</f>
        <v>0</v>
      </c>
      <c r="I339" s="686"/>
      <c r="J339" s="686"/>
      <c r="K339" s="686"/>
      <c r="L339" s="687"/>
      <c r="M339" s="688">
        <f t="shared" si="47"/>
        <v>0</v>
      </c>
      <c r="N339" s="689"/>
      <c r="O339" s="689"/>
      <c r="P339" s="689"/>
      <c r="Q339" s="689"/>
      <c r="R339" s="693"/>
      <c r="S339" s="762"/>
      <c r="T339" s="762"/>
      <c r="U339" s="762"/>
      <c r="V339" s="689"/>
      <c r="W339" s="689"/>
      <c r="X339" s="693"/>
      <c r="Y339" s="691"/>
      <c r="Z339" s="693"/>
      <c r="AA339" s="699"/>
      <c r="AB339" s="686"/>
      <c r="AC339" s="686"/>
      <c r="AD339" s="686"/>
      <c r="AE339" s="686"/>
      <c r="AF339" s="687"/>
      <c r="AG339" s="696"/>
      <c r="AH339" s="809"/>
      <c r="AI339" s="851"/>
      <c r="AJ339" s="575">
        <f t="shared" si="48"/>
        <v>0</v>
      </c>
      <c r="AK339" s="700" t="s">
        <v>97</v>
      </c>
      <c r="AL339" s="701" t="s">
        <v>97</v>
      </c>
      <c r="AM339" s="702" t="s">
        <v>97</v>
      </c>
      <c r="AN339" s="696"/>
      <c r="AO339" s="697"/>
      <c r="AP339" s="809"/>
      <c r="AQ339" s="858" t="s">
        <v>97</v>
      </c>
      <c r="AR339" s="846" t="s">
        <v>97</v>
      </c>
      <c r="AS339" s="846" t="s">
        <v>97</v>
      </c>
      <c r="AT339" s="846" t="s">
        <v>97</v>
      </c>
      <c r="AU339" s="847" t="s">
        <v>97</v>
      </c>
      <c r="AV339" s="553">
        <f t="shared" si="49"/>
        <v>0</v>
      </c>
      <c r="AW339" s="706"/>
      <c r="AX339" s="707"/>
      <c r="AY339" s="707"/>
      <c r="AZ339" s="707"/>
      <c r="BA339" s="707"/>
      <c r="BB339" s="707"/>
      <c r="BC339" s="707"/>
      <c r="BD339" s="707"/>
      <c r="BE339" s="708"/>
    </row>
    <row r="340" spans="1:57" ht="47.25">
      <c r="A340" s="2443"/>
      <c r="B340" s="2469"/>
      <c r="C340" s="2593"/>
      <c r="D340" s="321" t="s">
        <v>75</v>
      </c>
      <c r="E340" s="2545"/>
      <c r="F340" s="2548"/>
      <c r="G340" s="709">
        <f t="shared" si="46"/>
        <v>0</v>
      </c>
      <c r="H340" s="710">
        <f t="shared" si="51"/>
        <v>0</v>
      </c>
      <c r="I340" s="711"/>
      <c r="J340" s="711"/>
      <c r="K340" s="711"/>
      <c r="L340" s="712"/>
      <c r="M340" s="713">
        <f t="shared" si="47"/>
        <v>0</v>
      </c>
      <c r="N340" s="714"/>
      <c r="O340" s="714"/>
      <c r="P340" s="714"/>
      <c r="Q340" s="714"/>
      <c r="R340" s="718"/>
      <c r="S340" s="694"/>
      <c r="T340" s="694"/>
      <c r="U340" s="694"/>
      <c r="V340" s="751"/>
      <c r="W340" s="751"/>
      <c r="X340" s="695"/>
      <c r="Y340" s="756"/>
      <c r="Z340" s="695"/>
      <c r="AA340" s="696"/>
      <c r="AB340" s="697"/>
      <c r="AC340" s="697"/>
      <c r="AD340" s="697"/>
      <c r="AE340" s="697"/>
      <c r="AF340" s="698"/>
      <c r="AG340" s="719"/>
      <c r="AH340" s="757"/>
      <c r="AI340" s="758"/>
      <c r="AJ340" s="554">
        <f t="shared" si="48"/>
        <v>0</v>
      </c>
      <c r="AK340" s="720" t="s">
        <v>98</v>
      </c>
      <c r="AL340" s="721" t="s">
        <v>98</v>
      </c>
      <c r="AM340" s="722" t="s">
        <v>98</v>
      </c>
      <c r="AN340" s="723"/>
      <c r="AO340" s="721"/>
      <c r="AP340" s="722"/>
      <c r="AQ340" s="723" t="s">
        <v>97</v>
      </c>
      <c r="AR340" s="721" t="s">
        <v>97</v>
      </c>
      <c r="AS340" s="721" t="s">
        <v>97</v>
      </c>
      <c r="AT340" s="721" t="s">
        <v>97</v>
      </c>
      <c r="AU340" s="724" t="s">
        <v>97</v>
      </c>
      <c r="AV340" s="553">
        <f t="shared" si="49"/>
        <v>0</v>
      </c>
      <c r="AW340" s="753"/>
      <c r="AX340" s="754"/>
      <c r="AY340" s="754"/>
      <c r="AZ340" s="754"/>
      <c r="BA340" s="754"/>
      <c r="BB340" s="754"/>
      <c r="BC340" s="754"/>
      <c r="BD340" s="754"/>
      <c r="BE340" s="755"/>
    </row>
    <row r="341" spans="1:57" ht="31.5">
      <c r="A341" s="2443"/>
      <c r="B341" s="2469"/>
      <c r="C341" s="2593"/>
      <c r="D341" s="321" t="s">
        <v>76</v>
      </c>
      <c r="E341" s="2545"/>
      <c r="F341" s="2548"/>
      <c r="G341" s="709">
        <f t="shared" si="46"/>
        <v>0</v>
      </c>
      <c r="H341" s="710">
        <f t="shared" si="51"/>
        <v>0</v>
      </c>
      <c r="I341" s="711"/>
      <c r="J341" s="711"/>
      <c r="K341" s="711"/>
      <c r="L341" s="712"/>
      <c r="M341" s="713">
        <f t="shared" si="47"/>
        <v>0</v>
      </c>
      <c r="N341" s="714"/>
      <c r="O341" s="714"/>
      <c r="P341" s="714"/>
      <c r="Q341" s="714"/>
      <c r="R341" s="718"/>
      <c r="S341" s="694"/>
      <c r="T341" s="694"/>
      <c r="U341" s="694"/>
      <c r="V341" s="751"/>
      <c r="W341" s="751"/>
      <c r="X341" s="695"/>
      <c r="Y341" s="756"/>
      <c r="Z341" s="695"/>
      <c r="AA341" s="696"/>
      <c r="AB341" s="697"/>
      <c r="AC341" s="697"/>
      <c r="AD341" s="697"/>
      <c r="AE341" s="697"/>
      <c r="AF341" s="698"/>
      <c r="AG341" s="719"/>
      <c r="AH341" s="757"/>
      <c r="AI341" s="758"/>
      <c r="AJ341" s="554">
        <f t="shared" si="48"/>
        <v>0</v>
      </c>
      <c r="AK341" s="720"/>
      <c r="AL341" s="721"/>
      <c r="AM341" s="722"/>
      <c r="AN341" s="723" t="s">
        <v>97</v>
      </c>
      <c r="AO341" s="721" t="s">
        <v>97</v>
      </c>
      <c r="AP341" s="722" t="s">
        <v>97</v>
      </c>
      <c r="AQ341" s="723" t="s">
        <v>97</v>
      </c>
      <c r="AR341" s="721" t="s">
        <v>97</v>
      </c>
      <c r="AS341" s="721" t="s">
        <v>97</v>
      </c>
      <c r="AT341" s="721" t="s">
        <v>97</v>
      </c>
      <c r="AU341" s="724" t="s">
        <v>97</v>
      </c>
      <c r="AV341" s="553">
        <f t="shared" si="49"/>
        <v>0</v>
      </c>
      <c r="AW341" s="753"/>
      <c r="AX341" s="754"/>
      <c r="AY341" s="754"/>
      <c r="AZ341" s="754"/>
      <c r="BA341" s="754"/>
      <c r="BB341" s="754"/>
      <c r="BC341" s="754"/>
      <c r="BD341" s="754"/>
      <c r="BE341" s="755"/>
    </row>
    <row r="342" spans="1:57" ht="31.5">
      <c r="A342" s="2443"/>
      <c r="B342" s="2469"/>
      <c r="C342" s="2593"/>
      <c r="D342" s="321" t="s">
        <v>77</v>
      </c>
      <c r="E342" s="2545"/>
      <c r="F342" s="2548"/>
      <c r="G342" s="709">
        <f t="shared" si="46"/>
        <v>17</v>
      </c>
      <c r="H342" s="710">
        <f t="shared" si="51"/>
        <v>1</v>
      </c>
      <c r="I342" s="711"/>
      <c r="J342" s="711"/>
      <c r="K342" s="711">
        <v>1</v>
      </c>
      <c r="L342" s="712"/>
      <c r="M342" s="713">
        <f t="shared" si="47"/>
        <v>17</v>
      </c>
      <c r="N342" s="714"/>
      <c r="O342" s="714"/>
      <c r="P342" s="714"/>
      <c r="Q342" s="714">
        <v>17</v>
      </c>
      <c r="R342" s="718"/>
      <c r="S342" s="694"/>
      <c r="T342" s="694"/>
      <c r="U342" s="694"/>
      <c r="V342" s="751">
        <v>17</v>
      </c>
      <c r="W342" s="751"/>
      <c r="X342" s="695"/>
      <c r="Y342" s="756">
        <v>15</v>
      </c>
      <c r="Z342" s="695">
        <v>2</v>
      </c>
      <c r="AA342" s="696">
        <v>0</v>
      </c>
      <c r="AB342" s="697">
        <v>6</v>
      </c>
      <c r="AC342" s="697">
        <v>6</v>
      </c>
      <c r="AD342" s="697">
        <v>1</v>
      </c>
      <c r="AE342" s="697">
        <v>4</v>
      </c>
      <c r="AF342" s="698">
        <v>1</v>
      </c>
      <c r="AG342" s="719">
        <v>33.200000000000003</v>
      </c>
      <c r="AH342" s="757">
        <v>6.9</v>
      </c>
      <c r="AI342" s="758">
        <v>112.5</v>
      </c>
      <c r="AJ342" s="554">
        <f>SUM(AQ342:AU342)</f>
        <v>17</v>
      </c>
      <c r="AK342" s="720" t="s">
        <v>98</v>
      </c>
      <c r="AL342" s="721" t="s">
        <v>98</v>
      </c>
      <c r="AM342" s="722" t="s">
        <v>98</v>
      </c>
      <c r="AN342" s="723" t="s">
        <v>97</v>
      </c>
      <c r="AO342" s="721" t="s">
        <v>97</v>
      </c>
      <c r="AP342" s="722" t="s">
        <v>97</v>
      </c>
      <c r="AQ342" s="723">
        <v>1</v>
      </c>
      <c r="AR342" s="721">
        <v>0</v>
      </c>
      <c r="AS342" s="721">
        <v>7</v>
      </c>
      <c r="AT342" s="721">
        <v>7</v>
      </c>
      <c r="AU342" s="724">
        <v>2</v>
      </c>
      <c r="AV342" s="553">
        <f t="shared" si="49"/>
        <v>0</v>
      </c>
      <c r="AW342" s="753"/>
      <c r="AX342" s="754"/>
      <c r="AY342" s="754"/>
      <c r="AZ342" s="754"/>
      <c r="BA342" s="754"/>
      <c r="BB342" s="754"/>
      <c r="BC342" s="754"/>
      <c r="BD342" s="754"/>
      <c r="BE342" s="755"/>
    </row>
    <row r="343" spans="1:57" ht="32.25" thickBot="1">
      <c r="A343" s="2443"/>
      <c r="B343" s="2470"/>
      <c r="C343" s="2596"/>
      <c r="D343" s="322" t="s">
        <v>78</v>
      </c>
      <c r="E343" s="2546"/>
      <c r="F343" s="2555"/>
      <c r="G343" s="730">
        <f t="shared" si="46"/>
        <v>0</v>
      </c>
      <c r="H343" s="731">
        <f t="shared" si="51"/>
        <v>0</v>
      </c>
      <c r="I343" s="732"/>
      <c r="J343" s="732"/>
      <c r="K343" s="732"/>
      <c r="L343" s="733"/>
      <c r="M343" s="759">
        <f t="shared" si="47"/>
        <v>0</v>
      </c>
      <c r="N343" s="738"/>
      <c r="O343" s="738"/>
      <c r="P343" s="738"/>
      <c r="Q343" s="738"/>
      <c r="R343" s="739"/>
      <c r="S343" s="763"/>
      <c r="T343" s="763"/>
      <c r="U343" s="763"/>
      <c r="V343" s="738"/>
      <c r="W343" s="738"/>
      <c r="X343" s="739"/>
      <c r="Y343" s="737"/>
      <c r="Z343" s="739"/>
      <c r="AA343" s="743"/>
      <c r="AB343" s="732"/>
      <c r="AC343" s="732"/>
      <c r="AD343" s="732"/>
      <c r="AE343" s="732"/>
      <c r="AF343" s="733"/>
      <c r="AG343" s="743"/>
      <c r="AH343" s="760"/>
      <c r="AI343" s="764"/>
      <c r="AJ343" s="555">
        <f t="shared" si="48"/>
        <v>0</v>
      </c>
      <c r="AK343" s="744" t="s">
        <v>97</v>
      </c>
      <c r="AL343" s="745" t="s">
        <v>97</v>
      </c>
      <c r="AM343" s="746" t="s">
        <v>97</v>
      </c>
      <c r="AN343" s="747" t="s">
        <v>97</v>
      </c>
      <c r="AO343" s="745" t="s">
        <v>98</v>
      </c>
      <c r="AP343" s="746" t="s">
        <v>98</v>
      </c>
      <c r="AQ343" s="743"/>
      <c r="AR343" s="732"/>
      <c r="AS343" s="732"/>
      <c r="AT343" s="732"/>
      <c r="AU343" s="733"/>
      <c r="AV343" s="553">
        <f t="shared" si="49"/>
        <v>0</v>
      </c>
      <c r="AW343" s="748"/>
      <c r="AX343" s="749"/>
      <c r="AY343" s="749"/>
      <c r="AZ343" s="749"/>
      <c r="BA343" s="749"/>
      <c r="BB343" s="749"/>
      <c r="BC343" s="749"/>
      <c r="BD343" s="749"/>
      <c r="BE343" s="750"/>
    </row>
    <row r="344" spans="1:57" ht="31.5">
      <c r="A344" s="2443"/>
      <c r="B344" s="2454" t="s">
        <v>354</v>
      </c>
      <c r="C344" s="2457" t="s">
        <v>355</v>
      </c>
      <c r="D344" s="323" t="s">
        <v>74</v>
      </c>
      <c r="E344" s="2544">
        <v>0</v>
      </c>
      <c r="F344" s="2547">
        <f>E344-SUM(M344:M348)</f>
        <v>-253</v>
      </c>
      <c r="G344" s="684">
        <f t="shared" si="46"/>
        <v>50</v>
      </c>
      <c r="H344" s="685">
        <f t="shared" ref="H344:H353" si="52">SUM(I344:L344)</f>
        <v>0</v>
      </c>
      <c r="I344" s="686"/>
      <c r="J344" s="686"/>
      <c r="K344" s="686"/>
      <c r="L344" s="687"/>
      <c r="M344" s="826">
        <f t="shared" si="47"/>
        <v>49</v>
      </c>
      <c r="N344" s="751">
        <v>49</v>
      </c>
      <c r="O344" s="751"/>
      <c r="P344" s="751"/>
      <c r="Q344" s="751"/>
      <c r="R344" s="695"/>
      <c r="S344" s="762">
        <v>2</v>
      </c>
      <c r="T344" s="762"/>
      <c r="U344" s="762"/>
      <c r="V344" s="689">
        <v>47</v>
      </c>
      <c r="W344" s="689"/>
      <c r="X344" s="693"/>
      <c r="Y344" s="691">
        <v>38</v>
      </c>
      <c r="Z344" s="693">
        <v>11</v>
      </c>
      <c r="AA344" s="699"/>
      <c r="AB344" s="686">
        <v>38</v>
      </c>
      <c r="AC344" s="686">
        <v>38</v>
      </c>
      <c r="AD344" s="686">
        <v>3</v>
      </c>
      <c r="AE344" s="686">
        <v>30</v>
      </c>
      <c r="AF344" s="687">
        <v>0</v>
      </c>
      <c r="AG344" s="699">
        <v>44</v>
      </c>
      <c r="AH344" s="703">
        <v>15</v>
      </c>
      <c r="AI344" s="752">
        <v>12</v>
      </c>
      <c r="AJ344" s="552">
        <f>SUM(AN344:AP344)</f>
        <v>49</v>
      </c>
      <c r="AK344" s="700" t="s">
        <v>97</v>
      </c>
      <c r="AL344" s="701" t="s">
        <v>97</v>
      </c>
      <c r="AM344" s="702" t="s">
        <v>97</v>
      </c>
      <c r="AN344" s="699"/>
      <c r="AO344" s="686">
        <v>49</v>
      </c>
      <c r="AP344" s="703"/>
      <c r="AQ344" s="704" t="s">
        <v>97</v>
      </c>
      <c r="AR344" s="701" t="s">
        <v>97</v>
      </c>
      <c r="AS344" s="701" t="s">
        <v>97</v>
      </c>
      <c r="AT344" s="701" t="s">
        <v>97</v>
      </c>
      <c r="AU344" s="705" t="s">
        <v>97</v>
      </c>
      <c r="AV344" s="553">
        <f t="shared" si="49"/>
        <v>1</v>
      </c>
      <c r="AW344" s="706"/>
      <c r="AX344" s="707"/>
      <c r="AY344" s="707"/>
      <c r="AZ344" s="707"/>
      <c r="BA344" s="707">
        <v>1</v>
      </c>
      <c r="BB344" s="707"/>
      <c r="BC344" s="707"/>
      <c r="BD344" s="707"/>
      <c r="BE344" s="708"/>
    </row>
    <row r="345" spans="1:57" ht="47.25">
      <c r="A345" s="2443"/>
      <c r="B345" s="2455"/>
      <c r="C345" s="2458"/>
      <c r="D345" s="321" t="s">
        <v>75</v>
      </c>
      <c r="E345" s="2545"/>
      <c r="F345" s="2548"/>
      <c r="G345" s="709">
        <f t="shared" si="46"/>
        <v>0</v>
      </c>
      <c r="H345" s="710">
        <f t="shared" si="52"/>
        <v>0</v>
      </c>
      <c r="I345" s="711"/>
      <c r="J345" s="711"/>
      <c r="K345" s="711"/>
      <c r="L345" s="712"/>
      <c r="M345" s="713">
        <f t="shared" si="47"/>
        <v>0</v>
      </c>
      <c r="N345" s="714"/>
      <c r="O345" s="714"/>
      <c r="P345" s="714"/>
      <c r="Q345" s="714"/>
      <c r="R345" s="718"/>
      <c r="S345" s="694"/>
      <c r="T345" s="694"/>
      <c r="U345" s="694"/>
      <c r="V345" s="751"/>
      <c r="W345" s="751"/>
      <c r="X345" s="695"/>
      <c r="Y345" s="756"/>
      <c r="Z345" s="695"/>
      <c r="AA345" s="696"/>
      <c r="AB345" s="697"/>
      <c r="AC345" s="697"/>
      <c r="AD345" s="697"/>
      <c r="AE345" s="697"/>
      <c r="AF345" s="698"/>
      <c r="AG345" s="719"/>
      <c r="AH345" s="757"/>
      <c r="AI345" s="758"/>
      <c r="AJ345" s="554">
        <f t="shared" si="48"/>
        <v>0</v>
      </c>
      <c r="AK345" s="720" t="s">
        <v>98</v>
      </c>
      <c r="AL345" s="721" t="s">
        <v>98</v>
      </c>
      <c r="AM345" s="722" t="s">
        <v>98</v>
      </c>
      <c r="AN345" s="723"/>
      <c r="AO345" s="721"/>
      <c r="AP345" s="722"/>
      <c r="AQ345" s="723" t="s">
        <v>97</v>
      </c>
      <c r="AR345" s="721" t="s">
        <v>97</v>
      </c>
      <c r="AS345" s="721" t="s">
        <v>97</v>
      </c>
      <c r="AT345" s="721" t="s">
        <v>97</v>
      </c>
      <c r="AU345" s="724" t="s">
        <v>97</v>
      </c>
      <c r="AV345" s="553">
        <f t="shared" si="49"/>
        <v>0</v>
      </c>
      <c r="AW345" s="753"/>
      <c r="AX345" s="754"/>
      <c r="AY345" s="754"/>
      <c r="AZ345" s="754"/>
      <c r="BA345" s="754"/>
      <c r="BB345" s="754"/>
      <c r="BC345" s="754"/>
      <c r="BD345" s="754"/>
      <c r="BE345" s="755"/>
    </row>
    <row r="346" spans="1:57" ht="31.5">
      <c r="A346" s="2443"/>
      <c r="B346" s="2455"/>
      <c r="C346" s="2458"/>
      <c r="D346" s="321" t="s">
        <v>76</v>
      </c>
      <c r="E346" s="2545"/>
      <c r="F346" s="2548"/>
      <c r="G346" s="709">
        <f t="shared" si="46"/>
        <v>0</v>
      </c>
      <c r="H346" s="710">
        <f t="shared" si="52"/>
        <v>0</v>
      </c>
      <c r="I346" s="711"/>
      <c r="J346" s="711"/>
      <c r="K346" s="711"/>
      <c r="L346" s="712"/>
      <c r="M346" s="713">
        <f t="shared" si="47"/>
        <v>0</v>
      </c>
      <c r="N346" s="714"/>
      <c r="O346" s="714"/>
      <c r="P346" s="714"/>
      <c r="Q346" s="714"/>
      <c r="R346" s="718"/>
      <c r="S346" s="694"/>
      <c r="T346" s="694"/>
      <c r="U346" s="694"/>
      <c r="V346" s="751"/>
      <c r="W346" s="751"/>
      <c r="X346" s="695"/>
      <c r="Y346" s="756"/>
      <c r="Z346" s="695"/>
      <c r="AA346" s="696"/>
      <c r="AB346" s="697"/>
      <c r="AC346" s="697"/>
      <c r="AD346" s="697"/>
      <c r="AE346" s="697"/>
      <c r="AF346" s="698"/>
      <c r="AG346" s="719"/>
      <c r="AH346" s="757"/>
      <c r="AI346" s="758"/>
      <c r="AJ346" s="554">
        <f t="shared" si="48"/>
        <v>0</v>
      </c>
      <c r="AK346" s="720"/>
      <c r="AL346" s="721"/>
      <c r="AM346" s="722"/>
      <c r="AN346" s="723" t="s">
        <v>97</v>
      </c>
      <c r="AO346" s="721" t="s">
        <v>97</v>
      </c>
      <c r="AP346" s="722" t="s">
        <v>97</v>
      </c>
      <c r="AQ346" s="723" t="s">
        <v>97</v>
      </c>
      <c r="AR346" s="721" t="s">
        <v>97</v>
      </c>
      <c r="AS346" s="721" t="s">
        <v>97</v>
      </c>
      <c r="AT346" s="721" t="s">
        <v>97</v>
      </c>
      <c r="AU346" s="724" t="s">
        <v>97</v>
      </c>
      <c r="AV346" s="553">
        <f t="shared" si="49"/>
        <v>0</v>
      </c>
      <c r="AW346" s="753"/>
      <c r="AX346" s="754"/>
      <c r="AY346" s="754"/>
      <c r="AZ346" s="754"/>
      <c r="BA346" s="754"/>
      <c r="BB346" s="754"/>
      <c r="BC346" s="754"/>
      <c r="BD346" s="754"/>
      <c r="BE346" s="755"/>
    </row>
    <row r="347" spans="1:57" ht="31.5">
      <c r="A347" s="2443"/>
      <c r="B347" s="2455"/>
      <c r="C347" s="2458"/>
      <c r="D347" s="321" t="s">
        <v>77</v>
      </c>
      <c r="E347" s="2545"/>
      <c r="F347" s="2548"/>
      <c r="G347" s="709">
        <f t="shared" si="46"/>
        <v>206</v>
      </c>
      <c r="H347" s="710">
        <f t="shared" si="52"/>
        <v>3</v>
      </c>
      <c r="I347" s="711">
        <v>1</v>
      </c>
      <c r="J347" s="711"/>
      <c r="K347" s="711"/>
      <c r="L347" s="712">
        <v>2</v>
      </c>
      <c r="M347" s="713">
        <f t="shared" si="47"/>
        <v>204</v>
      </c>
      <c r="N347" s="714"/>
      <c r="O347" s="714"/>
      <c r="P347" s="714"/>
      <c r="Q347" s="714">
        <v>204</v>
      </c>
      <c r="R347" s="718"/>
      <c r="S347" s="694">
        <v>44</v>
      </c>
      <c r="T347" s="694"/>
      <c r="U347" s="694"/>
      <c r="V347" s="751">
        <v>160</v>
      </c>
      <c r="W347" s="751"/>
      <c r="X347" s="695"/>
      <c r="Y347" s="756">
        <v>167</v>
      </c>
      <c r="Z347" s="695">
        <v>37</v>
      </c>
      <c r="AA347" s="696"/>
      <c r="AB347" s="697">
        <v>117</v>
      </c>
      <c r="AC347" s="697">
        <v>117</v>
      </c>
      <c r="AD347" s="697">
        <v>7</v>
      </c>
      <c r="AE347" s="697">
        <v>133</v>
      </c>
      <c r="AF347" s="698">
        <v>0</v>
      </c>
      <c r="AG347" s="719">
        <v>45</v>
      </c>
      <c r="AH347" s="757">
        <v>15</v>
      </c>
      <c r="AI347" s="758">
        <v>100</v>
      </c>
      <c r="AJ347" s="554">
        <f>SUM(AQ347:AU347)</f>
        <v>202</v>
      </c>
      <c r="AK347" s="720" t="s">
        <v>98</v>
      </c>
      <c r="AL347" s="721" t="s">
        <v>98</v>
      </c>
      <c r="AM347" s="722" t="s">
        <v>98</v>
      </c>
      <c r="AN347" s="723" t="s">
        <v>97</v>
      </c>
      <c r="AO347" s="721" t="s">
        <v>97</v>
      </c>
      <c r="AP347" s="722" t="s">
        <v>97</v>
      </c>
      <c r="AQ347" s="723"/>
      <c r="AR347" s="721">
        <v>13</v>
      </c>
      <c r="AS347" s="721">
        <v>123</v>
      </c>
      <c r="AT347" s="721">
        <v>66</v>
      </c>
      <c r="AU347" s="724"/>
      <c r="AV347" s="553">
        <f t="shared" si="49"/>
        <v>2</v>
      </c>
      <c r="AW347" s="753"/>
      <c r="AX347" s="754"/>
      <c r="AY347" s="754"/>
      <c r="AZ347" s="754"/>
      <c r="BA347" s="754"/>
      <c r="BB347" s="754"/>
      <c r="BC347" s="754"/>
      <c r="BD347" s="754">
        <v>1</v>
      </c>
      <c r="BE347" s="755">
        <v>1</v>
      </c>
    </row>
    <row r="348" spans="1:57" ht="32.25" thickBot="1">
      <c r="A348" s="2443"/>
      <c r="B348" s="2456"/>
      <c r="C348" s="2459"/>
      <c r="D348" s="322" t="s">
        <v>78</v>
      </c>
      <c r="E348" s="2546"/>
      <c r="F348" s="2555"/>
      <c r="G348" s="730">
        <f t="shared" si="46"/>
        <v>0</v>
      </c>
      <c r="H348" s="731">
        <f t="shared" si="52"/>
        <v>0</v>
      </c>
      <c r="I348" s="732"/>
      <c r="J348" s="732"/>
      <c r="K348" s="732"/>
      <c r="L348" s="733"/>
      <c r="M348" s="759">
        <f t="shared" si="47"/>
        <v>0</v>
      </c>
      <c r="N348" s="738"/>
      <c r="O348" s="738"/>
      <c r="P348" s="738"/>
      <c r="Q348" s="738"/>
      <c r="R348" s="739"/>
      <c r="S348" s="763"/>
      <c r="T348" s="763"/>
      <c r="U348" s="763"/>
      <c r="V348" s="738"/>
      <c r="W348" s="738"/>
      <c r="X348" s="739"/>
      <c r="Y348" s="737"/>
      <c r="Z348" s="739"/>
      <c r="AA348" s="743"/>
      <c r="AB348" s="732"/>
      <c r="AC348" s="732"/>
      <c r="AD348" s="732"/>
      <c r="AE348" s="732"/>
      <c r="AF348" s="733"/>
      <c r="AG348" s="743"/>
      <c r="AH348" s="760"/>
      <c r="AI348" s="764"/>
      <c r="AJ348" s="555">
        <f t="shared" si="48"/>
        <v>0</v>
      </c>
      <c r="AK348" s="744" t="s">
        <v>97</v>
      </c>
      <c r="AL348" s="745" t="s">
        <v>97</v>
      </c>
      <c r="AM348" s="746" t="s">
        <v>97</v>
      </c>
      <c r="AN348" s="747" t="s">
        <v>97</v>
      </c>
      <c r="AO348" s="745" t="s">
        <v>98</v>
      </c>
      <c r="AP348" s="746" t="s">
        <v>98</v>
      </c>
      <c r="AQ348" s="743"/>
      <c r="AR348" s="732"/>
      <c r="AS348" s="732"/>
      <c r="AT348" s="732"/>
      <c r="AU348" s="733"/>
      <c r="AV348" s="553">
        <f t="shared" si="49"/>
        <v>0</v>
      </c>
      <c r="AW348" s="748"/>
      <c r="AX348" s="749"/>
      <c r="AY348" s="749"/>
      <c r="AZ348" s="749"/>
      <c r="BA348" s="749"/>
      <c r="BB348" s="749"/>
      <c r="BC348" s="749"/>
      <c r="BD348" s="749"/>
      <c r="BE348" s="750"/>
    </row>
    <row r="349" spans="1:57" ht="31.5">
      <c r="A349" s="2443"/>
      <c r="B349" s="2454" t="s">
        <v>356</v>
      </c>
      <c r="C349" s="2457" t="s">
        <v>357</v>
      </c>
      <c r="D349" s="323" t="s">
        <v>74</v>
      </c>
      <c r="E349" s="2597">
        <v>22</v>
      </c>
      <c r="F349" s="2600">
        <f>E349-SUM(M349:M353)</f>
        <v>2</v>
      </c>
      <c r="G349" s="859">
        <f t="shared" si="46"/>
        <v>0</v>
      </c>
      <c r="H349" s="860">
        <f t="shared" si="52"/>
        <v>0</v>
      </c>
      <c r="I349" s="861"/>
      <c r="J349" s="861"/>
      <c r="K349" s="861"/>
      <c r="L349" s="862"/>
      <c r="M349" s="863">
        <f t="shared" si="47"/>
        <v>0</v>
      </c>
      <c r="N349" s="864"/>
      <c r="O349" s="864"/>
      <c r="P349" s="864"/>
      <c r="Q349" s="864"/>
      <c r="R349" s="865"/>
      <c r="S349" s="866"/>
      <c r="T349" s="866"/>
      <c r="U349" s="866"/>
      <c r="V349" s="864"/>
      <c r="W349" s="864"/>
      <c r="X349" s="865"/>
      <c r="Y349" s="867"/>
      <c r="Z349" s="865"/>
      <c r="AA349" s="868"/>
      <c r="AB349" s="861"/>
      <c r="AC349" s="861"/>
      <c r="AD349" s="861"/>
      <c r="AE349" s="861"/>
      <c r="AF349" s="862"/>
      <c r="AG349" s="868"/>
      <c r="AH349" s="869"/>
      <c r="AI349" s="870"/>
      <c r="AJ349" s="871">
        <f t="shared" si="48"/>
        <v>0</v>
      </c>
      <c r="AK349" s="872" t="s">
        <v>97</v>
      </c>
      <c r="AL349" s="873" t="s">
        <v>97</v>
      </c>
      <c r="AM349" s="874" t="s">
        <v>97</v>
      </c>
      <c r="AN349" s="868"/>
      <c r="AO349" s="861"/>
      <c r="AP349" s="869"/>
      <c r="AQ349" s="875" t="s">
        <v>97</v>
      </c>
      <c r="AR349" s="873" t="s">
        <v>97</v>
      </c>
      <c r="AS349" s="873" t="s">
        <v>97</v>
      </c>
      <c r="AT349" s="873" t="s">
        <v>97</v>
      </c>
      <c r="AU349" s="876" t="s">
        <v>97</v>
      </c>
      <c r="AV349" s="877">
        <f t="shared" si="49"/>
        <v>0</v>
      </c>
      <c r="AW349" s="706"/>
      <c r="AX349" s="707"/>
      <c r="AY349" s="707"/>
      <c r="AZ349" s="707"/>
      <c r="BA349" s="707"/>
      <c r="BB349" s="707"/>
      <c r="BC349" s="707"/>
      <c r="BD349" s="707"/>
      <c r="BE349" s="708"/>
    </row>
    <row r="350" spans="1:57" ht="47.25">
      <c r="A350" s="2443"/>
      <c r="B350" s="2455"/>
      <c r="C350" s="2458"/>
      <c r="D350" s="321" t="s">
        <v>75</v>
      </c>
      <c r="E350" s="2598"/>
      <c r="F350" s="2601"/>
      <c r="G350" s="878">
        <f t="shared" si="46"/>
        <v>0</v>
      </c>
      <c r="H350" s="879">
        <f t="shared" si="52"/>
        <v>0</v>
      </c>
      <c r="I350" s="880"/>
      <c r="J350" s="880"/>
      <c r="K350" s="880"/>
      <c r="L350" s="881"/>
      <c r="M350" s="882">
        <f t="shared" si="47"/>
        <v>0</v>
      </c>
      <c r="N350" s="883"/>
      <c r="O350" s="883"/>
      <c r="P350" s="883"/>
      <c r="Q350" s="883"/>
      <c r="R350" s="884"/>
      <c r="S350" s="885"/>
      <c r="T350" s="885"/>
      <c r="U350" s="885"/>
      <c r="V350" s="886"/>
      <c r="W350" s="886"/>
      <c r="X350" s="887"/>
      <c r="Y350" s="888"/>
      <c r="Z350" s="887"/>
      <c r="AA350" s="889"/>
      <c r="AB350" s="890"/>
      <c r="AC350" s="890"/>
      <c r="AD350" s="890"/>
      <c r="AE350" s="890"/>
      <c r="AF350" s="891"/>
      <c r="AG350" s="892"/>
      <c r="AH350" s="893"/>
      <c r="AI350" s="894"/>
      <c r="AJ350" s="895">
        <f t="shared" si="48"/>
        <v>0</v>
      </c>
      <c r="AK350" s="896" t="s">
        <v>98</v>
      </c>
      <c r="AL350" s="897" t="s">
        <v>98</v>
      </c>
      <c r="AM350" s="898" t="s">
        <v>98</v>
      </c>
      <c r="AN350" s="899"/>
      <c r="AO350" s="897"/>
      <c r="AP350" s="898"/>
      <c r="AQ350" s="899" t="s">
        <v>97</v>
      </c>
      <c r="AR350" s="897" t="s">
        <v>97</v>
      </c>
      <c r="AS350" s="897" t="s">
        <v>97</v>
      </c>
      <c r="AT350" s="897" t="s">
        <v>97</v>
      </c>
      <c r="AU350" s="900" t="s">
        <v>97</v>
      </c>
      <c r="AV350" s="877">
        <f t="shared" si="49"/>
        <v>0</v>
      </c>
      <c r="AW350" s="753"/>
      <c r="AX350" s="754"/>
      <c r="AY350" s="754"/>
      <c r="AZ350" s="754"/>
      <c r="BA350" s="754"/>
      <c r="BB350" s="754"/>
      <c r="BC350" s="754"/>
      <c r="BD350" s="754"/>
      <c r="BE350" s="755"/>
    </row>
    <row r="351" spans="1:57" ht="31.5">
      <c r="A351" s="2443"/>
      <c r="B351" s="2455"/>
      <c r="C351" s="2458"/>
      <c r="D351" s="321" t="s">
        <v>76</v>
      </c>
      <c r="E351" s="2598"/>
      <c r="F351" s="2601"/>
      <c r="G351" s="878">
        <f t="shared" si="46"/>
        <v>0</v>
      </c>
      <c r="H351" s="879">
        <f t="shared" si="52"/>
        <v>0</v>
      </c>
      <c r="I351" s="880"/>
      <c r="J351" s="880"/>
      <c r="K351" s="880"/>
      <c r="L351" s="881"/>
      <c r="M351" s="882">
        <f t="shared" si="47"/>
        <v>0</v>
      </c>
      <c r="N351" s="883"/>
      <c r="O351" s="883"/>
      <c r="P351" s="883"/>
      <c r="Q351" s="883"/>
      <c r="R351" s="884"/>
      <c r="S351" s="885"/>
      <c r="T351" s="885"/>
      <c r="U351" s="885"/>
      <c r="V351" s="886"/>
      <c r="W351" s="886"/>
      <c r="X351" s="887"/>
      <c r="Y351" s="888"/>
      <c r="Z351" s="887"/>
      <c r="AA351" s="889"/>
      <c r="AB351" s="890"/>
      <c r="AC351" s="890"/>
      <c r="AD351" s="890"/>
      <c r="AE351" s="890"/>
      <c r="AF351" s="891"/>
      <c r="AG351" s="892"/>
      <c r="AH351" s="893"/>
      <c r="AI351" s="894"/>
      <c r="AJ351" s="895">
        <f t="shared" si="48"/>
        <v>0</v>
      </c>
      <c r="AK351" s="896"/>
      <c r="AL351" s="897"/>
      <c r="AM351" s="898"/>
      <c r="AN351" s="899" t="s">
        <v>97</v>
      </c>
      <c r="AO351" s="897" t="s">
        <v>97</v>
      </c>
      <c r="AP351" s="898" t="s">
        <v>97</v>
      </c>
      <c r="AQ351" s="899" t="s">
        <v>97</v>
      </c>
      <c r="AR351" s="897" t="s">
        <v>97</v>
      </c>
      <c r="AS351" s="897" t="s">
        <v>97</v>
      </c>
      <c r="AT351" s="897" t="s">
        <v>97</v>
      </c>
      <c r="AU351" s="900" t="s">
        <v>97</v>
      </c>
      <c r="AV351" s="877">
        <f t="shared" si="49"/>
        <v>0</v>
      </c>
      <c r="AW351" s="753"/>
      <c r="AX351" s="754"/>
      <c r="AY351" s="754"/>
      <c r="AZ351" s="754"/>
      <c r="BA351" s="754"/>
      <c r="BB351" s="754"/>
      <c r="BC351" s="754"/>
      <c r="BD351" s="754"/>
      <c r="BE351" s="755"/>
    </row>
    <row r="352" spans="1:57" ht="31.5">
      <c r="A352" s="2443"/>
      <c r="B352" s="2455"/>
      <c r="C352" s="2458"/>
      <c r="D352" s="321" t="s">
        <v>77</v>
      </c>
      <c r="E352" s="2598"/>
      <c r="F352" s="2601"/>
      <c r="G352" s="878">
        <f t="shared" si="46"/>
        <v>20</v>
      </c>
      <c r="H352" s="879">
        <f t="shared" si="52"/>
        <v>0</v>
      </c>
      <c r="I352" s="880"/>
      <c r="J352" s="880"/>
      <c r="K352" s="880"/>
      <c r="L352" s="881"/>
      <c r="M352" s="882">
        <f t="shared" si="47"/>
        <v>20</v>
      </c>
      <c r="N352" s="883"/>
      <c r="O352" s="883"/>
      <c r="P352" s="883"/>
      <c r="Q352" s="883"/>
      <c r="R352" s="884">
        <v>20</v>
      </c>
      <c r="S352" s="885"/>
      <c r="T352" s="885"/>
      <c r="U352" s="885"/>
      <c r="V352" s="886">
        <v>20</v>
      </c>
      <c r="W352" s="886"/>
      <c r="X352" s="887"/>
      <c r="Y352" s="888">
        <v>15</v>
      </c>
      <c r="Z352" s="887">
        <v>5</v>
      </c>
      <c r="AA352" s="889"/>
      <c r="AB352" s="890">
        <v>5</v>
      </c>
      <c r="AC352" s="890">
        <v>5</v>
      </c>
      <c r="AD352" s="890">
        <v>5</v>
      </c>
      <c r="AE352" s="890">
        <v>10</v>
      </c>
      <c r="AF352" s="891">
        <v>3</v>
      </c>
      <c r="AG352" s="892">
        <v>42</v>
      </c>
      <c r="AH352" s="893">
        <v>19</v>
      </c>
      <c r="AI352" s="894">
        <v>123</v>
      </c>
      <c r="AJ352" s="895">
        <f>SUM(AQ352:AU352)</f>
        <v>20</v>
      </c>
      <c r="AK352" s="896" t="s">
        <v>98</v>
      </c>
      <c r="AL352" s="897" t="s">
        <v>98</v>
      </c>
      <c r="AM352" s="898" t="s">
        <v>98</v>
      </c>
      <c r="AN352" s="899" t="s">
        <v>97</v>
      </c>
      <c r="AO352" s="897" t="s">
        <v>97</v>
      </c>
      <c r="AP352" s="898" t="s">
        <v>97</v>
      </c>
      <c r="AQ352" s="899">
        <v>1</v>
      </c>
      <c r="AR352" s="897">
        <v>2</v>
      </c>
      <c r="AS352" s="897">
        <v>6</v>
      </c>
      <c r="AT352" s="897">
        <v>8</v>
      </c>
      <c r="AU352" s="900">
        <v>3</v>
      </c>
      <c r="AV352" s="877">
        <f t="shared" si="49"/>
        <v>0</v>
      </c>
      <c r="AW352" s="753"/>
      <c r="AX352" s="754"/>
      <c r="AY352" s="754"/>
      <c r="AZ352" s="754"/>
      <c r="BA352" s="754"/>
      <c r="BB352" s="754"/>
      <c r="BC352" s="754"/>
      <c r="BD352" s="754"/>
      <c r="BE352" s="755"/>
    </row>
    <row r="353" spans="1:57" ht="32.25" thickBot="1">
      <c r="A353" s="2595"/>
      <c r="B353" s="2456"/>
      <c r="C353" s="2459"/>
      <c r="D353" s="322" t="s">
        <v>78</v>
      </c>
      <c r="E353" s="2599"/>
      <c r="F353" s="2602"/>
      <c r="G353" s="901">
        <f t="shared" si="46"/>
        <v>0</v>
      </c>
      <c r="H353" s="902">
        <f t="shared" si="52"/>
        <v>0</v>
      </c>
      <c r="I353" s="903"/>
      <c r="J353" s="903"/>
      <c r="K353" s="903"/>
      <c r="L353" s="904"/>
      <c r="M353" s="905">
        <f t="shared" si="47"/>
        <v>0</v>
      </c>
      <c r="N353" s="906"/>
      <c r="O353" s="906"/>
      <c r="P353" s="906"/>
      <c r="Q353" s="906"/>
      <c r="R353" s="907"/>
      <c r="S353" s="908"/>
      <c r="T353" s="908"/>
      <c r="U353" s="908"/>
      <c r="V353" s="906"/>
      <c r="W353" s="906"/>
      <c r="X353" s="907"/>
      <c r="Y353" s="909"/>
      <c r="Z353" s="907"/>
      <c r="AA353" s="910"/>
      <c r="AB353" s="903"/>
      <c r="AC353" s="903"/>
      <c r="AD353" s="903"/>
      <c r="AE353" s="903"/>
      <c r="AF353" s="904"/>
      <c r="AG353" s="910"/>
      <c r="AH353" s="911"/>
      <c r="AI353" s="912"/>
      <c r="AJ353" s="913">
        <f t="shared" si="48"/>
        <v>0</v>
      </c>
      <c r="AK353" s="914" t="s">
        <v>97</v>
      </c>
      <c r="AL353" s="915" t="s">
        <v>97</v>
      </c>
      <c r="AM353" s="916" t="s">
        <v>97</v>
      </c>
      <c r="AN353" s="917" t="s">
        <v>97</v>
      </c>
      <c r="AO353" s="915" t="s">
        <v>98</v>
      </c>
      <c r="AP353" s="916" t="s">
        <v>98</v>
      </c>
      <c r="AQ353" s="910"/>
      <c r="AR353" s="903"/>
      <c r="AS353" s="903"/>
      <c r="AT353" s="903"/>
      <c r="AU353" s="904"/>
      <c r="AV353" s="918">
        <f t="shared" si="49"/>
        <v>0</v>
      </c>
      <c r="AW353" s="748"/>
      <c r="AX353" s="749"/>
      <c r="AY353" s="749"/>
      <c r="AZ353" s="749"/>
      <c r="BA353" s="749"/>
      <c r="BB353" s="749"/>
      <c r="BC353" s="749"/>
      <c r="BD353" s="749"/>
      <c r="BE353" s="750"/>
    </row>
    <row r="354" spans="1:57" ht="31.5">
      <c r="A354" s="2449" t="s">
        <v>214</v>
      </c>
      <c r="B354" s="2704" t="s">
        <v>358</v>
      </c>
      <c r="C354" s="2705" t="s">
        <v>359</v>
      </c>
      <c r="D354" s="385" t="s">
        <v>74</v>
      </c>
      <c r="E354" s="380">
        <v>15</v>
      </c>
      <c r="F354" s="381">
        <v>12</v>
      </c>
      <c r="G354" s="919">
        <f t="shared" si="46"/>
        <v>3</v>
      </c>
      <c r="H354" s="920">
        <f t="shared" ref="H354:H356" si="53">SUM(I354:L354)</f>
        <v>0</v>
      </c>
      <c r="I354" s="921"/>
      <c r="J354" s="921"/>
      <c r="K354" s="921"/>
      <c r="L354" s="922"/>
      <c r="M354" s="923">
        <f t="shared" si="47"/>
        <v>3</v>
      </c>
      <c r="N354" s="924"/>
      <c r="O354" s="924"/>
      <c r="P354" s="924"/>
      <c r="Q354" s="924"/>
      <c r="R354" s="925">
        <v>3</v>
      </c>
      <c r="S354" s="926"/>
      <c r="T354" s="924"/>
      <c r="U354" s="924"/>
      <c r="V354" s="927">
        <v>2</v>
      </c>
      <c r="W354" s="924">
        <v>1</v>
      </c>
      <c r="X354" s="928"/>
      <c r="Y354" s="929">
        <v>3</v>
      </c>
      <c r="Z354" s="928">
        <v>0</v>
      </c>
      <c r="AA354" s="930"/>
      <c r="AB354" s="921">
        <v>1</v>
      </c>
      <c r="AC354" s="921">
        <v>1</v>
      </c>
      <c r="AD354" s="921"/>
      <c r="AE354" s="921">
        <v>1</v>
      </c>
      <c r="AF354" s="922">
        <v>1</v>
      </c>
      <c r="AG354" s="930">
        <v>41</v>
      </c>
      <c r="AH354" s="922">
        <v>10</v>
      </c>
      <c r="AI354" s="931">
        <v>14.6</v>
      </c>
      <c r="AJ354" s="561">
        <f>SUM(AN354:AP354)</f>
        <v>3</v>
      </c>
      <c r="AK354" s="932" t="s">
        <v>97</v>
      </c>
      <c r="AL354" s="921" t="s">
        <v>97</v>
      </c>
      <c r="AM354" s="933" t="s">
        <v>97</v>
      </c>
      <c r="AN354" s="930"/>
      <c r="AO354" s="921">
        <v>3</v>
      </c>
      <c r="AP354" s="933"/>
      <c r="AQ354" s="930" t="s">
        <v>97</v>
      </c>
      <c r="AR354" s="921" t="s">
        <v>97</v>
      </c>
      <c r="AS354" s="921" t="s">
        <v>97</v>
      </c>
      <c r="AT354" s="921" t="s">
        <v>97</v>
      </c>
      <c r="AU354" s="922" t="s">
        <v>97</v>
      </c>
      <c r="AV354" s="562">
        <f t="shared" si="49"/>
        <v>0</v>
      </c>
      <c r="AW354" s="934"/>
      <c r="AX354" s="935"/>
      <c r="AY354" s="935"/>
      <c r="AZ354" s="935"/>
      <c r="BA354" s="935"/>
      <c r="BB354" s="935"/>
      <c r="BC354" s="935"/>
      <c r="BD354" s="935"/>
      <c r="BE354" s="936"/>
    </row>
    <row r="355" spans="1:57" ht="47.25">
      <c r="A355" s="2449"/>
      <c r="B355" s="2693"/>
      <c r="C355" s="2699"/>
      <c r="D355" s="386" t="s">
        <v>75</v>
      </c>
      <c r="E355" s="327"/>
      <c r="F355" s="328">
        <f t="shared" ref="F355:F356" si="54">E355-M355</f>
        <v>0</v>
      </c>
      <c r="G355" s="937">
        <f t="shared" si="46"/>
        <v>0</v>
      </c>
      <c r="H355" s="938">
        <f t="shared" si="53"/>
        <v>0</v>
      </c>
      <c r="I355" s="939"/>
      <c r="J355" s="939"/>
      <c r="K355" s="939"/>
      <c r="L355" s="940"/>
      <c r="M355" s="941">
        <f t="shared" si="47"/>
        <v>0</v>
      </c>
      <c r="N355" s="942"/>
      <c r="O355" s="942"/>
      <c r="P355" s="942"/>
      <c r="Q355" s="942"/>
      <c r="R355" s="943"/>
      <c r="S355" s="944"/>
      <c r="T355" s="945"/>
      <c r="U355" s="945"/>
      <c r="V355" s="942"/>
      <c r="W355" s="942"/>
      <c r="X355" s="946"/>
      <c r="Y355" s="929"/>
      <c r="Z355" s="928"/>
      <c r="AA355" s="930"/>
      <c r="AB355" s="921"/>
      <c r="AC355" s="921"/>
      <c r="AD355" s="921"/>
      <c r="AE355" s="921"/>
      <c r="AF355" s="922"/>
      <c r="AG355" s="947"/>
      <c r="AH355" s="940"/>
      <c r="AI355" s="948"/>
      <c r="AJ355" s="563">
        <f t="shared" si="48"/>
        <v>0</v>
      </c>
      <c r="AK355" s="949" t="s">
        <v>98</v>
      </c>
      <c r="AL355" s="939" t="s">
        <v>98</v>
      </c>
      <c r="AM355" s="950" t="s">
        <v>98</v>
      </c>
      <c r="AN355" s="947"/>
      <c r="AO355" s="951"/>
      <c r="AP355" s="950"/>
      <c r="AQ355" s="947" t="s">
        <v>97</v>
      </c>
      <c r="AR355" s="939" t="s">
        <v>97</v>
      </c>
      <c r="AS355" s="939" t="s">
        <v>97</v>
      </c>
      <c r="AT355" s="939" t="s">
        <v>97</v>
      </c>
      <c r="AU355" s="940" t="s">
        <v>97</v>
      </c>
      <c r="AV355" s="564">
        <f t="shared" si="49"/>
        <v>0</v>
      </c>
      <c r="AW355" s="952"/>
      <c r="AX355" s="953"/>
      <c r="AY355" s="953"/>
      <c r="AZ355" s="953"/>
      <c r="BA355" s="953"/>
      <c r="BB355" s="953"/>
      <c r="BC355" s="953"/>
      <c r="BD355" s="953"/>
      <c r="BE355" s="954"/>
    </row>
    <row r="356" spans="1:57" ht="31.5">
      <c r="A356" s="2449"/>
      <c r="B356" s="2693"/>
      <c r="C356" s="2699"/>
      <c r="D356" s="386" t="s">
        <v>76</v>
      </c>
      <c r="E356" s="327"/>
      <c r="F356" s="328">
        <f t="shared" si="54"/>
        <v>0</v>
      </c>
      <c r="G356" s="937">
        <f t="shared" si="46"/>
        <v>0</v>
      </c>
      <c r="H356" s="938">
        <f t="shared" si="53"/>
        <v>0</v>
      </c>
      <c r="I356" s="939"/>
      <c r="J356" s="939"/>
      <c r="K356" s="939"/>
      <c r="L356" s="940"/>
      <c r="M356" s="941">
        <f t="shared" si="47"/>
        <v>0</v>
      </c>
      <c r="N356" s="942"/>
      <c r="O356" s="942"/>
      <c r="P356" s="942"/>
      <c r="Q356" s="955"/>
      <c r="R356" s="943"/>
      <c r="S356" s="944"/>
      <c r="T356" s="942"/>
      <c r="U356" s="942"/>
      <c r="V356" s="942"/>
      <c r="W356" s="942"/>
      <c r="X356" s="946"/>
      <c r="Y356" s="929"/>
      <c r="Z356" s="928"/>
      <c r="AA356" s="930"/>
      <c r="AB356" s="921"/>
      <c r="AC356" s="921"/>
      <c r="AD356" s="921"/>
      <c r="AE356" s="921"/>
      <c r="AF356" s="922"/>
      <c r="AG356" s="947"/>
      <c r="AH356" s="940"/>
      <c r="AI356" s="948"/>
      <c r="AJ356" s="563">
        <f t="shared" si="48"/>
        <v>0</v>
      </c>
      <c r="AK356" s="949"/>
      <c r="AL356" s="939"/>
      <c r="AM356" s="950"/>
      <c r="AN356" s="947" t="s">
        <v>97</v>
      </c>
      <c r="AO356" s="939" t="s">
        <v>97</v>
      </c>
      <c r="AP356" s="950" t="s">
        <v>97</v>
      </c>
      <c r="AQ356" s="947" t="s">
        <v>97</v>
      </c>
      <c r="AR356" s="939" t="s">
        <v>97</v>
      </c>
      <c r="AS356" s="939" t="s">
        <v>97</v>
      </c>
      <c r="AT356" s="939" t="s">
        <v>97</v>
      </c>
      <c r="AU356" s="940" t="s">
        <v>97</v>
      </c>
      <c r="AV356" s="564">
        <f t="shared" si="49"/>
        <v>0</v>
      </c>
      <c r="AW356" s="952"/>
      <c r="AX356" s="953"/>
      <c r="AY356" s="953"/>
      <c r="AZ356" s="953"/>
      <c r="BA356" s="953"/>
      <c r="BB356" s="953"/>
      <c r="BC356" s="953"/>
      <c r="BD356" s="953"/>
      <c r="BE356" s="954"/>
    </row>
    <row r="357" spans="1:57" ht="31.5">
      <c r="A357" s="2449"/>
      <c r="B357" s="2693"/>
      <c r="C357" s="2699"/>
      <c r="D357" s="386" t="s">
        <v>77</v>
      </c>
      <c r="E357" s="327">
        <v>240</v>
      </c>
      <c r="F357" s="328">
        <v>97</v>
      </c>
      <c r="G357" s="937">
        <f t="shared" si="46"/>
        <v>148</v>
      </c>
      <c r="H357" s="938">
        <v>1</v>
      </c>
      <c r="I357" s="939">
        <v>1</v>
      </c>
      <c r="J357" s="939"/>
      <c r="K357" s="939"/>
      <c r="L357" s="940"/>
      <c r="M357" s="956">
        <f t="shared" si="47"/>
        <v>143</v>
      </c>
      <c r="N357" s="942"/>
      <c r="O357" s="942"/>
      <c r="P357" s="942"/>
      <c r="Q357" s="942"/>
      <c r="R357" s="943">
        <v>143</v>
      </c>
      <c r="S357" s="944">
        <v>2</v>
      </c>
      <c r="T357" s="942"/>
      <c r="U357" s="942"/>
      <c r="V357" s="942">
        <v>136</v>
      </c>
      <c r="W357" s="942">
        <v>5</v>
      </c>
      <c r="X357" s="946"/>
      <c r="Y357" s="929">
        <v>120</v>
      </c>
      <c r="Z357" s="928">
        <v>23</v>
      </c>
      <c r="AA357" s="930"/>
      <c r="AB357" s="921">
        <v>40</v>
      </c>
      <c r="AC357" s="921">
        <v>40</v>
      </c>
      <c r="AD357" s="921">
        <v>3</v>
      </c>
      <c r="AE357" s="921">
        <v>78</v>
      </c>
      <c r="AF357" s="922">
        <v>3</v>
      </c>
      <c r="AG357" s="947">
        <v>40.700000000000003</v>
      </c>
      <c r="AH357" s="940">
        <v>12.1</v>
      </c>
      <c r="AI357" s="948">
        <v>95.1</v>
      </c>
      <c r="AJ357" s="563">
        <f>SUM(AQ357:AU357)</f>
        <v>143</v>
      </c>
      <c r="AK357" s="949" t="s">
        <v>98</v>
      </c>
      <c r="AL357" s="939" t="s">
        <v>98</v>
      </c>
      <c r="AM357" s="950" t="s">
        <v>98</v>
      </c>
      <c r="AN357" s="947" t="s">
        <v>97</v>
      </c>
      <c r="AO357" s="939" t="s">
        <v>97</v>
      </c>
      <c r="AP357" s="950" t="s">
        <v>97</v>
      </c>
      <c r="AQ357" s="947">
        <v>3</v>
      </c>
      <c r="AR357" s="939">
        <v>21</v>
      </c>
      <c r="AS357" s="939">
        <v>112</v>
      </c>
      <c r="AT357" s="939">
        <v>7</v>
      </c>
      <c r="AU357" s="940"/>
      <c r="AV357" s="564">
        <f t="shared" si="49"/>
        <v>5</v>
      </c>
      <c r="AW357" s="952"/>
      <c r="AX357" s="953"/>
      <c r="AY357" s="953"/>
      <c r="AZ357" s="953"/>
      <c r="BA357" s="953">
        <v>3</v>
      </c>
      <c r="BB357" s="953"/>
      <c r="BC357" s="953">
        <v>2</v>
      </c>
      <c r="BD357" s="953"/>
      <c r="BE357" s="954"/>
    </row>
    <row r="358" spans="1:57" ht="32.25" thickBot="1">
      <c r="A358" s="2449"/>
      <c r="B358" s="2703"/>
      <c r="C358" s="2706"/>
      <c r="D358" s="387" t="s">
        <v>78</v>
      </c>
      <c r="E358" s="331"/>
      <c r="F358" s="332">
        <f>E358-M358</f>
        <v>0</v>
      </c>
      <c r="G358" s="957">
        <f t="shared" si="46"/>
        <v>0</v>
      </c>
      <c r="H358" s="958">
        <f t="shared" ref="H358:H368" si="55">SUM(I358:L358)</f>
        <v>0</v>
      </c>
      <c r="I358" s="959"/>
      <c r="J358" s="959"/>
      <c r="K358" s="959"/>
      <c r="L358" s="960"/>
      <c r="M358" s="956">
        <f t="shared" si="47"/>
        <v>0</v>
      </c>
      <c r="N358" s="961"/>
      <c r="O358" s="961"/>
      <c r="P358" s="961"/>
      <c r="Q358" s="961"/>
      <c r="R358" s="962"/>
      <c r="S358" s="963"/>
      <c r="T358" s="961"/>
      <c r="U358" s="961"/>
      <c r="V358" s="961"/>
      <c r="W358" s="961"/>
      <c r="X358" s="964"/>
      <c r="Y358" s="965"/>
      <c r="Z358" s="946"/>
      <c r="AA358" s="947"/>
      <c r="AB358" s="939"/>
      <c r="AC358" s="939"/>
      <c r="AD358" s="939"/>
      <c r="AE358" s="939"/>
      <c r="AF358" s="940"/>
      <c r="AG358" s="966"/>
      <c r="AH358" s="967"/>
      <c r="AI358" s="968"/>
      <c r="AJ358" s="565">
        <f t="shared" si="48"/>
        <v>0</v>
      </c>
      <c r="AK358" s="969" t="s">
        <v>97</v>
      </c>
      <c r="AL358" s="959" t="s">
        <v>97</v>
      </c>
      <c r="AM358" s="970" t="s">
        <v>97</v>
      </c>
      <c r="AN358" s="971" t="s">
        <v>97</v>
      </c>
      <c r="AO358" s="959" t="s">
        <v>98</v>
      </c>
      <c r="AP358" s="970" t="s">
        <v>98</v>
      </c>
      <c r="AQ358" s="971"/>
      <c r="AR358" s="959"/>
      <c r="AS358" s="959"/>
      <c r="AT358" s="959"/>
      <c r="AU358" s="960"/>
      <c r="AV358" s="564">
        <f t="shared" si="49"/>
        <v>0</v>
      </c>
      <c r="AW358" s="972"/>
      <c r="AX358" s="973"/>
      <c r="AY358" s="973"/>
      <c r="AZ358" s="973"/>
      <c r="BA358" s="973"/>
      <c r="BB358" s="973"/>
      <c r="BC358" s="973"/>
      <c r="BD358" s="973"/>
      <c r="BE358" s="974"/>
    </row>
    <row r="359" spans="1:57" ht="31.5">
      <c r="A359" s="2449"/>
      <c r="B359" s="2692" t="s">
        <v>360</v>
      </c>
      <c r="C359" s="2698" t="s">
        <v>361</v>
      </c>
      <c r="D359" s="388" t="s">
        <v>74</v>
      </c>
      <c r="E359" s="334">
        <v>50</v>
      </c>
      <c r="F359" s="335">
        <v>11</v>
      </c>
      <c r="G359" s="975">
        <f t="shared" si="46"/>
        <v>40</v>
      </c>
      <c r="H359" s="976">
        <f t="shared" si="55"/>
        <v>2</v>
      </c>
      <c r="I359" s="977">
        <v>2</v>
      </c>
      <c r="J359" s="977"/>
      <c r="K359" s="977"/>
      <c r="L359" s="978"/>
      <c r="M359" s="979">
        <f t="shared" si="47"/>
        <v>39</v>
      </c>
      <c r="N359" s="980"/>
      <c r="O359" s="980"/>
      <c r="P359" s="980"/>
      <c r="Q359" s="980"/>
      <c r="R359" s="981">
        <v>39</v>
      </c>
      <c r="S359" s="982"/>
      <c r="T359" s="980"/>
      <c r="U359" s="980"/>
      <c r="V359" s="980">
        <v>39</v>
      </c>
      <c r="W359" s="980"/>
      <c r="X359" s="981"/>
      <c r="Y359" s="983">
        <v>35</v>
      </c>
      <c r="Z359" s="984">
        <v>4</v>
      </c>
      <c r="AA359" s="985"/>
      <c r="AB359" s="977">
        <v>15</v>
      </c>
      <c r="AC359" s="977">
        <v>15</v>
      </c>
      <c r="AD359" s="977">
        <v>3</v>
      </c>
      <c r="AE359" s="977">
        <v>19</v>
      </c>
      <c r="AF359" s="978">
        <v>4</v>
      </c>
      <c r="AG359" s="986">
        <v>35</v>
      </c>
      <c r="AH359" s="987">
        <v>14</v>
      </c>
      <c r="AI359" s="931">
        <v>9.5</v>
      </c>
      <c r="AJ359" s="561">
        <f>SUM(AN359:AP359)</f>
        <v>39</v>
      </c>
      <c r="AK359" s="988" t="s">
        <v>97</v>
      </c>
      <c r="AL359" s="977" t="s">
        <v>97</v>
      </c>
      <c r="AM359" s="989" t="s">
        <v>97</v>
      </c>
      <c r="AN359" s="985"/>
      <c r="AO359" s="977">
        <v>37</v>
      </c>
      <c r="AP359" s="989">
        <v>2</v>
      </c>
      <c r="AQ359" s="985" t="s">
        <v>97</v>
      </c>
      <c r="AR359" s="977" t="s">
        <v>97</v>
      </c>
      <c r="AS359" s="977" t="s">
        <v>97</v>
      </c>
      <c r="AT359" s="977" t="s">
        <v>97</v>
      </c>
      <c r="AU359" s="978" t="s">
        <v>97</v>
      </c>
      <c r="AV359" s="564">
        <f t="shared" si="49"/>
        <v>1</v>
      </c>
      <c r="AW359" s="990"/>
      <c r="AX359" s="991"/>
      <c r="AY359" s="991"/>
      <c r="AZ359" s="991"/>
      <c r="BA359" s="991"/>
      <c r="BB359" s="991"/>
      <c r="BC359" s="991"/>
      <c r="BD359" s="991"/>
      <c r="BE359" s="992">
        <v>1</v>
      </c>
    </row>
    <row r="360" spans="1:57" ht="47.25">
      <c r="A360" s="2449"/>
      <c r="B360" s="2693"/>
      <c r="C360" s="2699"/>
      <c r="D360" s="386" t="s">
        <v>75</v>
      </c>
      <c r="E360" s="337"/>
      <c r="F360" s="329">
        <f t="shared" ref="F360:F361" si="56">E360-M360</f>
        <v>0</v>
      </c>
      <c r="G360" s="993">
        <f t="shared" si="46"/>
        <v>0</v>
      </c>
      <c r="H360" s="994">
        <f t="shared" si="55"/>
        <v>0</v>
      </c>
      <c r="I360" s="939"/>
      <c r="J360" s="939"/>
      <c r="K360" s="939"/>
      <c r="L360" s="940"/>
      <c r="M360" s="995">
        <f t="shared" si="47"/>
        <v>0</v>
      </c>
      <c r="N360" s="996"/>
      <c r="O360" s="996"/>
      <c r="P360" s="996"/>
      <c r="Q360" s="996"/>
      <c r="R360" s="997"/>
      <c r="S360" s="998"/>
      <c r="T360" s="996"/>
      <c r="U360" s="996"/>
      <c r="V360" s="996"/>
      <c r="W360" s="996"/>
      <c r="X360" s="997"/>
      <c r="Y360" s="929"/>
      <c r="Z360" s="928"/>
      <c r="AA360" s="930"/>
      <c r="AB360" s="921"/>
      <c r="AC360" s="921"/>
      <c r="AD360" s="921"/>
      <c r="AE360" s="921"/>
      <c r="AF360" s="922"/>
      <c r="AG360" s="948"/>
      <c r="AH360" s="999"/>
      <c r="AI360" s="948"/>
      <c r="AJ360" s="563">
        <f t="shared" si="48"/>
        <v>0</v>
      </c>
      <c r="AK360" s="949" t="s">
        <v>98</v>
      </c>
      <c r="AL360" s="939" t="s">
        <v>98</v>
      </c>
      <c r="AM360" s="950" t="s">
        <v>98</v>
      </c>
      <c r="AN360" s="947"/>
      <c r="AO360" s="939"/>
      <c r="AP360" s="950"/>
      <c r="AQ360" s="947" t="s">
        <v>97</v>
      </c>
      <c r="AR360" s="939" t="s">
        <v>97</v>
      </c>
      <c r="AS360" s="939" t="s">
        <v>97</v>
      </c>
      <c r="AT360" s="939" t="s">
        <v>97</v>
      </c>
      <c r="AU360" s="940" t="s">
        <v>97</v>
      </c>
      <c r="AV360" s="564">
        <f t="shared" si="49"/>
        <v>0</v>
      </c>
      <c r="AW360" s="934"/>
      <c r="AX360" s="935"/>
      <c r="AY360" s="935"/>
      <c r="AZ360" s="935"/>
      <c r="BA360" s="935"/>
      <c r="BB360" s="935"/>
      <c r="BC360" s="935"/>
      <c r="BD360" s="935"/>
      <c r="BE360" s="1000"/>
    </row>
    <row r="361" spans="1:57" ht="31.5">
      <c r="A361" s="2449"/>
      <c r="B361" s="2693"/>
      <c r="C361" s="2699"/>
      <c r="D361" s="386" t="s">
        <v>76</v>
      </c>
      <c r="E361" s="337"/>
      <c r="F361" s="329">
        <f t="shared" si="56"/>
        <v>0</v>
      </c>
      <c r="G361" s="993">
        <f t="shared" si="46"/>
        <v>0</v>
      </c>
      <c r="H361" s="994">
        <f t="shared" si="55"/>
        <v>0</v>
      </c>
      <c r="I361" s="939"/>
      <c r="J361" s="939"/>
      <c r="K361" s="939"/>
      <c r="L361" s="940"/>
      <c r="M361" s="995">
        <f t="shared" si="47"/>
        <v>0</v>
      </c>
      <c r="N361" s="996"/>
      <c r="O361" s="996"/>
      <c r="P361" s="996"/>
      <c r="Q361" s="996"/>
      <c r="R361" s="997"/>
      <c r="S361" s="998"/>
      <c r="T361" s="996"/>
      <c r="U361" s="996"/>
      <c r="V361" s="996"/>
      <c r="W361" s="996"/>
      <c r="X361" s="997"/>
      <c r="Y361" s="929"/>
      <c r="Z361" s="928"/>
      <c r="AA361" s="930"/>
      <c r="AB361" s="921"/>
      <c r="AC361" s="921"/>
      <c r="AD361" s="921"/>
      <c r="AE361" s="921"/>
      <c r="AF361" s="922"/>
      <c r="AG361" s="948"/>
      <c r="AH361" s="999"/>
      <c r="AI361" s="948"/>
      <c r="AJ361" s="563">
        <f t="shared" si="48"/>
        <v>0</v>
      </c>
      <c r="AK361" s="949"/>
      <c r="AL361" s="939"/>
      <c r="AM361" s="950"/>
      <c r="AN361" s="947" t="s">
        <v>97</v>
      </c>
      <c r="AO361" s="939" t="s">
        <v>97</v>
      </c>
      <c r="AP361" s="950" t="s">
        <v>97</v>
      </c>
      <c r="AQ361" s="947" t="s">
        <v>97</v>
      </c>
      <c r="AR361" s="939" t="s">
        <v>97</v>
      </c>
      <c r="AS361" s="939" t="s">
        <v>97</v>
      </c>
      <c r="AT361" s="939" t="s">
        <v>97</v>
      </c>
      <c r="AU361" s="940" t="s">
        <v>97</v>
      </c>
      <c r="AV361" s="564">
        <f t="shared" si="49"/>
        <v>0</v>
      </c>
      <c r="AW361" s="934"/>
      <c r="AX361" s="935"/>
      <c r="AY361" s="935"/>
      <c r="AZ361" s="935"/>
      <c r="BA361" s="935"/>
      <c r="BB361" s="935"/>
      <c r="BC361" s="935"/>
      <c r="BD361" s="935"/>
      <c r="BE361" s="1000"/>
    </row>
    <row r="362" spans="1:57" ht="31.5">
      <c r="A362" s="2449"/>
      <c r="B362" s="2693"/>
      <c r="C362" s="2699"/>
      <c r="D362" s="386" t="s">
        <v>77</v>
      </c>
      <c r="E362" s="337">
        <v>240</v>
      </c>
      <c r="F362" s="329">
        <v>99</v>
      </c>
      <c r="G362" s="993">
        <f t="shared" si="46"/>
        <v>145</v>
      </c>
      <c r="H362" s="994">
        <f t="shared" si="55"/>
        <v>8</v>
      </c>
      <c r="I362" s="939">
        <v>8</v>
      </c>
      <c r="J362" s="939"/>
      <c r="K362" s="939"/>
      <c r="L362" s="940"/>
      <c r="M362" s="995">
        <f t="shared" si="47"/>
        <v>141</v>
      </c>
      <c r="N362" s="996"/>
      <c r="O362" s="996"/>
      <c r="P362" s="996"/>
      <c r="Q362" s="996"/>
      <c r="R362" s="997">
        <v>141</v>
      </c>
      <c r="S362" s="998"/>
      <c r="T362" s="996"/>
      <c r="U362" s="996"/>
      <c r="V362" s="996">
        <v>141</v>
      </c>
      <c r="W362" s="996"/>
      <c r="X362" s="997"/>
      <c r="Y362" s="929">
        <v>125</v>
      </c>
      <c r="Z362" s="928">
        <v>16</v>
      </c>
      <c r="AA362" s="930"/>
      <c r="AB362" s="921">
        <v>60</v>
      </c>
      <c r="AC362" s="921">
        <v>57</v>
      </c>
      <c r="AD362" s="921">
        <v>6</v>
      </c>
      <c r="AE362" s="921">
        <v>93</v>
      </c>
      <c r="AF362" s="922">
        <v>12</v>
      </c>
      <c r="AG362" s="948">
        <v>34</v>
      </c>
      <c r="AH362" s="999">
        <v>15</v>
      </c>
      <c r="AI362" s="948">
        <v>90</v>
      </c>
      <c r="AJ362" s="563">
        <f>SUM(AQ362:AU362)</f>
        <v>120</v>
      </c>
      <c r="AK362" s="949" t="s">
        <v>98</v>
      </c>
      <c r="AL362" s="939" t="s">
        <v>98</v>
      </c>
      <c r="AM362" s="950" t="s">
        <v>98</v>
      </c>
      <c r="AN362" s="947" t="s">
        <v>97</v>
      </c>
      <c r="AO362" s="939" t="s">
        <v>97</v>
      </c>
      <c r="AP362" s="950" t="s">
        <v>97</v>
      </c>
      <c r="AQ362" s="947">
        <v>10</v>
      </c>
      <c r="AR362" s="939">
        <v>63</v>
      </c>
      <c r="AS362" s="939">
        <v>34</v>
      </c>
      <c r="AT362" s="939">
        <v>13</v>
      </c>
      <c r="AU362" s="940">
        <v>0</v>
      </c>
      <c r="AV362" s="564">
        <f t="shared" si="49"/>
        <v>4</v>
      </c>
      <c r="AW362" s="934"/>
      <c r="AX362" s="935"/>
      <c r="AY362" s="935">
        <v>3</v>
      </c>
      <c r="AZ362" s="935"/>
      <c r="BA362" s="935"/>
      <c r="BB362" s="935"/>
      <c r="BC362" s="935"/>
      <c r="BD362" s="935"/>
      <c r="BE362" s="1000">
        <v>1</v>
      </c>
    </row>
    <row r="363" spans="1:57" ht="32.25" thickBot="1">
      <c r="A363" s="2449"/>
      <c r="B363" s="2703"/>
      <c r="C363" s="2706"/>
      <c r="D363" s="389" t="s">
        <v>78</v>
      </c>
      <c r="E363" s="338"/>
      <c r="F363" s="339">
        <f>E363-M363</f>
        <v>0</v>
      </c>
      <c r="G363" s="1001">
        <f t="shared" si="46"/>
        <v>0</v>
      </c>
      <c r="H363" s="1002">
        <f t="shared" si="55"/>
        <v>0</v>
      </c>
      <c r="I363" s="1003"/>
      <c r="J363" s="1003"/>
      <c r="K363" s="1003"/>
      <c r="L363" s="967"/>
      <c r="M363" s="1004">
        <f t="shared" si="47"/>
        <v>0</v>
      </c>
      <c r="N363" s="1005"/>
      <c r="O363" s="1005"/>
      <c r="P363" s="1005"/>
      <c r="Q363" s="1005"/>
      <c r="R363" s="1006"/>
      <c r="S363" s="1007"/>
      <c r="T363" s="1005"/>
      <c r="U363" s="1005"/>
      <c r="V363" s="1005"/>
      <c r="W363" s="1005"/>
      <c r="X363" s="1006"/>
      <c r="Y363" s="1008"/>
      <c r="Z363" s="964"/>
      <c r="AA363" s="966"/>
      <c r="AB363" s="1003"/>
      <c r="AC363" s="1003"/>
      <c r="AD363" s="1003"/>
      <c r="AE363" s="1003"/>
      <c r="AF363" s="967"/>
      <c r="AG363" s="1009"/>
      <c r="AH363" s="1010"/>
      <c r="AI363" s="1009"/>
      <c r="AJ363" s="566">
        <f t="shared" si="48"/>
        <v>0</v>
      </c>
      <c r="AK363" s="1011" t="s">
        <v>97</v>
      </c>
      <c r="AL363" s="1003" t="s">
        <v>97</v>
      </c>
      <c r="AM363" s="1012" t="s">
        <v>97</v>
      </c>
      <c r="AN363" s="966" t="s">
        <v>97</v>
      </c>
      <c r="AO363" s="1003" t="s">
        <v>98</v>
      </c>
      <c r="AP363" s="1012" t="s">
        <v>98</v>
      </c>
      <c r="AQ363" s="966"/>
      <c r="AR363" s="1003"/>
      <c r="AS363" s="1003"/>
      <c r="AT363" s="1003"/>
      <c r="AU363" s="967"/>
      <c r="AV363" s="564">
        <f t="shared" si="49"/>
        <v>0</v>
      </c>
      <c r="AW363" s="1013"/>
      <c r="AX363" s="1014"/>
      <c r="AY363" s="1014"/>
      <c r="AZ363" s="1014"/>
      <c r="BA363" s="1014"/>
      <c r="BB363" s="1014"/>
      <c r="BC363" s="1014"/>
      <c r="BD363" s="1014"/>
      <c r="BE363" s="1015"/>
    </row>
    <row r="364" spans="1:57" ht="31.5">
      <c r="A364" s="2449"/>
      <c r="B364" s="2692" t="s">
        <v>362</v>
      </c>
      <c r="C364" s="2698" t="s">
        <v>363</v>
      </c>
      <c r="D364" s="388" t="s">
        <v>74</v>
      </c>
      <c r="E364" s="2583">
        <v>147</v>
      </c>
      <c r="F364" s="2586">
        <f>E364-SUM(M364:M368)</f>
        <v>-2</v>
      </c>
      <c r="G364" s="1016">
        <f t="shared" si="46"/>
        <v>0</v>
      </c>
      <c r="H364" s="1017">
        <f t="shared" si="55"/>
        <v>0</v>
      </c>
      <c r="I364" s="1018"/>
      <c r="J364" s="1018"/>
      <c r="K364" s="1018"/>
      <c r="L364" s="987"/>
      <c r="M364" s="1019">
        <f t="shared" si="47"/>
        <v>0</v>
      </c>
      <c r="N364" s="1020"/>
      <c r="O364" s="1020"/>
      <c r="P364" s="1020"/>
      <c r="Q364" s="1020"/>
      <c r="R364" s="1021"/>
      <c r="S364" s="982"/>
      <c r="T364" s="980"/>
      <c r="U364" s="980"/>
      <c r="V364" s="980"/>
      <c r="W364" s="980"/>
      <c r="X364" s="981"/>
      <c r="Y364" s="1022"/>
      <c r="Z364" s="981"/>
      <c r="AA364" s="986"/>
      <c r="AB364" s="1018"/>
      <c r="AC364" s="1018"/>
      <c r="AD364" s="1018"/>
      <c r="AE364" s="1018"/>
      <c r="AF364" s="1023"/>
      <c r="AG364" s="986"/>
      <c r="AH364" s="987"/>
      <c r="AI364" s="986"/>
      <c r="AJ364" s="567">
        <f t="shared" si="48"/>
        <v>0</v>
      </c>
      <c r="AK364" s="1024" t="s">
        <v>97</v>
      </c>
      <c r="AL364" s="1018" t="s">
        <v>97</v>
      </c>
      <c r="AM364" s="1023" t="s">
        <v>97</v>
      </c>
      <c r="AN364" s="986"/>
      <c r="AO364" s="1018"/>
      <c r="AP364" s="1023"/>
      <c r="AQ364" s="986" t="s">
        <v>97</v>
      </c>
      <c r="AR364" s="1018" t="s">
        <v>97</v>
      </c>
      <c r="AS364" s="1018" t="s">
        <v>97</v>
      </c>
      <c r="AT364" s="1018" t="s">
        <v>97</v>
      </c>
      <c r="AU364" s="987" t="s">
        <v>97</v>
      </c>
      <c r="AV364" s="564">
        <f t="shared" si="49"/>
        <v>0</v>
      </c>
      <c r="AW364" s="934"/>
      <c r="AX364" s="935"/>
      <c r="AY364" s="935"/>
      <c r="AZ364" s="935"/>
      <c r="BA364" s="935"/>
      <c r="BB364" s="935"/>
      <c r="BC364" s="935"/>
      <c r="BD364" s="935"/>
      <c r="BE364" s="936"/>
    </row>
    <row r="365" spans="1:57" ht="47.25">
      <c r="A365" s="2449"/>
      <c r="B365" s="2693"/>
      <c r="C365" s="2699"/>
      <c r="D365" s="386" t="s">
        <v>75</v>
      </c>
      <c r="E365" s="2584"/>
      <c r="F365" s="2587"/>
      <c r="G365" s="1025">
        <f t="shared" si="46"/>
        <v>0</v>
      </c>
      <c r="H365" s="1026">
        <f t="shared" si="55"/>
        <v>0</v>
      </c>
      <c r="I365" s="1027"/>
      <c r="J365" s="1027"/>
      <c r="K365" s="1027"/>
      <c r="L365" s="999"/>
      <c r="M365" s="995">
        <f t="shared" si="47"/>
        <v>0</v>
      </c>
      <c r="N365" s="996"/>
      <c r="O365" s="996"/>
      <c r="P365" s="996"/>
      <c r="Q365" s="996"/>
      <c r="R365" s="1028"/>
      <c r="S365" s="998"/>
      <c r="T365" s="996"/>
      <c r="U365" s="996"/>
      <c r="V365" s="996"/>
      <c r="W365" s="996"/>
      <c r="X365" s="997"/>
      <c r="Y365" s="1029"/>
      <c r="Z365" s="997"/>
      <c r="AA365" s="948"/>
      <c r="AB365" s="1027"/>
      <c r="AC365" s="1027"/>
      <c r="AD365" s="1027"/>
      <c r="AE365" s="1027"/>
      <c r="AF365" s="1030"/>
      <c r="AG365" s="948"/>
      <c r="AH365" s="999"/>
      <c r="AI365" s="948"/>
      <c r="AJ365" s="563">
        <f t="shared" si="48"/>
        <v>0</v>
      </c>
      <c r="AK365" s="1031" t="s">
        <v>98</v>
      </c>
      <c r="AL365" s="1027" t="s">
        <v>98</v>
      </c>
      <c r="AM365" s="1030" t="s">
        <v>98</v>
      </c>
      <c r="AN365" s="948"/>
      <c r="AO365" s="1027"/>
      <c r="AP365" s="1030"/>
      <c r="AQ365" s="948" t="s">
        <v>97</v>
      </c>
      <c r="AR365" s="1027" t="s">
        <v>97</v>
      </c>
      <c r="AS365" s="1027" t="s">
        <v>97</v>
      </c>
      <c r="AT365" s="1027" t="s">
        <v>97</v>
      </c>
      <c r="AU365" s="999" t="s">
        <v>97</v>
      </c>
      <c r="AV365" s="564">
        <f t="shared" si="49"/>
        <v>0</v>
      </c>
      <c r="AW365" s="934"/>
      <c r="AX365" s="935"/>
      <c r="AY365" s="935"/>
      <c r="AZ365" s="935"/>
      <c r="BA365" s="935"/>
      <c r="BB365" s="935"/>
      <c r="BC365" s="935"/>
      <c r="BD365" s="935"/>
      <c r="BE365" s="936"/>
    </row>
    <row r="366" spans="1:57" ht="31.5">
      <c r="A366" s="2449"/>
      <c r="B366" s="2693"/>
      <c r="C366" s="2699"/>
      <c r="D366" s="386" t="s">
        <v>76</v>
      </c>
      <c r="E366" s="2584"/>
      <c r="F366" s="2587"/>
      <c r="G366" s="1025">
        <f t="shared" si="46"/>
        <v>0</v>
      </c>
      <c r="H366" s="1026">
        <f t="shared" si="55"/>
        <v>0</v>
      </c>
      <c r="I366" s="1027"/>
      <c r="J366" s="1027"/>
      <c r="K366" s="1027"/>
      <c r="L366" s="999"/>
      <c r="M366" s="995">
        <f t="shared" si="47"/>
        <v>0</v>
      </c>
      <c r="N366" s="996"/>
      <c r="O366" s="996"/>
      <c r="P366" s="996"/>
      <c r="Q366" s="996"/>
      <c r="R366" s="1028"/>
      <c r="S366" s="998"/>
      <c r="T366" s="996"/>
      <c r="U366" s="996"/>
      <c r="V366" s="996"/>
      <c r="W366" s="996"/>
      <c r="X366" s="997"/>
      <c r="Y366" s="1029"/>
      <c r="Z366" s="997"/>
      <c r="AA366" s="948"/>
      <c r="AB366" s="1027"/>
      <c r="AC366" s="1027"/>
      <c r="AD366" s="1027"/>
      <c r="AE366" s="1027"/>
      <c r="AF366" s="1030"/>
      <c r="AG366" s="948"/>
      <c r="AH366" s="999"/>
      <c r="AI366" s="948"/>
      <c r="AJ366" s="563">
        <f t="shared" si="48"/>
        <v>0</v>
      </c>
      <c r="AK366" s="1031"/>
      <c r="AL366" s="1027"/>
      <c r="AM366" s="1030"/>
      <c r="AN366" s="948" t="s">
        <v>97</v>
      </c>
      <c r="AO366" s="1027" t="s">
        <v>97</v>
      </c>
      <c r="AP366" s="1030" t="s">
        <v>97</v>
      </c>
      <c r="AQ366" s="948" t="s">
        <v>97</v>
      </c>
      <c r="AR366" s="1027" t="s">
        <v>97</v>
      </c>
      <c r="AS366" s="1027" t="s">
        <v>97</v>
      </c>
      <c r="AT366" s="1027" t="s">
        <v>97</v>
      </c>
      <c r="AU366" s="999" t="s">
        <v>97</v>
      </c>
      <c r="AV366" s="564">
        <f t="shared" si="49"/>
        <v>0</v>
      </c>
      <c r="AW366" s="934"/>
      <c r="AX366" s="935"/>
      <c r="AY366" s="935"/>
      <c r="AZ366" s="935"/>
      <c r="BA366" s="935"/>
      <c r="BB366" s="935"/>
      <c r="BC366" s="935"/>
      <c r="BD366" s="935"/>
      <c r="BE366" s="936"/>
    </row>
    <row r="367" spans="1:57" ht="31.5">
      <c r="A367" s="2449"/>
      <c r="B367" s="2693"/>
      <c r="C367" s="2699"/>
      <c r="D367" s="386" t="s">
        <v>77</v>
      </c>
      <c r="E367" s="2584"/>
      <c r="F367" s="2587"/>
      <c r="G367" s="1025">
        <f t="shared" si="46"/>
        <v>149</v>
      </c>
      <c r="H367" s="1026">
        <f t="shared" si="55"/>
        <v>3</v>
      </c>
      <c r="I367" s="1027">
        <v>3</v>
      </c>
      <c r="J367" s="1027"/>
      <c r="K367" s="1027"/>
      <c r="L367" s="999"/>
      <c r="M367" s="995">
        <f t="shared" si="47"/>
        <v>149</v>
      </c>
      <c r="N367" s="996"/>
      <c r="O367" s="996"/>
      <c r="P367" s="996"/>
      <c r="Q367" s="996"/>
      <c r="R367" s="1028">
        <v>149</v>
      </c>
      <c r="S367" s="998"/>
      <c r="T367" s="996"/>
      <c r="U367" s="996"/>
      <c r="V367" s="996">
        <v>149</v>
      </c>
      <c r="W367" s="996"/>
      <c r="X367" s="997"/>
      <c r="Y367" s="1029">
        <v>137</v>
      </c>
      <c r="Z367" s="997">
        <v>12</v>
      </c>
      <c r="AA367" s="948"/>
      <c r="AB367" s="1027">
        <v>38</v>
      </c>
      <c r="AC367" s="1027">
        <v>32</v>
      </c>
      <c r="AD367" s="1027">
        <v>4</v>
      </c>
      <c r="AE367" s="1027">
        <v>87</v>
      </c>
      <c r="AF367" s="1030">
        <v>9</v>
      </c>
      <c r="AG367" s="948">
        <v>30</v>
      </c>
      <c r="AH367" s="999">
        <v>13</v>
      </c>
      <c r="AI367" s="948">
        <v>100</v>
      </c>
      <c r="AJ367" s="568">
        <f>SUM(AQ367:AU367)</f>
        <v>149</v>
      </c>
      <c r="AK367" s="1031" t="s">
        <v>98</v>
      </c>
      <c r="AL367" s="1027" t="s">
        <v>98</v>
      </c>
      <c r="AM367" s="1030" t="s">
        <v>98</v>
      </c>
      <c r="AN367" s="948" t="s">
        <v>97</v>
      </c>
      <c r="AO367" s="1027" t="s">
        <v>97</v>
      </c>
      <c r="AP367" s="1030" t="s">
        <v>97</v>
      </c>
      <c r="AQ367" s="998">
        <v>13</v>
      </c>
      <c r="AR367" s="996">
        <v>42</v>
      </c>
      <c r="AS367" s="996">
        <v>49</v>
      </c>
      <c r="AT367" s="996">
        <v>36</v>
      </c>
      <c r="AU367" s="1028">
        <v>9</v>
      </c>
      <c r="AV367" s="564">
        <f t="shared" si="49"/>
        <v>0</v>
      </c>
      <c r="AW367" s="934"/>
      <c r="AX367" s="935"/>
      <c r="AY367" s="935"/>
      <c r="AZ367" s="935"/>
      <c r="BA367" s="935"/>
      <c r="BB367" s="935"/>
      <c r="BC367" s="935"/>
      <c r="BD367" s="935"/>
      <c r="BE367" s="936"/>
    </row>
    <row r="368" spans="1:57" ht="32.25" thickBot="1">
      <c r="A368" s="2450"/>
      <c r="B368" s="2694"/>
      <c r="C368" s="2700"/>
      <c r="D368" s="389" t="s">
        <v>78</v>
      </c>
      <c r="E368" s="2585"/>
      <c r="F368" s="2588"/>
      <c r="G368" s="1032">
        <f t="shared" si="46"/>
        <v>0</v>
      </c>
      <c r="H368" s="1033">
        <f t="shared" si="55"/>
        <v>0</v>
      </c>
      <c r="I368" s="1034"/>
      <c r="J368" s="1034"/>
      <c r="K368" s="1034"/>
      <c r="L368" s="1010"/>
      <c r="M368" s="1035">
        <f t="shared" si="47"/>
        <v>0</v>
      </c>
      <c r="N368" s="1036"/>
      <c r="O368" s="1036"/>
      <c r="P368" s="1036"/>
      <c r="Q368" s="1036"/>
      <c r="R368" s="1037"/>
      <c r="S368" s="1038"/>
      <c r="T368" s="1036"/>
      <c r="U368" s="1036"/>
      <c r="V368" s="1036"/>
      <c r="W368" s="1036"/>
      <c r="X368" s="1039"/>
      <c r="Y368" s="1040"/>
      <c r="Z368" s="1006"/>
      <c r="AA368" s="968"/>
      <c r="AB368" s="1041"/>
      <c r="AC368" s="1041"/>
      <c r="AD368" s="1041"/>
      <c r="AE368" s="1041"/>
      <c r="AF368" s="1042"/>
      <c r="AG368" s="968"/>
      <c r="AH368" s="1043"/>
      <c r="AI368" s="1009"/>
      <c r="AJ368" s="566">
        <f t="shared" si="48"/>
        <v>0</v>
      </c>
      <c r="AK368" s="1044" t="s">
        <v>97</v>
      </c>
      <c r="AL368" s="1041" t="s">
        <v>97</v>
      </c>
      <c r="AM368" s="1042" t="s">
        <v>97</v>
      </c>
      <c r="AN368" s="968" t="s">
        <v>97</v>
      </c>
      <c r="AO368" s="1041" t="s">
        <v>98</v>
      </c>
      <c r="AP368" s="1042" t="s">
        <v>98</v>
      </c>
      <c r="AQ368" s="968"/>
      <c r="AR368" s="1041"/>
      <c r="AS368" s="1041"/>
      <c r="AT368" s="1041"/>
      <c r="AU368" s="1043"/>
      <c r="AV368" s="564">
        <f t="shared" si="49"/>
        <v>0</v>
      </c>
      <c r="AW368" s="1045"/>
      <c r="AX368" s="1046"/>
      <c r="AY368" s="1046"/>
      <c r="AZ368" s="1046"/>
      <c r="BA368" s="1046"/>
      <c r="BB368" s="1046"/>
      <c r="BC368" s="1046"/>
      <c r="BD368" s="1046"/>
      <c r="BE368" s="1047"/>
    </row>
    <row r="369" spans="1:57" ht="31.5">
      <c r="A369" s="2576" t="s">
        <v>215</v>
      </c>
      <c r="B369" s="2738" t="s">
        <v>364</v>
      </c>
      <c r="C369" s="2710" t="s">
        <v>365</v>
      </c>
      <c r="D369" s="342" t="s">
        <v>74</v>
      </c>
      <c r="E369" s="2544">
        <v>404</v>
      </c>
      <c r="F369" s="2547">
        <f>E369-SUM(M369:M373)</f>
        <v>-25</v>
      </c>
      <c r="G369" s="684">
        <f t="shared" si="46"/>
        <v>40</v>
      </c>
      <c r="H369" s="685">
        <v>0</v>
      </c>
      <c r="I369" s="686">
        <v>0</v>
      </c>
      <c r="J369" s="686">
        <v>0</v>
      </c>
      <c r="K369" s="686">
        <v>0</v>
      </c>
      <c r="L369" s="687">
        <v>0</v>
      </c>
      <c r="M369" s="1048">
        <f t="shared" si="47"/>
        <v>39</v>
      </c>
      <c r="N369" s="689">
        <v>0</v>
      </c>
      <c r="O369" s="689">
        <v>39</v>
      </c>
      <c r="P369" s="689">
        <v>0</v>
      </c>
      <c r="Q369" s="689">
        <v>0</v>
      </c>
      <c r="R369" s="690"/>
      <c r="S369" s="691">
        <v>2</v>
      </c>
      <c r="T369" s="692">
        <v>3</v>
      </c>
      <c r="U369" s="692"/>
      <c r="V369" s="689">
        <v>31</v>
      </c>
      <c r="W369" s="689">
        <v>3</v>
      </c>
      <c r="X369" s="1049">
        <v>0</v>
      </c>
      <c r="Y369" s="1050">
        <v>37</v>
      </c>
      <c r="Z369" s="1051">
        <v>2</v>
      </c>
      <c r="AA369" s="1052"/>
      <c r="AB369" s="1053">
        <v>6</v>
      </c>
      <c r="AC369" s="1053">
        <v>6</v>
      </c>
      <c r="AD369" s="1053">
        <v>3</v>
      </c>
      <c r="AE369" s="1053">
        <v>37</v>
      </c>
      <c r="AF369" s="1054">
        <v>4</v>
      </c>
      <c r="AG369" s="1055">
        <v>35.1</v>
      </c>
      <c r="AH369" s="1054">
        <v>7.7</v>
      </c>
      <c r="AI369" s="1056">
        <v>16</v>
      </c>
      <c r="AJ369" s="552">
        <f t="shared" si="48"/>
        <v>39</v>
      </c>
      <c r="AK369" s="700" t="s">
        <v>97</v>
      </c>
      <c r="AL369" s="701" t="s">
        <v>97</v>
      </c>
      <c r="AM369" s="702" t="s">
        <v>97</v>
      </c>
      <c r="AN369" s="699">
        <v>1</v>
      </c>
      <c r="AO369" s="686">
        <v>28</v>
      </c>
      <c r="AP369" s="703">
        <v>10</v>
      </c>
      <c r="AQ369" s="704" t="s">
        <v>97</v>
      </c>
      <c r="AR369" s="701" t="s">
        <v>97</v>
      </c>
      <c r="AS369" s="701" t="s">
        <v>97</v>
      </c>
      <c r="AT369" s="701" t="s">
        <v>97</v>
      </c>
      <c r="AU369" s="705" t="s">
        <v>97</v>
      </c>
      <c r="AV369" s="553">
        <f t="shared" si="49"/>
        <v>1</v>
      </c>
      <c r="AW369" s="706"/>
      <c r="AX369" s="707">
        <v>1</v>
      </c>
      <c r="AY369" s="707"/>
      <c r="AZ369" s="707"/>
      <c r="BA369" s="707"/>
      <c r="BB369" s="707"/>
      <c r="BC369" s="707"/>
      <c r="BD369" s="707"/>
      <c r="BE369" s="708"/>
    </row>
    <row r="370" spans="1:57" ht="47.25">
      <c r="A370" s="2577"/>
      <c r="B370" s="2734"/>
      <c r="C370" s="2711"/>
      <c r="D370" s="343" t="s">
        <v>75</v>
      </c>
      <c r="E370" s="2545"/>
      <c r="F370" s="2548"/>
      <c r="G370" s="709">
        <f t="shared" si="46"/>
        <v>0</v>
      </c>
      <c r="H370" s="710"/>
      <c r="I370" s="711"/>
      <c r="J370" s="711"/>
      <c r="K370" s="711"/>
      <c r="L370" s="712"/>
      <c r="M370" s="713">
        <f t="shared" si="47"/>
        <v>0</v>
      </c>
      <c r="N370" s="714"/>
      <c r="O370" s="714"/>
      <c r="P370" s="714"/>
      <c r="Q370" s="714"/>
      <c r="R370" s="715"/>
      <c r="S370" s="716"/>
      <c r="T370" s="717"/>
      <c r="U370" s="717"/>
      <c r="V370" s="714"/>
      <c r="W370" s="714"/>
      <c r="X370" s="718"/>
      <c r="Y370" s="756"/>
      <c r="Z370" s="695"/>
      <c r="AA370" s="851"/>
      <c r="AB370" s="697"/>
      <c r="AC370" s="697"/>
      <c r="AD370" s="697"/>
      <c r="AE370" s="697"/>
      <c r="AF370" s="698"/>
      <c r="AG370" s="719"/>
      <c r="AH370" s="712"/>
      <c r="AI370" s="719"/>
      <c r="AJ370" s="554">
        <f t="shared" si="48"/>
        <v>0</v>
      </c>
      <c r="AK370" s="720" t="s">
        <v>98</v>
      </c>
      <c r="AL370" s="721" t="s">
        <v>98</v>
      </c>
      <c r="AM370" s="722" t="s">
        <v>98</v>
      </c>
      <c r="AN370" s="723"/>
      <c r="AO370" s="721"/>
      <c r="AP370" s="722"/>
      <c r="AQ370" s="723" t="s">
        <v>97</v>
      </c>
      <c r="AR370" s="721" t="s">
        <v>97</v>
      </c>
      <c r="AS370" s="721" t="s">
        <v>97</v>
      </c>
      <c r="AT370" s="721" t="s">
        <v>97</v>
      </c>
      <c r="AU370" s="724" t="s">
        <v>97</v>
      </c>
      <c r="AV370" s="553">
        <f t="shared" si="49"/>
        <v>0</v>
      </c>
      <c r="AW370" s="725"/>
      <c r="AX370" s="726"/>
      <c r="AY370" s="726"/>
      <c r="AZ370" s="726"/>
      <c r="BA370" s="726"/>
      <c r="BB370" s="726"/>
      <c r="BC370" s="726"/>
      <c r="BD370" s="726"/>
      <c r="BE370" s="727"/>
    </row>
    <row r="371" spans="1:57" ht="31.5">
      <c r="A371" s="2577"/>
      <c r="B371" s="2734"/>
      <c r="C371" s="2711"/>
      <c r="D371" s="343" t="s">
        <v>76</v>
      </c>
      <c r="E371" s="2545"/>
      <c r="F371" s="2548"/>
      <c r="G371" s="709">
        <f t="shared" si="46"/>
        <v>0</v>
      </c>
      <c r="H371" s="710"/>
      <c r="I371" s="711"/>
      <c r="J371" s="711"/>
      <c r="K371" s="711"/>
      <c r="L371" s="712"/>
      <c r="M371" s="713">
        <f t="shared" si="47"/>
        <v>0</v>
      </c>
      <c r="N371" s="714"/>
      <c r="O371" s="714"/>
      <c r="P371" s="728"/>
      <c r="Q371" s="729"/>
      <c r="R371" s="715"/>
      <c r="S371" s="716"/>
      <c r="T371" s="714"/>
      <c r="U371" s="714"/>
      <c r="V371" s="714"/>
      <c r="W371" s="714"/>
      <c r="X371" s="718"/>
      <c r="Y371" s="756"/>
      <c r="Z371" s="695"/>
      <c r="AA371" s="851"/>
      <c r="AB371" s="697"/>
      <c r="AC371" s="697"/>
      <c r="AD371" s="697"/>
      <c r="AE371" s="697"/>
      <c r="AF371" s="698"/>
      <c r="AG371" s="719"/>
      <c r="AH371" s="712"/>
      <c r="AI371" s="719"/>
      <c r="AJ371" s="554">
        <f t="shared" si="48"/>
        <v>0</v>
      </c>
      <c r="AK371" s="720"/>
      <c r="AL371" s="721"/>
      <c r="AM371" s="722"/>
      <c r="AN371" s="723" t="s">
        <v>97</v>
      </c>
      <c r="AO371" s="721" t="s">
        <v>97</v>
      </c>
      <c r="AP371" s="722" t="s">
        <v>97</v>
      </c>
      <c r="AQ371" s="723" t="s">
        <v>97</v>
      </c>
      <c r="AR371" s="721" t="s">
        <v>97</v>
      </c>
      <c r="AS371" s="721" t="s">
        <v>97</v>
      </c>
      <c r="AT371" s="721" t="s">
        <v>97</v>
      </c>
      <c r="AU371" s="724" t="s">
        <v>97</v>
      </c>
      <c r="AV371" s="553">
        <f t="shared" si="49"/>
        <v>0</v>
      </c>
      <c r="AW371" s="725"/>
      <c r="AX371" s="726"/>
      <c r="AY371" s="726"/>
      <c r="AZ371" s="726"/>
      <c r="BA371" s="726"/>
      <c r="BB371" s="726"/>
      <c r="BC371" s="726"/>
      <c r="BD371" s="726"/>
      <c r="BE371" s="727"/>
    </row>
    <row r="372" spans="1:57" ht="31.5">
      <c r="A372" s="2577"/>
      <c r="B372" s="2734"/>
      <c r="C372" s="2711"/>
      <c r="D372" s="343" t="s">
        <v>77</v>
      </c>
      <c r="E372" s="2545"/>
      <c r="F372" s="2548"/>
      <c r="G372" s="709">
        <f t="shared" si="46"/>
        <v>396</v>
      </c>
      <c r="H372" s="710">
        <v>2</v>
      </c>
      <c r="I372" s="711">
        <v>2</v>
      </c>
      <c r="J372" s="711">
        <v>0</v>
      </c>
      <c r="K372" s="711">
        <v>0</v>
      </c>
      <c r="L372" s="712">
        <v>0</v>
      </c>
      <c r="M372" s="713">
        <f t="shared" si="47"/>
        <v>390</v>
      </c>
      <c r="N372" s="714">
        <v>0</v>
      </c>
      <c r="O372" s="714">
        <v>390</v>
      </c>
      <c r="P372" s="714">
        <v>0</v>
      </c>
      <c r="Q372" s="714">
        <v>0</v>
      </c>
      <c r="R372" s="715">
        <v>0</v>
      </c>
      <c r="S372" s="716">
        <v>26</v>
      </c>
      <c r="T372" s="714">
        <v>39</v>
      </c>
      <c r="U372" s="714">
        <v>0</v>
      </c>
      <c r="V372" s="714">
        <v>317</v>
      </c>
      <c r="W372" s="714">
        <v>8</v>
      </c>
      <c r="X372" s="718">
        <v>0</v>
      </c>
      <c r="Y372" s="756">
        <v>334</v>
      </c>
      <c r="Z372" s="695">
        <v>56</v>
      </c>
      <c r="AA372" s="851"/>
      <c r="AB372" s="711">
        <v>89</v>
      </c>
      <c r="AC372" s="711">
        <v>88</v>
      </c>
      <c r="AD372" s="711">
        <v>24</v>
      </c>
      <c r="AE372" s="711">
        <v>324</v>
      </c>
      <c r="AF372" s="712">
        <v>21</v>
      </c>
      <c r="AG372" s="719">
        <v>34</v>
      </c>
      <c r="AH372" s="712">
        <v>11.7</v>
      </c>
      <c r="AI372" s="719">
        <v>120</v>
      </c>
      <c r="AJ372" s="554">
        <f>SUM(AQ372:AU372)</f>
        <v>390</v>
      </c>
      <c r="AK372" s="720" t="s">
        <v>98</v>
      </c>
      <c r="AL372" s="721" t="s">
        <v>98</v>
      </c>
      <c r="AM372" s="722" t="s">
        <v>98</v>
      </c>
      <c r="AN372" s="723" t="s">
        <v>97</v>
      </c>
      <c r="AO372" s="721" t="s">
        <v>97</v>
      </c>
      <c r="AP372" s="722" t="s">
        <v>97</v>
      </c>
      <c r="AQ372" s="812">
        <v>38</v>
      </c>
      <c r="AR372" s="712">
        <v>112</v>
      </c>
      <c r="AS372" s="712">
        <v>198</v>
      </c>
      <c r="AT372" s="712">
        <v>24</v>
      </c>
      <c r="AU372" s="712">
        <v>18</v>
      </c>
      <c r="AV372" s="553">
        <f t="shared" si="49"/>
        <v>6</v>
      </c>
      <c r="AW372" s="725"/>
      <c r="AX372" s="726"/>
      <c r="AY372" s="726"/>
      <c r="AZ372" s="726"/>
      <c r="BA372" s="726">
        <v>5</v>
      </c>
      <c r="BB372" s="726"/>
      <c r="BC372" s="726">
        <v>1</v>
      </c>
      <c r="BD372" s="726"/>
      <c r="BE372" s="727"/>
    </row>
    <row r="373" spans="1:57" ht="32.25" thickBot="1">
      <c r="A373" s="2577"/>
      <c r="B373" s="2739"/>
      <c r="C373" s="2712"/>
      <c r="D373" s="344" t="s">
        <v>78</v>
      </c>
      <c r="E373" s="2545"/>
      <c r="F373" s="2548"/>
      <c r="G373" s="813">
        <f t="shared" si="46"/>
        <v>0</v>
      </c>
      <c r="H373" s="772"/>
      <c r="I373" s="770"/>
      <c r="J373" s="770"/>
      <c r="K373" s="770"/>
      <c r="L373" s="742"/>
      <c r="M373" s="734">
        <f t="shared" si="47"/>
        <v>0</v>
      </c>
      <c r="N373" s="735"/>
      <c r="O373" s="735"/>
      <c r="P373" s="735"/>
      <c r="Q373" s="735"/>
      <c r="R373" s="736"/>
      <c r="S373" s="737"/>
      <c r="T373" s="738"/>
      <c r="U373" s="738"/>
      <c r="V373" s="738"/>
      <c r="W373" s="738"/>
      <c r="X373" s="739"/>
      <c r="Y373" s="737"/>
      <c r="Z373" s="739"/>
      <c r="AA373" s="758"/>
      <c r="AB373" s="711"/>
      <c r="AC373" s="711"/>
      <c r="AD373" s="711"/>
      <c r="AE373" s="711"/>
      <c r="AF373" s="712"/>
      <c r="AG373" s="741"/>
      <c r="AH373" s="742"/>
      <c r="AI373" s="743"/>
      <c r="AJ373" s="555">
        <f t="shared" si="48"/>
        <v>0</v>
      </c>
      <c r="AK373" s="744" t="s">
        <v>97</v>
      </c>
      <c r="AL373" s="745" t="s">
        <v>97</v>
      </c>
      <c r="AM373" s="746" t="s">
        <v>97</v>
      </c>
      <c r="AN373" s="747" t="s">
        <v>97</v>
      </c>
      <c r="AO373" s="745" t="s">
        <v>98</v>
      </c>
      <c r="AP373" s="746" t="s">
        <v>98</v>
      </c>
      <c r="AQ373" s="743"/>
      <c r="AR373" s="732"/>
      <c r="AS373" s="732"/>
      <c r="AT373" s="732"/>
      <c r="AU373" s="733"/>
      <c r="AV373" s="553">
        <f t="shared" si="49"/>
        <v>0</v>
      </c>
      <c r="AW373" s="748"/>
      <c r="AX373" s="749"/>
      <c r="AY373" s="749"/>
      <c r="AZ373" s="749"/>
      <c r="BA373" s="749"/>
      <c r="BB373" s="749"/>
      <c r="BC373" s="749"/>
      <c r="BD373" s="749"/>
      <c r="BE373" s="750"/>
    </row>
    <row r="374" spans="1:57" ht="31.5">
      <c r="A374" s="2577"/>
      <c r="B374" s="2727" t="s">
        <v>366</v>
      </c>
      <c r="C374" s="2710" t="s">
        <v>367</v>
      </c>
      <c r="D374" s="342" t="s">
        <v>74</v>
      </c>
      <c r="E374" s="2544">
        <v>250</v>
      </c>
      <c r="F374" s="2547">
        <f>E374-SUM(M374:M378)</f>
        <v>36</v>
      </c>
      <c r="G374" s="831">
        <f t="shared" si="46"/>
        <v>0</v>
      </c>
      <c r="H374" s="1057">
        <f t="shared" ref="H374:H376" si="57">SUM(I374:L374)</f>
        <v>0</v>
      </c>
      <c r="I374" s="686"/>
      <c r="J374" s="686"/>
      <c r="K374" s="686"/>
      <c r="L374" s="687"/>
      <c r="M374" s="688">
        <f t="shared" si="47"/>
        <v>0</v>
      </c>
      <c r="N374" s="689"/>
      <c r="O374" s="689"/>
      <c r="P374" s="689"/>
      <c r="Q374" s="689"/>
      <c r="R374" s="693"/>
      <c r="S374" s="694"/>
      <c r="T374" s="694"/>
      <c r="U374" s="694"/>
      <c r="V374" s="751"/>
      <c r="W374" s="751"/>
      <c r="X374" s="695"/>
      <c r="Y374" s="691"/>
      <c r="Z374" s="693"/>
      <c r="AA374" s="699"/>
      <c r="AB374" s="686"/>
      <c r="AC374" s="686"/>
      <c r="AD374" s="686"/>
      <c r="AE374" s="686"/>
      <c r="AF374" s="687"/>
      <c r="AG374" s="699"/>
      <c r="AH374" s="687"/>
      <c r="AI374" s="699"/>
      <c r="AJ374" s="552">
        <f t="shared" si="48"/>
        <v>0</v>
      </c>
      <c r="AK374" s="700" t="s">
        <v>97</v>
      </c>
      <c r="AL374" s="701" t="s">
        <v>97</v>
      </c>
      <c r="AM374" s="702" t="s">
        <v>97</v>
      </c>
      <c r="AN374" s="699"/>
      <c r="AO374" s="686"/>
      <c r="AP374" s="703"/>
      <c r="AQ374" s="704" t="s">
        <v>97</v>
      </c>
      <c r="AR374" s="701" t="s">
        <v>97</v>
      </c>
      <c r="AS374" s="701" t="s">
        <v>97</v>
      </c>
      <c r="AT374" s="701" t="s">
        <v>97</v>
      </c>
      <c r="AU374" s="705" t="s">
        <v>97</v>
      </c>
      <c r="AV374" s="553">
        <f t="shared" si="49"/>
        <v>0</v>
      </c>
      <c r="AW374" s="753"/>
      <c r="AX374" s="754"/>
      <c r="AY374" s="754"/>
      <c r="AZ374" s="754"/>
      <c r="BA374" s="754"/>
      <c r="BB374" s="754"/>
      <c r="BC374" s="754"/>
      <c r="BD374" s="754"/>
      <c r="BE374" s="755"/>
    </row>
    <row r="375" spans="1:57" ht="47.25">
      <c r="A375" s="2577"/>
      <c r="B375" s="2728"/>
      <c r="C375" s="2711"/>
      <c r="D375" s="343" t="s">
        <v>75</v>
      </c>
      <c r="E375" s="2545"/>
      <c r="F375" s="2548"/>
      <c r="G375" s="832">
        <f t="shared" si="46"/>
        <v>0</v>
      </c>
      <c r="H375" s="1058">
        <f t="shared" si="57"/>
        <v>0</v>
      </c>
      <c r="I375" s="711"/>
      <c r="J375" s="711"/>
      <c r="K375" s="711"/>
      <c r="L375" s="712"/>
      <c r="M375" s="713">
        <f t="shared" si="47"/>
        <v>0</v>
      </c>
      <c r="N375" s="714"/>
      <c r="O375" s="714"/>
      <c r="P375" s="714"/>
      <c r="Q375" s="714"/>
      <c r="R375" s="718"/>
      <c r="S375" s="694"/>
      <c r="T375" s="694"/>
      <c r="U375" s="694"/>
      <c r="V375" s="751"/>
      <c r="W375" s="751"/>
      <c r="X375" s="695"/>
      <c r="Y375" s="756"/>
      <c r="Z375" s="695"/>
      <c r="AA375" s="696"/>
      <c r="AB375" s="697"/>
      <c r="AC375" s="697"/>
      <c r="AD375" s="697"/>
      <c r="AE375" s="697"/>
      <c r="AF375" s="698"/>
      <c r="AG375" s="719"/>
      <c r="AH375" s="712"/>
      <c r="AI375" s="719"/>
      <c r="AJ375" s="554">
        <f t="shared" si="48"/>
        <v>0</v>
      </c>
      <c r="AK375" s="720" t="s">
        <v>98</v>
      </c>
      <c r="AL375" s="721" t="s">
        <v>98</v>
      </c>
      <c r="AM375" s="722" t="s">
        <v>98</v>
      </c>
      <c r="AN375" s="723"/>
      <c r="AO375" s="721"/>
      <c r="AP375" s="722"/>
      <c r="AQ375" s="723" t="s">
        <v>97</v>
      </c>
      <c r="AR375" s="721" t="s">
        <v>97</v>
      </c>
      <c r="AS375" s="721" t="s">
        <v>97</v>
      </c>
      <c r="AT375" s="721" t="s">
        <v>97</v>
      </c>
      <c r="AU375" s="724" t="s">
        <v>97</v>
      </c>
      <c r="AV375" s="553">
        <f t="shared" si="49"/>
        <v>0</v>
      </c>
      <c r="AW375" s="753"/>
      <c r="AX375" s="754"/>
      <c r="AY375" s="754"/>
      <c r="AZ375" s="754"/>
      <c r="BA375" s="754"/>
      <c r="BB375" s="754"/>
      <c r="BC375" s="754"/>
      <c r="BD375" s="754"/>
      <c r="BE375" s="755"/>
    </row>
    <row r="376" spans="1:57" ht="31.5">
      <c r="A376" s="2577"/>
      <c r="B376" s="2728"/>
      <c r="C376" s="2711"/>
      <c r="D376" s="343" t="s">
        <v>76</v>
      </c>
      <c r="E376" s="2545"/>
      <c r="F376" s="2548"/>
      <c r="G376" s="832">
        <f t="shared" si="46"/>
        <v>0</v>
      </c>
      <c r="H376" s="1058">
        <f t="shared" si="57"/>
        <v>0</v>
      </c>
      <c r="I376" s="711"/>
      <c r="J376" s="711"/>
      <c r="K376" s="711"/>
      <c r="L376" s="712"/>
      <c r="M376" s="713">
        <f t="shared" si="47"/>
        <v>0</v>
      </c>
      <c r="N376" s="714"/>
      <c r="O376" s="714"/>
      <c r="P376" s="714"/>
      <c r="Q376" s="714"/>
      <c r="R376" s="718"/>
      <c r="S376" s="694"/>
      <c r="T376" s="694"/>
      <c r="U376" s="694"/>
      <c r="V376" s="751"/>
      <c r="W376" s="751"/>
      <c r="X376" s="695"/>
      <c r="Y376" s="756"/>
      <c r="Z376" s="695"/>
      <c r="AA376" s="696"/>
      <c r="AB376" s="697"/>
      <c r="AC376" s="697"/>
      <c r="AD376" s="697"/>
      <c r="AE376" s="697"/>
      <c r="AF376" s="698"/>
      <c r="AG376" s="719"/>
      <c r="AH376" s="712"/>
      <c r="AI376" s="719"/>
      <c r="AJ376" s="554">
        <f t="shared" si="48"/>
        <v>0</v>
      </c>
      <c r="AK376" s="720"/>
      <c r="AL376" s="721"/>
      <c r="AM376" s="722"/>
      <c r="AN376" s="723" t="s">
        <v>97</v>
      </c>
      <c r="AO376" s="721" t="s">
        <v>97</v>
      </c>
      <c r="AP376" s="722" t="s">
        <v>97</v>
      </c>
      <c r="AQ376" s="723" t="s">
        <v>97</v>
      </c>
      <c r="AR376" s="721" t="s">
        <v>97</v>
      </c>
      <c r="AS376" s="721" t="s">
        <v>97</v>
      </c>
      <c r="AT376" s="721" t="s">
        <v>97</v>
      </c>
      <c r="AU376" s="724" t="s">
        <v>97</v>
      </c>
      <c r="AV376" s="553">
        <f t="shared" si="49"/>
        <v>0</v>
      </c>
      <c r="AW376" s="753"/>
      <c r="AX376" s="754"/>
      <c r="AY376" s="754"/>
      <c r="AZ376" s="754"/>
      <c r="BA376" s="754"/>
      <c r="BB376" s="754"/>
      <c r="BC376" s="754"/>
      <c r="BD376" s="754"/>
      <c r="BE376" s="755"/>
    </row>
    <row r="377" spans="1:57" ht="31.5">
      <c r="A377" s="2577"/>
      <c r="B377" s="2728"/>
      <c r="C377" s="2711"/>
      <c r="D377" s="343" t="s">
        <v>77</v>
      </c>
      <c r="E377" s="2545"/>
      <c r="F377" s="2548"/>
      <c r="G377" s="832">
        <f t="shared" si="46"/>
        <v>218</v>
      </c>
      <c r="H377" s="1058">
        <v>5</v>
      </c>
      <c r="I377" s="711">
        <v>3</v>
      </c>
      <c r="J377" s="711">
        <v>2</v>
      </c>
      <c r="K377" s="711">
        <v>0</v>
      </c>
      <c r="L377" s="712">
        <v>0</v>
      </c>
      <c r="M377" s="713">
        <f t="shared" si="47"/>
        <v>214</v>
      </c>
      <c r="N377" s="714">
        <v>0</v>
      </c>
      <c r="O377" s="714">
        <v>214</v>
      </c>
      <c r="P377" s="714">
        <v>0</v>
      </c>
      <c r="Q377" s="714">
        <v>0</v>
      </c>
      <c r="R377" s="718">
        <v>0</v>
      </c>
      <c r="S377" s="694">
        <v>0</v>
      </c>
      <c r="T377" s="694">
        <v>0</v>
      </c>
      <c r="U377" s="694">
        <v>0</v>
      </c>
      <c r="V377" s="751">
        <v>212</v>
      </c>
      <c r="W377" s="751">
        <v>2</v>
      </c>
      <c r="X377" s="695">
        <v>0</v>
      </c>
      <c r="Y377" s="756">
        <v>195</v>
      </c>
      <c r="Z377" s="695">
        <v>19</v>
      </c>
      <c r="AA377" s="696"/>
      <c r="AB377" s="697">
        <v>48</v>
      </c>
      <c r="AC377" s="697">
        <v>46</v>
      </c>
      <c r="AD377" s="697">
        <v>16</v>
      </c>
      <c r="AE377" s="697">
        <v>70</v>
      </c>
      <c r="AF377" s="698">
        <v>25</v>
      </c>
      <c r="AG377" s="719">
        <v>39.700000000000003</v>
      </c>
      <c r="AH377" s="712">
        <v>15.7</v>
      </c>
      <c r="AI377" s="719">
        <v>111.1</v>
      </c>
      <c r="AJ377" s="554">
        <f>SUM(AQ377:AU377)</f>
        <v>214</v>
      </c>
      <c r="AK377" s="720" t="s">
        <v>98</v>
      </c>
      <c r="AL377" s="721" t="s">
        <v>98</v>
      </c>
      <c r="AM377" s="722" t="s">
        <v>98</v>
      </c>
      <c r="AN377" s="723" t="s">
        <v>97</v>
      </c>
      <c r="AO377" s="721" t="s">
        <v>97</v>
      </c>
      <c r="AP377" s="722" t="s">
        <v>97</v>
      </c>
      <c r="AQ377" s="723">
        <v>8</v>
      </c>
      <c r="AR377" s="721">
        <v>45</v>
      </c>
      <c r="AS377" s="721">
        <v>78</v>
      </c>
      <c r="AT377" s="721">
        <v>61</v>
      </c>
      <c r="AU377" s="724">
        <v>22</v>
      </c>
      <c r="AV377" s="553">
        <f t="shared" si="49"/>
        <v>4</v>
      </c>
      <c r="AW377" s="753"/>
      <c r="AX377" s="754">
        <v>1</v>
      </c>
      <c r="AY377" s="754"/>
      <c r="AZ377" s="754"/>
      <c r="BA377" s="754">
        <v>3</v>
      </c>
      <c r="BB377" s="754"/>
      <c r="BC377" s="754"/>
      <c r="BD377" s="754"/>
      <c r="BE377" s="755"/>
    </row>
    <row r="378" spans="1:57" ht="32.25" thickBot="1">
      <c r="A378" s="2577"/>
      <c r="B378" s="2728"/>
      <c r="C378" s="2712"/>
      <c r="D378" s="344" t="s">
        <v>78</v>
      </c>
      <c r="E378" s="2546"/>
      <c r="F378" s="2555"/>
      <c r="G378" s="841">
        <f t="shared" si="46"/>
        <v>0</v>
      </c>
      <c r="H378" s="1059">
        <f t="shared" ref="H378:H383" si="58">SUM(I378:L378)</f>
        <v>0</v>
      </c>
      <c r="I378" s="770"/>
      <c r="J378" s="770"/>
      <c r="K378" s="770"/>
      <c r="L378" s="742"/>
      <c r="M378" s="734">
        <f t="shared" si="47"/>
        <v>0</v>
      </c>
      <c r="N378" s="735"/>
      <c r="O378" s="735"/>
      <c r="P378" s="735"/>
      <c r="Q378" s="735"/>
      <c r="R378" s="769"/>
      <c r="S378" s="740"/>
      <c r="T378" s="740"/>
      <c r="U378" s="740"/>
      <c r="V378" s="714"/>
      <c r="W378" s="714"/>
      <c r="X378" s="718"/>
      <c r="Y378" s="716"/>
      <c r="Z378" s="718"/>
      <c r="AA378" s="719"/>
      <c r="AB378" s="711"/>
      <c r="AC378" s="711"/>
      <c r="AD378" s="711"/>
      <c r="AE378" s="711"/>
      <c r="AF378" s="712"/>
      <c r="AG378" s="743"/>
      <c r="AH378" s="733"/>
      <c r="AI378" s="743"/>
      <c r="AJ378" s="555">
        <f t="shared" si="48"/>
        <v>0</v>
      </c>
      <c r="AK378" s="744" t="s">
        <v>97</v>
      </c>
      <c r="AL378" s="745" t="s">
        <v>97</v>
      </c>
      <c r="AM378" s="746" t="s">
        <v>97</v>
      </c>
      <c r="AN378" s="747" t="s">
        <v>97</v>
      </c>
      <c r="AO378" s="745" t="s">
        <v>98</v>
      </c>
      <c r="AP378" s="746" t="s">
        <v>98</v>
      </c>
      <c r="AQ378" s="743"/>
      <c r="AR378" s="732"/>
      <c r="AS378" s="732"/>
      <c r="AT378" s="732"/>
      <c r="AU378" s="733"/>
      <c r="AV378" s="553">
        <f t="shared" si="49"/>
        <v>0</v>
      </c>
      <c r="AW378" s="725"/>
      <c r="AX378" s="726"/>
      <c r="AY378" s="726"/>
      <c r="AZ378" s="726"/>
      <c r="BA378" s="726"/>
      <c r="BB378" s="726"/>
      <c r="BC378" s="726"/>
      <c r="BD378" s="726"/>
      <c r="BE378" s="727"/>
    </row>
    <row r="379" spans="1:57" ht="31.5">
      <c r="A379" s="2577"/>
      <c r="B379" s="2727" t="s">
        <v>368</v>
      </c>
      <c r="C379" s="2730" t="s">
        <v>369</v>
      </c>
      <c r="D379" s="342" t="s">
        <v>74</v>
      </c>
      <c r="E379" s="2544">
        <v>90</v>
      </c>
      <c r="F379" s="2547">
        <f>E379-SUM(M379:M383)</f>
        <v>2</v>
      </c>
      <c r="G379" s="831">
        <f t="shared" si="46"/>
        <v>0</v>
      </c>
      <c r="H379" s="1057">
        <f t="shared" si="58"/>
        <v>0</v>
      </c>
      <c r="I379" s="686"/>
      <c r="J379" s="686"/>
      <c r="K379" s="686"/>
      <c r="L379" s="687"/>
      <c r="M379" s="688">
        <f t="shared" si="47"/>
        <v>0</v>
      </c>
      <c r="N379" s="689"/>
      <c r="O379" s="689"/>
      <c r="P379" s="689"/>
      <c r="Q379" s="689"/>
      <c r="R379" s="693"/>
      <c r="S379" s="762"/>
      <c r="T379" s="762"/>
      <c r="U379" s="762"/>
      <c r="V379" s="689"/>
      <c r="W379" s="689"/>
      <c r="X379" s="693"/>
      <c r="Y379" s="691"/>
      <c r="Z379" s="693"/>
      <c r="AA379" s="699"/>
      <c r="AB379" s="686"/>
      <c r="AC379" s="686"/>
      <c r="AD379" s="686"/>
      <c r="AE379" s="686"/>
      <c r="AF379" s="687"/>
      <c r="AG379" s="699"/>
      <c r="AH379" s="687"/>
      <c r="AI379" s="699"/>
      <c r="AJ379" s="552">
        <f t="shared" si="48"/>
        <v>0</v>
      </c>
      <c r="AK379" s="700" t="s">
        <v>97</v>
      </c>
      <c r="AL379" s="701" t="s">
        <v>97</v>
      </c>
      <c r="AM379" s="702" t="s">
        <v>97</v>
      </c>
      <c r="AN379" s="699"/>
      <c r="AO379" s="686"/>
      <c r="AP379" s="703"/>
      <c r="AQ379" s="704" t="s">
        <v>97</v>
      </c>
      <c r="AR379" s="701" t="s">
        <v>97</v>
      </c>
      <c r="AS379" s="701" t="s">
        <v>97</v>
      </c>
      <c r="AT379" s="701" t="s">
        <v>97</v>
      </c>
      <c r="AU379" s="705" t="s">
        <v>97</v>
      </c>
      <c r="AV379" s="553">
        <f t="shared" si="49"/>
        <v>0</v>
      </c>
      <c r="AW379" s="706"/>
      <c r="AX379" s="707"/>
      <c r="AY379" s="707"/>
      <c r="AZ379" s="707"/>
      <c r="BA379" s="707"/>
      <c r="BB379" s="707"/>
      <c r="BC379" s="707"/>
      <c r="BD379" s="707"/>
      <c r="BE379" s="708"/>
    </row>
    <row r="380" spans="1:57" ht="47.25">
      <c r="A380" s="2577"/>
      <c r="B380" s="2728"/>
      <c r="C380" s="2731"/>
      <c r="D380" s="343" t="s">
        <v>75</v>
      </c>
      <c r="E380" s="2545"/>
      <c r="F380" s="2548"/>
      <c r="G380" s="832">
        <f t="shared" si="46"/>
        <v>0</v>
      </c>
      <c r="H380" s="1058">
        <f t="shared" si="58"/>
        <v>0</v>
      </c>
      <c r="I380" s="711"/>
      <c r="J380" s="711"/>
      <c r="K380" s="711"/>
      <c r="L380" s="712"/>
      <c r="M380" s="713">
        <f t="shared" si="47"/>
        <v>0</v>
      </c>
      <c r="N380" s="714"/>
      <c r="O380" s="714"/>
      <c r="P380" s="714"/>
      <c r="Q380" s="714"/>
      <c r="R380" s="718"/>
      <c r="S380" s="694"/>
      <c r="T380" s="694"/>
      <c r="U380" s="694"/>
      <c r="V380" s="751"/>
      <c r="W380" s="751"/>
      <c r="X380" s="695"/>
      <c r="Y380" s="756"/>
      <c r="Z380" s="695"/>
      <c r="AA380" s="696"/>
      <c r="AB380" s="697"/>
      <c r="AC380" s="697"/>
      <c r="AD380" s="697"/>
      <c r="AE380" s="697"/>
      <c r="AF380" s="698"/>
      <c r="AG380" s="719"/>
      <c r="AH380" s="712"/>
      <c r="AI380" s="719"/>
      <c r="AJ380" s="554">
        <f t="shared" si="48"/>
        <v>0</v>
      </c>
      <c r="AK380" s="720" t="s">
        <v>98</v>
      </c>
      <c r="AL380" s="721" t="s">
        <v>98</v>
      </c>
      <c r="AM380" s="722" t="s">
        <v>98</v>
      </c>
      <c r="AN380" s="723"/>
      <c r="AO380" s="721"/>
      <c r="AP380" s="722"/>
      <c r="AQ380" s="723" t="s">
        <v>97</v>
      </c>
      <c r="AR380" s="721" t="s">
        <v>97</v>
      </c>
      <c r="AS380" s="721" t="s">
        <v>97</v>
      </c>
      <c r="AT380" s="721" t="s">
        <v>97</v>
      </c>
      <c r="AU380" s="724" t="s">
        <v>97</v>
      </c>
      <c r="AV380" s="553">
        <f t="shared" si="49"/>
        <v>0</v>
      </c>
      <c r="AW380" s="753"/>
      <c r="AX380" s="754"/>
      <c r="AY380" s="754"/>
      <c r="AZ380" s="754"/>
      <c r="BA380" s="754"/>
      <c r="BB380" s="754"/>
      <c r="BC380" s="754"/>
      <c r="BD380" s="754"/>
      <c r="BE380" s="755"/>
    </row>
    <row r="381" spans="1:57" ht="31.5">
      <c r="A381" s="2577"/>
      <c r="B381" s="2728"/>
      <c r="C381" s="2731"/>
      <c r="D381" s="343" t="s">
        <v>76</v>
      </c>
      <c r="E381" s="2545"/>
      <c r="F381" s="2548"/>
      <c r="G381" s="832">
        <f t="shared" si="46"/>
        <v>0</v>
      </c>
      <c r="H381" s="1058">
        <f t="shared" si="58"/>
        <v>0</v>
      </c>
      <c r="I381" s="711"/>
      <c r="J381" s="711"/>
      <c r="K381" s="711"/>
      <c r="L381" s="712"/>
      <c r="M381" s="713">
        <f t="shared" si="47"/>
        <v>0</v>
      </c>
      <c r="N381" s="714"/>
      <c r="O381" s="714"/>
      <c r="P381" s="714"/>
      <c r="Q381" s="714"/>
      <c r="R381" s="718"/>
      <c r="S381" s="694"/>
      <c r="T381" s="694"/>
      <c r="U381" s="694"/>
      <c r="V381" s="751"/>
      <c r="W381" s="751"/>
      <c r="X381" s="695"/>
      <c r="Y381" s="756"/>
      <c r="Z381" s="695"/>
      <c r="AA381" s="696"/>
      <c r="AB381" s="697"/>
      <c r="AC381" s="697"/>
      <c r="AD381" s="697"/>
      <c r="AE381" s="697"/>
      <c r="AF381" s="698"/>
      <c r="AG381" s="719"/>
      <c r="AH381" s="712"/>
      <c r="AI381" s="719"/>
      <c r="AJ381" s="554">
        <f t="shared" si="48"/>
        <v>0</v>
      </c>
      <c r="AK381" s="720"/>
      <c r="AL381" s="721"/>
      <c r="AM381" s="722"/>
      <c r="AN381" s="723" t="s">
        <v>97</v>
      </c>
      <c r="AO381" s="721" t="s">
        <v>97</v>
      </c>
      <c r="AP381" s="722" t="s">
        <v>97</v>
      </c>
      <c r="AQ381" s="723" t="s">
        <v>97</v>
      </c>
      <c r="AR381" s="721" t="s">
        <v>97</v>
      </c>
      <c r="AS381" s="721" t="s">
        <v>97</v>
      </c>
      <c r="AT381" s="721" t="s">
        <v>97</v>
      </c>
      <c r="AU381" s="724" t="s">
        <v>97</v>
      </c>
      <c r="AV381" s="553">
        <f t="shared" si="49"/>
        <v>0</v>
      </c>
      <c r="AW381" s="753"/>
      <c r="AX381" s="754"/>
      <c r="AY381" s="754"/>
      <c r="AZ381" s="754"/>
      <c r="BA381" s="754"/>
      <c r="BB381" s="754"/>
      <c r="BC381" s="754"/>
      <c r="BD381" s="754"/>
      <c r="BE381" s="755"/>
    </row>
    <row r="382" spans="1:57" ht="31.5">
      <c r="A382" s="2577"/>
      <c r="B382" s="2728"/>
      <c r="C382" s="2731"/>
      <c r="D382" s="343" t="s">
        <v>77</v>
      </c>
      <c r="E382" s="2545"/>
      <c r="F382" s="2548"/>
      <c r="G382" s="832">
        <f t="shared" si="46"/>
        <v>88</v>
      </c>
      <c r="H382" s="1058">
        <f t="shared" si="58"/>
        <v>2</v>
      </c>
      <c r="I382" s="711">
        <v>2</v>
      </c>
      <c r="J382" s="711">
        <v>0</v>
      </c>
      <c r="K382" s="711">
        <v>0</v>
      </c>
      <c r="L382" s="712">
        <v>0</v>
      </c>
      <c r="M382" s="713">
        <f t="shared" si="47"/>
        <v>88</v>
      </c>
      <c r="N382" s="714">
        <v>0</v>
      </c>
      <c r="O382" s="714">
        <v>88</v>
      </c>
      <c r="P382" s="714">
        <v>0</v>
      </c>
      <c r="Q382" s="714">
        <v>0</v>
      </c>
      <c r="R382" s="718">
        <v>0</v>
      </c>
      <c r="S382" s="694">
        <v>12</v>
      </c>
      <c r="T382" s="694">
        <v>0</v>
      </c>
      <c r="U382" s="694">
        <v>0</v>
      </c>
      <c r="V382" s="751">
        <v>76</v>
      </c>
      <c r="W382" s="751">
        <v>0</v>
      </c>
      <c r="X382" s="695">
        <v>0</v>
      </c>
      <c r="Y382" s="756">
        <v>80</v>
      </c>
      <c r="Z382" s="695">
        <v>8</v>
      </c>
      <c r="AA382" s="696"/>
      <c r="AB382" s="697">
        <v>15</v>
      </c>
      <c r="AC382" s="697">
        <v>15</v>
      </c>
      <c r="AD382" s="697">
        <v>0</v>
      </c>
      <c r="AE382" s="697">
        <v>17</v>
      </c>
      <c r="AF382" s="698">
        <v>0</v>
      </c>
      <c r="AG382" s="719">
        <v>42</v>
      </c>
      <c r="AH382" s="712">
        <v>15</v>
      </c>
      <c r="AI382" s="719">
        <v>98.5</v>
      </c>
      <c r="AJ382" s="554">
        <f>SUM(AQ382:AU382)</f>
        <v>88</v>
      </c>
      <c r="AK382" s="720" t="s">
        <v>98</v>
      </c>
      <c r="AL382" s="721" t="s">
        <v>98</v>
      </c>
      <c r="AM382" s="722" t="s">
        <v>98</v>
      </c>
      <c r="AN382" s="723" t="s">
        <v>97</v>
      </c>
      <c r="AO382" s="721" t="s">
        <v>97</v>
      </c>
      <c r="AP382" s="722" t="s">
        <v>97</v>
      </c>
      <c r="AQ382" s="723">
        <v>11</v>
      </c>
      <c r="AR382" s="721">
        <v>25</v>
      </c>
      <c r="AS382" s="721">
        <v>24</v>
      </c>
      <c r="AT382" s="721">
        <v>24</v>
      </c>
      <c r="AU382" s="724">
        <v>4</v>
      </c>
      <c r="AV382" s="553">
        <f t="shared" si="49"/>
        <v>0</v>
      </c>
      <c r="AW382" s="753"/>
      <c r="AX382" s="754"/>
      <c r="AY382" s="754"/>
      <c r="AZ382" s="754"/>
      <c r="BA382" s="754"/>
      <c r="BB382" s="754"/>
      <c r="BC382" s="754"/>
      <c r="BD382" s="754"/>
      <c r="BE382" s="755"/>
    </row>
    <row r="383" spans="1:57" ht="32.25" thickBot="1">
      <c r="A383" s="2577"/>
      <c r="B383" s="2729"/>
      <c r="C383" s="2732"/>
      <c r="D383" s="345" t="s">
        <v>78</v>
      </c>
      <c r="E383" s="2546"/>
      <c r="F383" s="2555"/>
      <c r="G383" s="841">
        <f t="shared" si="46"/>
        <v>0</v>
      </c>
      <c r="H383" s="1059">
        <f t="shared" si="58"/>
        <v>0</v>
      </c>
      <c r="I383" s="770"/>
      <c r="J383" s="770"/>
      <c r="K383" s="770"/>
      <c r="L383" s="742"/>
      <c r="M383" s="734">
        <f t="shared" si="47"/>
        <v>0</v>
      </c>
      <c r="N383" s="735"/>
      <c r="O383" s="735"/>
      <c r="P383" s="735"/>
      <c r="Q383" s="735"/>
      <c r="R383" s="769"/>
      <c r="S383" s="763"/>
      <c r="T383" s="763"/>
      <c r="U383" s="763"/>
      <c r="V383" s="738"/>
      <c r="W383" s="738"/>
      <c r="X383" s="739"/>
      <c r="Y383" s="737"/>
      <c r="Z383" s="739"/>
      <c r="AA383" s="743"/>
      <c r="AB383" s="732"/>
      <c r="AC383" s="732"/>
      <c r="AD383" s="732"/>
      <c r="AE383" s="732"/>
      <c r="AF383" s="733"/>
      <c r="AG383" s="743"/>
      <c r="AH383" s="733"/>
      <c r="AI383" s="743"/>
      <c r="AJ383" s="554">
        <f t="shared" ref="AJ383:AJ398" si="59">SUM(AQ383:AU383)</f>
        <v>0</v>
      </c>
      <c r="AK383" s="744" t="s">
        <v>97</v>
      </c>
      <c r="AL383" s="745" t="s">
        <v>97</v>
      </c>
      <c r="AM383" s="746" t="s">
        <v>97</v>
      </c>
      <c r="AN383" s="747" t="s">
        <v>97</v>
      </c>
      <c r="AO383" s="745" t="s">
        <v>98</v>
      </c>
      <c r="AP383" s="746" t="s">
        <v>98</v>
      </c>
      <c r="AQ383" s="743"/>
      <c r="AR383" s="732"/>
      <c r="AS383" s="732"/>
      <c r="AT383" s="732"/>
      <c r="AU383" s="733"/>
      <c r="AV383" s="553">
        <f t="shared" si="49"/>
        <v>0</v>
      </c>
      <c r="AW383" s="748"/>
      <c r="AX383" s="749"/>
      <c r="AY383" s="749"/>
      <c r="AZ383" s="749"/>
      <c r="BA383" s="749"/>
      <c r="BB383" s="749"/>
      <c r="BC383" s="749"/>
      <c r="BD383" s="749"/>
      <c r="BE383" s="750"/>
    </row>
    <row r="384" spans="1:57" ht="31.5">
      <c r="A384" s="2577"/>
      <c r="B384" s="2727" t="s">
        <v>370</v>
      </c>
      <c r="C384" s="2730" t="s">
        <v>371</v>
      </c>
      <c r="D384" s="342" t="s">
        <v>74</v>
      </c>
      <c r="E384" s="2544">
        <v>41</v>
      </c>
      <c r="F384" s="2547">
        <f>E384-SUM(M384:M388)</f>
        <v>-3</v>
      </c>
      <c r="G384" s="831">
        <f t="shared" si="46"/>
        <v>0</v>
      </c>
      <c r="H384" s="1057">
        <f t="shared" ref="H384:H398" si="60">SUM(I384:L384)</f>
        <v>0</v>
      </c>
      <c r="I384" s="686"/>
      <c r="J384" s="686"/>
      <c r="K384" s="686"/>
      <c r="L384" s="687"/>
      <c r="M384" s="688">
        <f t="shared" si="47"/>
        <v>0</v>
      </c>
      <c r="N384" s="689"/>
      <c r="O384" s="689"/>
      <c r="P384" s="689"/>
      <c r="Q384" s="689"/>
      <c r="R384" s="693"/>
      <c r="S384" s="762"/>
      <c r="T384" s="762"/>
      <c r="U384" s="762"/>
      <c r="V384" s="689"/>
      <c r="W384" s="689"/>
      <c r="X384" s="693"/>
      <c r="Y384" s="691"/>
      <c r="Z384" s="693"/>
      <c r="AA384" s="699"/>
      <c r="AB384" s="686"/>
      <c r="AC384" s="686"/>
      <c r="AD384" s="686"/>
      <c r="AE384" s="686"/>
      <c r="AF384" s="687"/>
      <c r="AG384" s="699"/>
      <c r="AH384" s="687"/>
      <c r="AI384" s="699"/>
      <c r="AJ384" s="554">
        <f t="shared" si="59"/>
        <v>0</v>
      </c>
      <c r="AK384" s="700" t="s">
        <v>97</v>
      </c>
      <c r="AL384" s="701" t="s">
        <v>97</v>
      </c>
      <c r="AM384" s="702" t="s">
        <v>97</v>
      </c>
      <c r="AN384" s="699"/>
      <c r="AO384" s="686"/>
      <c r="AP384" s="703"/>
      <c r="AQ384" s="704" t="s">
        <v>97</v>
      </c>
      <c r="AR384" s="701" t="s">
        <v>97</v>
      </c>
      <c r="AS384" s="701" t="s">
        <v>97</v>
      </c>
      <c r="AT384" s="701" t="s">
        <v>97</v>
      </c>
      <c r="AU384" s="705" t="s">
        <v>97</v>
      </c>
      <c r="AV384" s="553">
        <f t="shared" si="49"/>
        <v>0</v>
      </c>
      <c r="AW384" s="706"/>
      <c r="AX384" s="707"/>
      <c r="AY384" s="707"/>
      <c r="AZ384" s="707"/>
      <c r="BA384" s="707"/>
      <c r="BB384" s="707"/>
      <c r="BC384" s="707"/>
      <c r="BD384" s="707"/>
      <c r="BE384" s="708"/>
    </row>
    <row r="385" spans="1:57" ht="47.25">
      <c r="A385" s="2577"/>
      <c r="B385" s="2728"/>
      <c r="C385" s="2731"/>
      <c r="D385" s="343" t="s">
        <v>75</v>
      </c>
      <c r="E385" s="2545"/>
      <c r="F385" s="2548"/>
      <c r="G385" s="832">
        <f t="shared" si="46"/>
        <v>0</v>
      </c>
      <c r="H385" s="1058">
        <f t="shared" si="60"/>
        <v>0</v>
      </c>
      <c r="I385" s="711"/>
      <c r="J385" s="711"/>
      <c r="K385" s="711"/>
      <c r="L385" s="712"/>
      <c r="M385" s="713">
        <f t="shared" si="47"/>
        <v>0</v>
      </c>
      <c r="N385" s="714"/>
      <c r="O385" s="714"/>
      <c r="P385" s="714"/>
      <c r="Q385" s="714"/>
      <c r="R385" s="718"/>
      <c r="S385" s="694"/>
      <c r="T385" s="694"/>
      <c r="U385" s="694"/>
      <c r="V385" s="751"/>
      <c r="W385" s="751"/>
      <c r="X385" s="695"/>
      <c r="Y385" s="756"/>
      <c r="Z385" s="695"/>
      <c r="AA385" s="696"/>
      <c r="AB385" s="697"/>
      <c r="AC385" s="697"/>
      <c r="AD385" s="697"/>
      <c r="AE385" s="697"/>
      <c r="AF385" s="698"/>
      <c r="AG385" s="719"/>
      <c r="AH385" s="712"/>
      <c r="AI385" s="719"/>
      <c r="AJ385" s="554">
        <f t="shared" si="59"/>
        <v>0</v>
      </c>
      <c r="AK385" s="720" t="s">
        <v>98</v>
      </c>
      <c r="AL385" s="721" t="s">
        <v>98</v>
      </c>
      <c r="AM385" s="722" t="s">
        <v>98</v>
      </c>
      <c r="AN385" s="723"/>
      <c r="AO385" s="721"/>
      <c r="AP385" s="722"/>
      <c r="AQ385" s="723" t="s">
        <v>97</v>
      </c>
      <c r="AR385" s="721" t="s">
        <v>97</v>
      </c>
      <c r="AS385" s="721" t="s">
        <v>97</v>
      </c>
      <c r="AT385" s="721" t="s">
        <v>97</v>
      </c>
      <c r="AU385" s="724" t="s">
        <v>97</v>
      </c>
      <c r="AV385" s="553">
        <f t="shared" si="49"/>
        <v>0</v>
      </c>
      <c r="AW385" s="753"/>
      <c r="AX385" s="754"/>
      <c r="AY385" s="754"/>
      <c r="AZ385" s="754"/>
      <c r="BA385" s="754"/>
      <c r="BB385" s="754"/>
      <c r="BC385" s="754"/>
      <c r="BD385" s="754"/>
      <c r="BE385" s="755"/>
    </row>
    <row r="386" spans="1:57" ht="31.5">
      <c r="A386" s="2577"/>
      <c r="B386" s="2728"/>
      <c r="C386" s="2731"/>
      <c r="D386" s="343" t="s">
        <v>76</v>
      </c>
      <c r="E386" s="2545"/>
      <c r="F386" s="2548"/>
      <c r="G386" s="832">
        <f t="shared" si="46"/>
        <v>0</v>
      </c>
      <c r="H386" s="1058">
        <f t="shared" si="60"/>
        <v>0</v>
      </c>
      <c r="I386" s="711"/>
      <c r="J386" s="711"/>
      <c r="K386" s="711"/>
      <c r="L386" s="712"/>
      <c r="M386" s="713">
        <f t="shared" si="47"/>
        <v>0</v>
      </c>
      <c r="N386" s="714"/>
      <c r="O386" s="714"/>
      <c r="P386" s="714"/>
      <c r="Q386" s="714"/>
      <c r="R386" s="718"/>
      <c r="S386" s="694"/>
      <c r="T386" s="694"/>
      <c r="U386" s="694"/>
      <c r="V386" s="751"/>
      <c r="W386" s="751"/>
      <c r="X386" s="695"/>
      <c r="Y386" s="756"/>
      <c r="Z386" s="695"/>
      <c r="AA386" s="696"/>
      <c r="AB386" s="697"/>
      <c r="AC386" s="697"/>
      <c r="AD386" s="697"/>
      <c r="AE386" s="697"/>
      <c r="AF386" s="698"/>
      <c r="AG386" s="719"/>
      <c r="AH386" s="712"/>
      <c r="AI386" s="719"/>
      <c r="AJ386" s="554">
        <f t="shared" si="59"/>
        <v>0</v>
      </c>
      <c r="AK386" s="720"/>
      <c r="AL386" s="721"/>
      <c r="AM386" s="722"/>
      <c r="AN386" s="723" t="s">
        <v>97</v>
      </c>
      <c r="AO386" s="721" t="s">
        <v>97</v>
      </c>
      <c r="AP386" s="722" t="s">
        <v>97</v>
      </c>
      <c r="AQ386" s="723" t="s">
        <v>97</v>
      </c>
      <c r="AR386" s="721" t="s">
        <v>97</v>
      </c>
      <c r="AS386" s="721" t="s">
        <v>97</v>
      </c>
      <c r="AT386" s="721" t="s">
        <v>97</v>
      </c>
      <c r="AU386" s="724" t="s">
        <v>97</v>
      </c>
      <c r="AV386" s="553">
        <f t="shared" si="49"/>
        <v>0</v>
      </c>
      <c r="AW386" s="753"/>
      <c r="AX386" s="754"/>
      <c r="AY386" s="754"/>
      <c r="AZ386" s="754"/>
      <c r="BA386" s="754"/>
      <c r="BB386" s="754"/>
      <c r="BC386" s="754"/>
      <c r="BD386" s="754"/>
      <c r="BE386" s="755"/>
    </row>
    <row r="387" spans="1:57" ht="31.5">
      <c r="A387" s="2577"/>
      <c r="B387" s="2728"/>
      <c r="C387" s="2731"/>
      <c r="D387" s="343" t="s">
        <v>77</v>
      </c>
      <c r="E387" s="2545"/>
      <c r="F387" s="2548"/>
      <c r="G387" s="832">
        <f t="shared" si="46"/>
        <v>44</v>
      </c>
      <c r="H387" s="1058">
        <f t="shared" si="60"/>
        <v>2</v>
      </c>
      <c r="I387" s="711">
        <v>2</v>
      </c>
      <c r="J387" s="711">
        <v>0</v>
      </c>
      <c r="K387" s="711">
        <v>0</v>
      </c>
      <c r="L387" s="712">
        <v>0</v>
      </c>
      <c r="M387" s="713">
        <f t="shared" si="47"/>
        <v>44</v>
      </c>
      <c r="N387" s="714">
        <v>0</v>
      </c>
      <c r="O387" s="714">
        <v>44</v>
      </c>
      <c r="P387" s="714">
        <v>0</v>
      </c>
      <c r="Q387" s="714">
        <v>0</v>
      </c>
      <c r="R387" s="718">
        <v>0</v>
      </c>
      <c r="S387" s="694">
        <v>8</v>
      </c>
      <c r="T387" s="694">
        <v>0</v>
      </c>
      <c r="U387" s="694">
        <v>0</v>
      </c>
      <c r="V387" s="751">
        <v>36</v>
      </c>
      <c r="W387" s="751">
        <v>0</v>
      </c>
      <c r="X387" s="695">
        <v>0</v>
      </c>
      <c r="Y387" s="756">
        <v>40</v>
      </c>
      <c r="Z387" s="695">
        <v>4</v>
      </c>
      <c r="AA387" s="696"/>
      <c r="AB387" s="697">
        <v>9</v>
      </c>
      <c r="AC387" s="697">
        <v>9</v>
      </c>
      <c r="AD387" s="697">
        <v>4</v>
      </c>
      <c r="AE387" s="697">
        <v>33</v>
      </c>
      <c r="AF387" s="698">
        <v>4</v>
      </c>
      <c r="AG387" s="719">
        <v>38</v>
      </c>
      <c r="AH387" s="712">
        <v>15</v>
      </c>
      <c r="AI387" s="719">
        <v>90</v>
      </c>
      <c r="AJ387" s="554">
        <f t="shared" si="59"/>
        <v>44</v>
      </c>
      <c r="AK387" s="720" t="s">
        <v>98</v>
      </c>
      <c r="AL387" s="721" t="s">
        <v>98</v>
      </c>
      <c r="AM387" s="722" t="s">
        <v>98</v>
      </c>
      <c r="AN387" s="723" t="s">
        <v>97</v>
      </c>
      <c r="AO387" s="721" t="s">
        <v>97</v>
      </c>
      <c r="AP387" s="722" t="s">
        <v>97</v>
      </c>
      <c r="AQ387" s="723">
        <v>2</v>
      </c>
      <c r="AR387" s="721">
        <v>9</v>
      </c>
      <c r="AS387" s="721">
        <v>27</v>
      </c>
      <c r="AT387" s="721">
        <v>6</v>
      </c>
      <c r="AU387" s="724">
        <v>0</v>
      </c>
      <c r="AV387" s="553">
        <f t="shared" si="49"/>
        <v>0</v>
      </c>
      <c r="AW387" s="753"/>
      <c r="AX387" s="754"/>
      <c r="AY387" s="754"/>
      <c r="AZ387" s="754"/>
      <c r="BA387" s="754"/>
      <c r="BB387" s="754"/>
      <c r="BC387" s="754"/>
      <c r="BD387" s="754"/>
      <c r="BE387" s="755"/>
    </row>
    <row r="388" spans="1:57" ht="32.25" thickBot="1">
      <c r="A388" s="2577"/>
      <c r="B388" s="2729"/>
      <c r="C388" s="2732"/>
      <c r="D388" s="345" t="s">
        <v>78</v>
      </c>
      <c r="E388" s="2546"/>
      <c r="F388" s="2555"/>
      <c r="G388" s="841">
        <f t="shared" si="46"/>
        <v>0</v>
      </c>
      <c r="H388" s="1060">
        <f t="shared" si="60"/>
        <v>0</v>
      </c>
      <c r="I388" s="732"/>
      <c r="J388" s="732"/>
      <c r="K388" s="732"/>
      <c r="L388" s="733"/>
      <c r="M388" s="734">
        <f t="shared" si="47"/>
        <v>0</v>
      </c>
      <c r="N388" s="735"/>
      <c r="O388" s="735"/>
      <c r="P388" s="735"/>
      <c r="Q388" s="735"/>
      <c r="R388" s="769"/>
      <c r="S388" s="763"/>
      <c r="T388" s="763"/>
      <c r="U388" s="763"/>
      <c r="V388" s="738"/>
      <c r="W388" s="738"/>
      <c r="X388" s="739"/>
      <c r="Y388" s="737"/>
      <c r="Z388" s="739"/>
      <c r="AA388" s="743"/>
      <c r="AB388" s="732"/>
      <c r="AC388" s="732"/>
      <c r="AD388" s="732"/>
      <c r="AE388" s="732"/>
      <c r="AF388" s="733"/>
      <c r="AG388" s="743"/>
      <c r="AH388" s="733"/>
      <c r="AI388" s="743"/>
      <c r="AJ388" s="554">
        <f t="shared" si="59"/>
        <v>0</v>
      </c>
      <c r="AK388" s="744" t="s">
        <v>97</v>
      </c>
      <c r="AL388" s="745" t="s">
        <v>97</v>
      </c>
      <c r="AM388" s="746" t="s">
        <v>97</v>
      </c>
      <c r="AN388" s="747" t="s">
        <v>97</v>
      </c>
      <c r="AO388" s="745" t="s">
        <v>98</v>
      </c>
      <c r="AP388" s="746" t="s">
        <v>98</v>
      </c>
      <c r="AQ388" s="743"/>
      <c r="AR388" s="732"/>
      <c r="AS388" s="732"/>
      <c r="AT388" s="732"/>
      <c r="AU388" s="733"/>
      <c r="AV388" s="553">
        <f t="shared" si="49"/>
        <v>0</v>
      </c>
      <c r="AW388" s="748"/>
      <c r="AX388" s="749"/>
      <c r="AY388" s="749"/>
      <c r="AZ388" s="749"/>
      <c r="BA388" s="749"/>
      <c r="BB388" s="749"/>
      <c r="BC388" s="749"/>
      <c r="BD388" s="749"/>
      <c r="BE388" s="750"/>
    </row>
    <row r="389" spans="1:57" ht="31.5">
      <c r="A389" s="2577"/>
      <c r="B389" s="2727" t="s">
        <v>372</v>
      </c>
      <c r="C389" s="2730" t="s">
        <v>373</v>
      </c>
      <c r="D389" s="342" t="s">
        <v>74</v>
      </c>
      <c r="E389" s="2544">
        <v>30</v>
      </c>
      <c r="F389" s="2547">
        <f>E389-SUM(M389:M393)</f>
        <v>16</v>
      </c>
      <c r="G389" s="831">
        <f t="shared" si="46"/>
        <v>0</v>
      </c>
      <c r="H389" s="1061">
        <f t="shared" si="60"/>
        <v>0</v>
      </c>
      <c r="I389" s="697"/>
      <c r="J389" s="697"/>
      <c r="K389" s="697"/>
      <c r="L389" s="698"/>
      <c r="M389" s="688">
        <f t="shared" si="47"/>
        <v>0</v>
      </c>
      <c r="N389" s="689"/>
      <c r="O389" s="689"/>
      <c r="P389" s="689"/>
      <c r="Q389" s="689"/>
      <c r="R389" s="693"/>
      <c r="S389" s="762"/>
      <c r="T389" s="762"/>
      <c r="U389" s="762"/>
      <c r="V389" s="689"/>
      <c r="W389" s="689"/>
      <c r="X389" s="693"/>
      <c r="Y389" s="691"/>
      <c r="Z389" s="693"/>
      <c r="AA389" s="699"/>
      <c r="AB389" s="686"/>
      <c r="AC389" s="686"/>
      <c r="AD389" s="686"/>
      <c r="AE389" s="686"/>
      <c r="AF389" s="687"/>
      <c r="AG389" s="699"/>
      <c r="AH389" s="687"/>
      <c r="AI389" s="699"/>
      <c r="AJ389" s="554">
        <f t="shared" si="59"/>
        <v>0</v>
      </c>
      <c r="AK389" s="700" t="s">
        <v>97</v>
      </c>
      <c r="AL389" s="701" t="s">
        <v>97</v>
      </c>
      <c r="AM389" s="702" t="s">
        <v>97</v>
      </c>
      <c r="AN389" s="699"/>
      <c r="AO389" s="686"/>
      <c r="AP389" s="703"/>
      <c r="AQ389" s="704" t="s">
        <v>97</v>
      </c>
      <c r="AR389" s="701" t="s">
        <v>97</v>
      </c>
      <c r="AS389" s="701" t="s">
        <v>97</v>
      </c>
      <c r="AT389" s="701" t="s">
        <v>97</v>
      </c>
      <c r="AU389" s="705" t="s">
        <v>97</v>
      </c>
      <c r="AV389" s="553">
        <f t="shared" si="49"/>
        <v>0</v>
      </c>
      <c r="AW389" s="706"/>
      <c r="AX389" s="707"/>
      <c r="AY389" s="707"/>
      <c r="AZ389" s="707"/>
      <c r="BA389" s="707"/>
      <c r="BB389" s="707"/>
      <c r="BC389" s="707"/>
      <c r="BD389" s="707"/>
      <c r="BE389" s="708"/>
    </row>
    <row r="390" spans="1:57" ht="47.25">
      <c r="A390" s="2577"/>
      <c r="B390" s="2728"/>
      <c r="C390" s="2731"/>
      <c r="D390" s="343" t="s">
        <v>75</v>
      </c>
      <c r="E390" s="2545"/>
      <c r="F390" s="2548"/>
      <c r="G390" s="832">
        <f t="shared" si="46"/>
        <v>0</v>
      </c>
      <c r="H390" s="1058">
        <f t="shared" si="60"/>
        <v>0</v>
      </c>
      <c r="I390" s="711"/>
      <c r="J390" s="711"/>
      <c r="K390" s="711"/>
      <c r="L390" s="712"/>
      <c r="M390" s="713">
        <f t="shared" si="47"/>
        <v>0</v>
      </c>
      <c r="N390" s="714"/>
      <c r="O390" s="714"/>
      <c r="P390" s="714"/>
      <c r="Q390" s="714"/>
      <c r="R390" s="718"/>
      <c r="S390" s="694"/>
      <c r="T390" s="694"/>
      <c r="U390" s="694"/>
      <c r="V390" s="751"/>
      <c r="W390" s="751"/>
      <c r="X390" s="695"/>
      <c r="Y390" s="756"/>
      <c r="Z390" s="695"/>
      <c r="AA390" s="696"/>
      <c r="AB390" s="697"/>
      <c r="AC390" s="697"/>
      <c r="AD390" s="697"/>
      <c r="AE390" s="697"/>
      <c r="AF390" s="698"/>
      <c r="AG390" s="719"/>
      <c r="AH390" s="712"/>
      <c r="AI390" s="719"/>
      <c r="AJ390" s="554">
        <f t="shared" si="59"/>
        <v>0</v>
      </c>
      <c r="AK390" s="720" t="s">
        <v>98</v>
      </c>
      <c r="AL390" s="721" t="s">
        <v>98</v>
      </c>
      <c r="AM390" s="722" t="s">
        <v>98</v>
      </c>
      <c r="AN390" s="723"/>
      <c r="AO390" s="721"/>
      <c r="AP390" s="722"/>
      <c r="AQ390" s="723" t="s">
        <v>97</v>
      </c>
      <c r="AR390" s="721" t="s">
        <v>97</v>
      </c>
      <c r="AS390" s="721" t="s">
        <v>97</v>
      </c>
      <c r="AT390" s="721" t="s">
        <v>97</v>
      </c>
      <c r="AU390" s="724" t="s">
        <v>97</v>
      </c>
      <c r="AV390" s="553">
        <f t="shared" si="49"/>
        <v>0</v>
      </c>
      <c r="AW390" s="753"/>
      <c r="AX390" s="754"/>
      <c r="AY390" s="754"/>
      <c r="AZ390" s="754"/>
      <c r="BA390" s="754"/>
      <c r="BB390" s="754"/>
      <c r="BC390" s="754"/>
      <c r="BD390" s="754"/>
      <c r="BE390" s="755"/>
    </row>
    <row r="391" spans="1:57" ht="31.5">
      <c r="A391" s="2577"/>
      <c r="B391" s="2728"/>
      <c r="C391" s="2731"/>
      <c r="D391" s="343" t="s">
        <v>76</v>
      </c>
      <c r="E391" s="2545"/>
      <c r="F391" s="2548"/>
      <c r="G391" s="832">
        <f t="shared" si="46"/>
        <v>0</v>
      </c>
      <c r="H391" s="1058">
        <f t="shared" si="60"/>
        <v>0</v>
      </c>
      <c r="I391" s="711"/>
      <c r="J391" s="711"/>
      <c r="K391" s="711"/>
      <c r="L391" s="712"/>
      <c r="M391" s="713">
        <f t="shared" si="47"/>
        <v>0</v>
      </c>
      <c r="N391" s="714"/>
      <c r="O391" s="714"/>
      <c r="P391" s="714"/>
      <c r="Q391" s="714"/>
      <c r="R391" s="718"/>
      <c r="S391" s="694"/>
      <c r="T391" s="694"/>
      <c r="U391" s="694"/>
      <c r="V391" s="751"/>
      <c r="W391" s="751"/>
      <c r="X391" s="695"/>
      <c r="Y391" s="756"/>
      <c r="Z391" s="695"/>
      <c r="AA391" s="696"/>
      <c r="AB391" s="697"/>
      <c r="AC391" s="697"/>
      <c r="AD391" s="697"/>
      <c r="AE391" s="697"/>
      <c r="AF391" s="698"/>
      <c r="AG391" s="719"/>
      <c r="AH391" s="712"/>
      <c r="AI391" s="719"/>
      <c r="AJ391" s="554">
        <f t="shared" si="59"/>
        <v>0</v>
      </c>
      <c r="AK391" s="720"/>
      <c r="AL391" s="721"/>
      <c r="AM391" s="722"/>
      <c r="AN391" s="723" t="s">
        <v>97</v>
      </c>
      <c r="AO391" s="721" t="s">
        <v>97</v>
      </c>
      <c r="AP391" s="722" t="s">
        <v>97</v>
      </c>
      <c r="AQ391" s="723" t="s">
        <v>97</v>
      </c>
      <c r="AR391" s="721" t="s">
        <v>97</v>
      </c>
      <c r="AS391" s="721" t="s">
        <v>97</v>
      </c>
      <c r="AT391" s="721" t="s">
        <v>97</v>
      </c>
      <c r="AU391" s="724" t="s">
        <v>97</v>
      </c>
      <c r="AV391" s="553">
        <f t="shared" si="49"/>
        <v>0</v>
      </c>
      <c r="AW391" s="753"/>
      <c r="AX391" s="754"/>
      <c r="AY391" s="754"/>
      <c r="AZ391" s="754"/>
      <c r="BA391" s="754"/>
      <c r="BB391" s="754"/>
      <c r="BC391" s="754"/>
      <c r="BD391" s="754"/>
      <c r="BE391" s="755"/>
    </row>
    <row r="392" spans="1:57" ht="31.5">
      <c r="A392" s="2577"/>
      <c r="B392" s="2728"/>
      <c r="C392" s="2731"/>
      <c r="D392" s="343" t="s">
        <v>77</v>
      </c>
      <c r="E392" s="2545"/>
      <c r="F392" s="2548"/>
      <c r="G392" s="832">
        <f t="shared" si="46"/>
        <v>15</v>
      </c>
      <c r="H392" s="1058">
        <f t="shared" si="60"/>
        <v>0</v>
      </c>
      <c r="I392" s="711">
        <v>0</v>
      </c>
      <c r="J392" s="711">
        <v>0</v>
      </c>
      <c r="K392" s="711">
        <v>0</v>
      </c>
      <c r="L392" s="712">
        <v>0</v>
      </c>
      <c r="M392" s="713">
        <f t="shared" si="47"/>
        <v>14</v>
      </c>
      <c r="N392" s="714">
        <v>0</v>
      </c>
      <c r="O392" s="714">
        <v>14</v>
      </c>
      <c r="P392" s="714">
        <v>0</v>
      </c>
      <c r="Q392" s="714">
        <v>0</v>
      </c>
      <c r="R392" s="718">
        <v>0</v>
      </c>
      <c r="S392" s="694">
        <v>0</v>
      </c>
      <c r="T392" s="694">
        <v>0</v>
      </c>
      <c r="U392" s="694">
        <v>0</v>
      </c>
      <c r="V392" s="751">
        <v>14</v>
      </c>
      <c r="W392" s="751">
        <v>0</v>
      </c>
      <c r="X392" s="695">
        <v>0</v>
      </c>
      <c r="Y392" s="756">
        <v>14</v>
      </c>
      <c r="Z392" s="695">
        <v>0</v>
      </c>
      <c r="AA392" s="696"/>
      <c r="AB392" s="1062">
        <v>3</v>
      </c>
      <c r="AC392" s="1062">
        <v>3</v>
      </c>
      <c r="AD392" s="1062">
        <v>1</v>
      </c>
      <c r="AE392" s="1062">
        <v>14</v>
      </c>
      <c r="AF392" s="1063">
        <v>2</v>
      </c>
      <c r="AG392" s="1064">
        <v>37</v>
      </c>
      <c r="AH392" s="1065">
        <v>14</v>
      </c>
      <c r="AI392" s="1066">
        <v>80</v>
      </c>
      <c r="AJ392" s="554">
        <f>SUM(AQ392:AU392)</f>
        <v>14</v>
      </c>
      <c r="AK392" s="720" t="s">
        <v>98</v>
      </c>
      <c r="AL392" s="721" t="s">
        <v>98</v>
      </c>
      <c r="AM392" s="722" t="s">
        <v>98</v>
      </c>
      <c r="AN392" s="723" t="s">
        <v>97</v>
      </c>
      <c r="AO392" s="721" t="s">
        <v>97</v>
      </c>
      <c r="AP392" s="722" t="s">
        <v>97</v>
      </c>
      <c r="AQ392" s="1067">
        <v>2</v>
      </c>
      <c r="AR392" s="1068">
        <v>6</v>
      </c>
      <c r="AS392" s="1068">
        <v>4</v>
      </c>
      <c r="AT392" s="1068">
        <v>1</v>
      </c>
      <c r="AU392" s="1069">
        <v>1</v>
      </c>
      <c r="AV392" s="553">
        <f t="shared" si="49"/>
        <v>1</v>
      </c>
      <c r="AW392" s="753"/>
      <c r="AX392" s="754"/>
      <c r="AY392" s="754"/>
      <c r="AZ392" s="754"/>
      <c r="BA392" s="754"/>
      <c r="BB392" s="754"/>
      <c r="BC392" s="754"/>
      <c r="BD392" s="754">
        <v>1</v>
      </c>
      <c r="BE392" s="755"/>
    </row>
    <row r="393" spans="1:57" ht="32.25" thickBot="1">
      <c r="A393" s="2577"/>
      <c r="B393" s="2729"/>
      <c r="C393" s="2732"/>
      <c r="D393" s="345" t="s">
        <v>78</v>
      </c>
      <c r="E393" s="2546"/>
      <c r="F393" s="2555"/>
      <c r="G393" s="841">
        <f t="shared" si="46"/>
        <v>0</v>
      </c>
      <c r="H393" s="1059">
        <f t="shared" si="60"/>
        <v>0</v>
      </c>
      <c r="I393" s="770"/>
      <c r="J393" s="770"/>
      <c r="K393" s="770"/>
      <c r="L393" s="742"/>
      <c r="M393" s="734">
        <f t="shared" si="47"/>
        <v>0</v>
      </c>
      <c r="N393" s="735"/>
      <c r="O393" s="735"/>
      <c r="P393" s="735"/>
      <c r="Q393" s="735"/>
      <c r="R393" s="769"/>
      <c r="S393" s="768"/>
      <c r="T393" s="768"/>
      <c r="U393" s="768"/>
      <c r="V393" s="735"/>
      <c r="W393" s="735"/>
      <c r="X393" s="769"/>
      <c r="Y393" s="737"/>
      <c r="Z393" s="739"/>
      <c r="AA393" s="743"/>
      <c r="AB393" s="732"/>
      <c r="AC393" s="732"/>
      <c r="AD393" s="732"/>
      <c r="AE393" s="732"/>
      <c r="AF393" s="733"/>
      <c r="AG393" s="743"/>
      <c r="AH393" s="733"/>
      <c r="AI393" s="743"/>
      <c r="AJ393" s="554">
        <f t="shared" si="59"/>
        <v>0</v>
      </c>
      <c r="AK393" s="744" t="s">
        <v>97</v>
      </c>
      <c r="AL393" s="745" t="s">
        <v>97</v>
      </c>
      <c r="AM393" s="746" t="s">
        <v>97</v>
      </c>
      <c r="AN393" s="747" t="s">
        <v>97</v>
      </c>
      <c r="AO393" s="745" t="s">
        <v>98</v>
      </c>
      <c r="AP393" s="746" t="s">
        <v>98</v>
      </c>
      <c r="AQ393" s="743"/>
      <c r="AR393" s="732"/>
      <c r="AS393" s="732"/>
      <c r="AT393" s="732"/>
      <c r="AU393" s="733"/>
      <c r="AV393" s="553">
        <f t="shared" si="49"/>
        <v>0</v>
      </c>
      <c r="AW393" s="748"/>
      <c r="AX393" s="749"/>
      <c r="AY393" s="749"/>
      <c r="AZ393" s="749"/>
      <c r="BA393" s="749"/>
      <c r="BB393" s="749"/>
      <c r="BC393" s="749"/>
      <c r="BD393" s="749"/>
      <c r="BE393" s="750"/>
    </row>
    <row r="394" spans="1:57" ht="31.5">
      <c r="A394" s="2577"/>
      <c r="B394" s="2733" t="s">
        <v>374</v>
      </c>
      <c r="C394" s="2736" t="s">
        <v>375</v>
      </c>
      <c r="D394" s="342" t="s">
        <v>74</v>
      </c>
      <c r="E394" s="2544">
        <v>125</v>
      </c>
      <c r="F394" s="2547">
        <f>E394-SUM(M394:M398)</f>
        <v>-62</v>
      </c>
      <c r="G394" s="831">
        <f t="shared" ref="G394:G457" si="61">SUM(M394,AV394)</f>
        <v>0</v>
      </c>
      <c r="H394" s="1057">
        <f t="shared" si="60"/>
        <v>0</v>
      </c>
      <c r="I394" s="686"/>
      <c r="J394" s="686"/>
      <c r="K394" s="686"/>
      <c r="L394" s="687"/>
      <c r="M394" s="688">
        <f t="shared" ref="M394:M457" si="62">IF(AND(SUM(N394:R394)=SUM(Y394:Z394),SUM(S394:X394)=SUM(Y394:Z394)),SUM(N394:R394),"ПЕРЕВІРТЕ ПРАВИЛЬНІСТЬ ДАНИХ")</f>
        <v>0</v>
      </c>
      <c r="N394" s="689"/>
      <c r="O394" s="689"/>
      <c r="P394" s="689"/>
      <c r="Q394" s="689"/>
      <c r="R394" s="690"/>
      <c r="S394" s="691"/>
      <c r="T394" s="689"/>
      <c r="U394" s="689"/>
      <c r="V394" s="689"/>
      <c r="W394" s="689"/>
      <c r="X394" s="693"/>
      <c r="Y394" s="762"/>
      <c r="Z394" s="693"/>
      <c r="AA394" s="699"/>
      <c r="AB394" s="686"/>
      <c r="AC394" s="686"/>
      <c r="AD394" s="686"/>
      <c r="AE394" s="686"/>
      <c r="AF394" s="687"/>
      <c r="AG394" s="699"/>
      <c r="AH394" s="687"/>
      <c r="AI394" s="699"/>
      <c r="AJ394" s="554">
        <f t="shared" si="59"/>
        <v>0</v>
      </c>
      <c r="AK394" s="700" t="s">
        <v>97</v>
      </c>
      <c r="AL394" s="701" t="s">
        <v>97</v>
      </c>
      <c r="AM394" s="702" t="s">
        <v>97</v>
      </c>
      <c r="AN394" s="699"/>
      <c r="AO394" s="686"/>
      <c r="AP394" s="703"/>
      <c r="AQ394" s="704" t="s">
        <v>97</v>
      </c>
      <c r="AR394" s="701" t="s">
        <v>97</v>
      </c>
      <c r="AS394" s="701" t="s">
        <v>97</v>
      </c>
      <c r="AT394" s="701" t="s">
        <v>97</v>
      </c>
      <c r="AU394" s="705" t="s">
        <v>97</v>
      </c>
      <c r="AV394" s="553">
        <f t="shared" ref="AV394:AV457" si="63">SUM(AW394:BE394)</f>
        <v>0</v>
      </c>
      <c r="AW394" s="706"/>
      <c r="AX394" s="707"/>
      <c r="AY394" s="707"/>
      <c r="AZ394" s="707"/>
      <c r="BA394" s="707"/>
      <c r="BB394" s="707"/>
      <c r="BC394" s="707"/>
      <c r="BD394" s="707"/>
      <c r="BE394" s="708"/>
    </row>
    <row r="395" spans="1:57" ht="47.25">
      <c r="A395" s="2577"/>
      <c r="B395" s="2734"/>
      <c r="C395" s="2711"/>
      <c r="D395" s="343" t="s">
        <v>75</v>
      </c>
      <c r="E395" s="2545"/>
      <c r="F395" s="2548"/>
      <c r="G395" s="832">
        <f t="shared" si="61"/>
        <v>0</v>
      </c>
      <c r="H395" s="1058">
        <f t="shared" si="60"/>
        <v>0</v>
      </c>
      <c r="I395" s="711"/>
      <c r="J395" s="711"/>
      <c r="K395" s="711"/>
      <c r="L395" s="712"/>
      <c r="M395" s="713">
        <f t="shared" si="62"/>
        <v>0</v>
      </c>
      <c r="N395" s="714"/>
      <c r="O395" s="714"/>
      <c r="P395" s="714"/>
      <c r="Q395" s="714"/>
      <c r="R395" s="715"/>
      <c r="S395" s="716"/>
      <c r="T395" s="714"/>
      <c r="U395" s="714"/>
      <c r="V395" s="714"/>
      <c r="W395" s="714"/>
      <c r="X395" s="718"/>
      <c r="Y395" s="694"/>
      <c r="Z395" s="695"/>
      <c r="AA395" s="696"/>
      <c r="AB395" s="697"/>
      <c r="AC395" s="697"/>
      <c r="AD395" s="697"/>
      <c r="AE395" s="697"/>
      <c r="AF395" s="698"/>
      <c r="AG395" s="719"/>
      <c r="AH395" s="712"/>
      <c r="AI395" s="719"/>
      <c r="AJ395" s="554">
        <f t="shared" si="59"/>
        <v>0</v>
      </c>
      <c r="AK395" s="720" t="s">
        <v>98</v>
      </c>
      <c r="AL395" s="721" t="s">
        <v>98</v>
      </c>
      <c r="AM395" s="722" t="s">
        <v>98</v>
      </c>
      <c r="AN395" s="723"/>
      <c r="AO395" s="721"/>
      <c r="AP395" s="722"/>
      <c r="AQ395" s="723" t="s">
        <v>97</v>
      </c>
      <c r="AR395" s="721" t="s">
        <v>97</v>
      </c>
      <c r="AS395" s="721" t="s">
        <v>97</v>
      </c>
      <c r="AT395" s="721" t="s">
        <v>97</v>
      </c>
      <c r="AU395" s="724" t="s">
        <v>97</v>
      </c>
      <c r="AV395" s="553">
        <f t="shared" si="63"/>
        <v>0</v>
      </c>
      <c r="AW395" s="753"/>
      <c r="AX395" s="754"/>
      <c r="AY395" s="754"/>
      <c r="AZ395" s="754"/>
      <c r="BA395" s="754"/>
      <c r="BB395" s="754"/>
      <c r="BC395" s="754"/>
      <c r="BD395" s="754"/>
      <c r="BE395" s="755"/>
    </row>
    <row r="396" spans="1:57" ht="31.5">
      <c r="A396" s="2577"/>
      <c r="B396" s="2734"/>
      <c r="C396" s="2711"/>
      <c r="D396" s="343" t="s">
        <v>76</v>
      </c>
      <c r="E396" s="2545"/>
      <c r="F396" s="2548"/>
      <c r="G396" s="832">
        <f t="shared" si="61"/>
        <v>0</v>
      </c>
      <c r="H396" s="1058">
        <f t="shared" si="60"/>
        <v>0</v>
      </c>
      <c r="I396" s="711"/>
      <c r="J396" s="711"/>
      <c r="K396" s="711"/>
      <c r="L396" s="712"/>
      <c r="M396" s="713">
        <f t="shared" si="62"/>
        <v>0</v>
      </c>
      <c r="N396" s="714"/>
      <c r="O396" s="714"/>
      <c r="P396" s="714"/>
      <c r="Q396" s="714"/>
      <c r="R396" s="715"/>
      <c r="S396" s="716"/>
      <c r="T396" s="714"/>
      <c r="U396" s="714"/>
      <c r="V396" s="714"/>
      <c r="W396" s="714"/>
      <c r="X396" s="718"/>
      <c r="Y396" s="694"/>
      <c r="Z396" s="695"/>
      <c r="AA396" s="696"/>
      <c r="AB396" s="697"/>
      <c r="AC396" s="697"/>
      <c r="AD396" s="697"/>
      <c r="AE396" s="697"/>
      <c r="AF396" s="698"/>
      <c r="AG396" s="719"/>
      <c r="AH396" s="712"/>
      <c r="AI396" s="719"/>
      <c r="AJ396" s="554">
        <f t="shared" si="59"/>
        <v>0</v>
      </c>
      <c r="AK396" s="720"/>
      <c r="AL396" s="721"/>
      <c r="AM396" s="722"/>
      <c r="AN396" s="723" t="s">
        <v>97</v>
      </c>
      <c r="AO396" s="721" t="s">
        <v>97</v>
      </c>
      <c r="AP396" s="722" t="s">
        <v>97</v>
      </c>
      <c r="AQ396" s="723" t="s">
        <v>97</v>
      </c>
      <c r="AR396" s="721" t="s">
        <v>97</v>
      </c>
      <c r="AS396" s="721" t="s">
        <v>97</v>
      </c>
      <c r="AT396" s="721" t="s">
        <v>97</v>
      </c>
      <c r="AU396" s="724" t="s">
        <v>97</v>
      </c>
      <c r="AV396" s="553">
        <f t="shared" si="63"/>
        <v>0</v>
      </c>
      <c r="AW396" s="753"/>
      <c r="AX396" s="754"/>
      <c r="AY396" s="754"/>
      <c r="AZ396" s="754"/>
      <c r="BA396" s="754"/>
      <c r="BB396" s="754"/>
      <c r="BC396" s="754"/>
      <c r="BD396" s="754"/>
      <c r="BE396" s="755"/>
    </row>
    <row r="397" spans="1:57" ht="31.5">
      <c r="A397" s="2577"/>
      <c r="B397" s="2734"/>
      <c r="C397" s="2711"/>
      <c r="D397" s="343" t="s">
        <v>77</v>
      </c>
      <c r="E397" s="2545"/>
      <c r="F397" s="2548"/>
      <c r="G397" s="832">
        <f t="shared" si="61"/>
        <v>199</v>
      </c>
      <c r="H397" s="1058">
        <f t="shared" si="60"/>
        <v>18</v>
      </c>
      <c r="I397" s="711">
        <v>5</v>
      </c>
      <c r="J397" s="711">
        <v>11</v>
      </c>
      <c r="K397" s="711">
        <v>2</v>
      </c>
      <c r="L397" s="712">
        <v>0</v>
      </c>
      <c r="M397" s="713">
        <f t="shared" si="62"/>
        <v>187</v>
      </c>
      <c r="N397" s="714">
        <v>0</v>
      </c>
      <c r="O397" s="714">
        <v>187</v>
      </c>
      <c r="P397" s="714">
        <v>0</v>
      </c>
      <c r="Q397" s="714">
        <v>0</v>
      </c>
      <c r="R397" s="715">
        <v>0</v>
      </c>
      <c r="S397" s="716">
        <v>103</v>
      </c>
      <c r="T397" s="714">
        <v>0</v>
      </c>
      <c r="U397" s="714">
        <v>0</v>
      </c>
      <c r="V397" s="714">
        <v>83</v>
      </c>
      <c r="W397" s="714">
        <v>1</v>
      </c>
      <c r="X397" s="718">
        <v>0</v>
      </c>
      <c r="Y397" s="740">
        <v>165</v>
      </c>
      <c r="Z397" s="718">
        <v>22</v>
      </c>
      <c r="AA397" s="696">
        <v>0</v>
      </c>
      <c r="AB397" s="697">
        <v>45</v>
      </c>
      <c r="AC397" s="697">
        <v>45</v>
      </c>
      <c r="AD397" s="697">
        <v>0</v>
      </c>
      <c r="AE397" s="697">
        <v>153</v>
      </c>
      <c r="AF397" s="698">
        <v>20</v>
      </c>
      <c r="AG397" s="719">
        <v>39.6</v>
      </c>
      <c r="AH397" s="712">
        <v>20</v>
      </c>
      <c r="AI397" s="719">
        <v>119.1</v>
      </c>
      <c r="AJ397" s="554">
        <f>SUM(AQ397:AU397)</f>
        <v>187</v>
      </c>
      <c r="AK397" s="720" t="s">
        <v>98</v>
      </c>
      <c r="AL397" s="721" t="s">
        <v>98</v>
      </c>
      <c r="AM397" s="722" t="s">
        <v>98</v>
      </c>
      <c r="AN397" s="723" t="s">
        <v>97</v>
      </c>
      <c r="AO397" s="721" t="s">
        <v>97</v>
      </c>
      <c r="AP397" s="722" t="s">
        <v>97</v>
      </c>
      <c r="AQ397" s="723">
        <v>5</v>
      </c>
      <c r="AR397" s="721">
        <v>6</v>
      </c>
      <c r="AS397" s="721">
        <v>73</v>
      </c>
      <c r="AT397" s="721">
        <v>96</v>
      </c>
      <c r="AU397" s="724">
        <v>7</v>
      </c>
      <c r="AV397" s="553">
        <f t="shared" si="63"/>
        <v>12</v>
      </c>
      <c r="AW397" s="725">
        <v>0</v>
      </c>
      <c r="AX397" s="726">
        <v>0</v>
      </c>
      <c r="AY397" s="726">
        <v>1</v>
      </c>
      <c r="AZ397" s="726">
        <v>1</v>
      </c>
      <c r="BA397" s="726">
        <v>5</v>
      </c>
      <c r="BB397" s="726">
        <v>0</v>
      </c>
      <c r="BC397" s="726">
        <v>1</v>
      </c>
      <c r="BD397" s="726">
        <v>3</v>
      </c>
      <c r="BE397" s="727">
        <v>1</v>
      </c>
    </row>
    <row r="398" spans="1:57" ht="32.25" thickBot="1">
      <c r="A398" s="2578"/>
      <c r="B398" s="2735"/>
      <c r="C398" s="2737"/>
      <c r="D398" s="345" t="s">
        <v>78</v>
      </c>
      <c r="E398" s="2546"/>
      <c r="F398" s="2555"/>
      <c r="G398" s="841">
        <f t="shared" si="61"/>
        <v>0</v>
      </c>
      <c r="H398" s="1060">
        <f t="shared" si="60"/>
        <v>0</v>
      </c>
      <c r="I398" s="732"/>
      <c r="J398" s="732"/>
      <c r="K398" s="732"/>
      <c r="L398" s="733"/>
      <c r="M398" s="759">
        <f t="shared" si="62"/>
        <v>0</v>
      </c>
      <c r="N398" s="738"/>
      <c r="O398" s="738"/>
      <c r="P398" s="738"/>
      <c r="Q398" s="738"/>
      <c r="R398" s="1070"/>
      <c r="S398" s="737"/>
      <c r="T398" s="738"/>
      <c r="U398" s="738"/>
      <c r="V398" s="738"/>
      <c r="W398" s="738"/>
      <c r="X398" s="739"/>
      <c r="Y398" s="763"/>
      <c r="Z398" s="739"/>
      <c r="AA398" s="743"/>
      <c r="AB398" s="732"/>
      <c r="AC398" s="732"/>
      <c r="AD398" s="732"/>
      <c r="AE398" s="732"/>
      <c r="AF398" s="733"/>
      <c r="AG398" s="743"/>
      <c r="AH398" s="733"/>
      <c r="AI398" s="743"/>
      <c r="AJ398" s="554">
        <f t="shared" si="59"/>
        <v>0</v>
      </c>
      <c r="AK398" s="744" t="s">
        <v>97</v>
      </c>
      <c r="AL398" s="745" t="s">
        <v>97</v>
      </c>
      <c r="AM398" s="746" t="s">
        <v>97</v>
      </c>
      <c r="AN398" s="747" t="s">
        <v>97</v>
      </c>
      <c r="AO398" s="745" t="s">
        <v>98</v>
      </c>
      <c r="AP398" s="746" t="s">
        <v>98</v>
      </c>
      <c r="AQ398" s="743"/>
      <c r="AR398" s="732"/>
      <c r="AS398" s="732"/>
      <c r="AT398" s="732"/>
      <c r="AU398" s="733"/>
      <c r="AV398" s="553">
        <f t="shared" si="63"/>
        <v>0</v>
      </c>
      <c r="AW398" s="748"/>
      <c r="AX398" s="749"/>
      <c r="AY398" s="749"/>
      <c r="AZ398" s="749"/>
      <c r="BA398" s="749"/>
      <c r="BB398" s="749"/>
      <c r="BC398" s="749"/>
      <c r="BD398" s="749"/>
      <c r="BE398" s="750"/>
    </row>
    <row r="399" spans="1:57" ht="31.5">
      <c r="A399" s="2465" t="s">
        <v>216</v>
      </c>
      <c r="B399" s="2692" t="s">
        <v>376</v>
      </c>
      <c r="C399" s="2710" t="s">
        <v>377</v>
      </c>
      <c r="D399" s="342" t="s">
        <v>74</v>
      </c>
      <c r="E399" s="2540">
        <v>302</v>
      </c>
      <c r="F399" s="2509">
        <f>E399-SUM(M399:M403)</f>
        <v>14</v>
      </c>
      <c r="G399" s="1071">
        <f t="shared" si="61"/>
        <v>56</v>
      </c>
      <c r="H399" s="1072">
        <f>SUM(I399:L399)</f>
        <v>3</v>
      </c>
      <c r="I399" s="1073">
        <v>2</v>
      </c>
      <c r="J399" s="1073"/>
      <c r="K399" s="1073">
        <v>1</v>
      </c>
      <c r="L399" s="1074"/>
      <c r="M399" s="1075">
        <f t="shared" si="62"/>
        <v>53</v>
      </c>
      <c r="N399" s="1076"/>
      <c r="O399" s="1076"/>
      <c r="P399" s="1076">
        <v>4</v>
      </c>
      <c r="Q399" s="1076"/>
      <c r="R399" s="1077">
        <v>49</v>
      </c>
      <c r="S399" s="1078">
        <v>4</v>
      </c>
      <c r="T399" s="1076"/>
      <c r="U399" s="1076"/>
      <c r="V399" s="1079">
        <v>40</v>
      </c>
      <c r="W399" s="1076">
        <v>5</v>
      </c>
      <c r="X399" s="1080">
        <v>4</v>
      </c>
      <c r="Y399" s="1081">
        <v>50</v>
      </c>
      <c r="Z399" s="1082">
        <v>3</v>
      </c>
      <c r="AA399" s="1083"/>
      <c r="AB399" s="1084">
        <v>8</v>
      </c>
      <c r="AC399" s="1084">
        <v>7</v>
      </c>
      <c r="AD399" s="1084">
        <v>5</v>
      </c>
      <c r="AE399" s="1084">
        <v>21</v>
      </c>
      <c r="AF399" s="1085">
        <v>5</v>
      </c>
      <c r="AG399" s="1083">
        <v>40</v>
      </c>
      <c r="AH399" s="1085">
        <v>17</v>
      </c>
      <c r="AI399" s="1086">
        <v>9</v>
      </c>
      <c r="AJ399" s="569">
        <f>SUM(AN399:AP399)</f>
        <v>53</v>
      </c>
      <c r="AK399" s="1087" t="s">
        <v>97</v>
      </c>
      <c r="AL399" s="1088" t="s">
        <v>97</v>
      </c>
      <c r="AM399" s="1089" t="s">
        <v>97</v>
      </c>
      <c r="AN399" s="1086">
        <v>9</v>
      </c>
      <c r="AO399" s="1073">
        <v>44</v>
      </c>
      <c r="AP399" s="1090">
        <v>0</v>
      </c>
      <c r="AQ399" s="1091" t="s">
        <v>97</v>
      </c>
      <c r="AR399" s="1088" t="s">
        <v>97</v>
      </c>
      <c r="AS399" s="1088" t="s">
        <v>97</v>
      </c>
      <c r="AT399" s="1088" t="s">
        <v>97</v>
      </c>
      <c r="AU399" s="1092" t="s">
        <v>97</v>
      </c>
      <c r="AV399" s="570">
        <f t="shared" si="63"/>
        <v>3</v>
      </c>
      <c r="AW399" s="1093"/>
      <c r="AX399" s="1094"/>
      <c r="AY399" s="1094"/>
      <c r="AZ399" s="1094"/>
      <c r="BA399" s="1094"/>
      <c r="BB399" s="1094"/>
      <c r="BC399" s="1094"/>
      <c r="BD399" s="1094">
        <v>3</v>
      </c>
      <c r="BE399" s="1095"/>
    </row>
    <row r="400" spans="1:57" ht="47.25">
      <c r="A400" s="2466"/>
      <c r="B400" s="2693"/>
      <c r="C400" s="2711"/>
      <c r="D400" s="343" t="s">
        <v>75</v>
      </c>
      <c r="E400" s="2524"/>
      <c r="F400" s="2510"/>
      <c r="G400" s="1096">
        <f t="shared" si="61"/>
        <v>0</v>
      </c>
      <c r="H400" s="1097">
        <f>SUM(I400:L400)</f>
        <v>0</v>
      </c>
      <c r="I400" s="1098"/>
      <c r="J400" s="1098"/>
      <c r="K400" s="1098"/>
      <c r="L400" s="1099"/>
      <c r="M400" s="1100">
        <f t="shared" si="62"/>
        <v>0</v>
      </c>
      <c r="N400" s="1101"/>
      <c r="O400" s="1101"/>
      <c r="P400" s="1101"/>
      <c r="Q400" s="1101"/>
      <c r="R400" s="1102"/>
      <c r="S400" s="1103"/>
      <c r="T400" s="1104"/>
      <c r="U400" s="1104"/>
      <c r="V400" s="1101"/>
      <c r="W400" s="1101"/>
      <c r="X400" s="1105"/>
      <c r="Y400" s="1081"/>
      <c r="Z400" s="1082"/>
      <c r="AA400" s="1083"/>
      <c r="AB400" s="1084"/>
      <c r="AC400" s="1084"/>
      <c r="AD400" s="1084"/>
      <c r="AE400" s="1084"/>
      <c r="AF400" s="1085"/>
      <c r="AG400" s="1106"/>
      <c r="AH400" s="1099"/>
      <c r="AI400" s="1106"/>
      <c r="AJ400" s="571">
        <f t="shared" ref="AJ400:AJ456" si="64">SUM(AN400:AP400)</f>
        <v>0</v>
      </c>
      <c r="AK400" s="1107" t="s">
        <v>98</v>
      </c>
      <c r="AL400" s="1108" t="s">
        <v>98</v>
      </c>
      <c r="AM400" s="1109" t="s">
        <v>98</v>
      </c>
      <c r="AN400" s="1110"/>
      <c r="AO400" s="1108"/>
      <c r="AP400" s="1109"/>
      <c r="AQ400" s="1110" t="s">
        <v>97</v>
      </c>
      <c r="AR400" s="1108" t="s">
        <v>97</v>
      </c>
      <c r="AS400" s="1108" t="s">
        <v>97</v>
      </c>
      <c r="AT400" s="1108" t="s">
        <v>97</v>
      </c>
      <c r="AU400" s="1111" t="s">
        <v>97</v>
      </c>
      <c r="AV400" s="570">
        <f t="shared" si="63"/>
        <v>0</v>
      </c>
      <c r="AW400" s="1112"/>
      <c r="AX400" s="1113"/>
      <c r="AY400" s="1113"/>
      <c r="AZ400" s="1113"/>
      <c r="BA400" s="1113"/>
      <c r="BB400" s="1113"/>
      <c r="BC400" s="1113"/>
      <c r="BD400" s="1113"/>
      <c r="BE400" s="1114"/>
    </row>
    <row r="401" spans="1:57" ht="31.5">
      <c r="A401" s="2466"/>
      <c r="B401" s="2693"/>
      <c r="C401" s="2711"/>
      <c r="D401" s="343" t="s">
        <v>76</v>
      </c>
      <c r="E401" s="2524"/>
      <c r="F401" s="2510"/>
      <c r="G401" s="1096">
        <f t="shared" si="61"/>
        <v>21</v>
      </c>
      <c r="H401" s="1097">
        <f t="shared" ref="H401:H407" si="65">SUM(I401:L401)</f>
        <v>0</v>
      </c>
      <c r="I401" s="1098">
        <v>0</v>
      </c>
      <c r="J401" s="1098"/>
      <c r="K401" s="1098"/>
      <c r="L401" s="1099"/>
      <c r="M401" s="1100">
        <f t="shared" si="62"/>
        <v>18</v>
      </c>
      <c r="N401" s="1101"/>
      <c r="O401" s="1101"/>
      <c r="P401" s="1115"/>
      <c r="Q401" s="1116"/>
      <c r="R401" s="1102">
        <v>18</v>
      </c>
      <c r="S401" s="1103">
        <v>0</v>
      </c>
      <c r="T401" s="1101"/>
      <c r="U401" s="1101">
        <v>18</v>
      </c>
      <c r="V401" s="1101"/>
      <c r="W401" s="1101"/>
      <c r="X401" s="1105"/>
      <c r="Y401" s="1081">
        <v>18</v>
      </c>
      <c r="Z401" s="1082">
        <v>0</v>
      </c>
      <c r="AA401" s="1083"/>
      <c r="AB401" s="1084">
        <v>3</v>
      </c>
      <c r="AC401" s="1084">
        <v>2</v>
      </c>
      <c r="AD401" s="1084">
        <v>1</v>
      </c>
      <c r="AE401" s="1084">
        <v>8</v>
      </c>
      <c r="AF401" s="1085">
        <v>0</v>
      </c>
      <c r="AG401" s="1106">
        <v>39</v>
      </c>
      <c r="AH401" s="1099">
        <v>116</v>
      </c>
      <c r="AI401" s="1106">
        <v>100</v>
      </c>
      <c r="AJ401" s="571">
        <f>SUM(AK401:AM401)</f>
        <v>18</v>
      </c>
      <c r="AK401" s="1107">
        <v>1</v>
      </c>
      <c r="AL401" s="1108">
        <v>14</v>
      </c>
      <c r="AM401" s="1109">
        <v>3</v>
      </c>
      <c r="AN401" s="1110" t="s">
        <v>97</v>
      </c>
      <c r="AO401" s="1108" t="s">
        <v>97</v>
      </c>
      <c r="AP401" s="1109" t="s">
        <v>97</v>
      </c>
      <c r="AQ401" s="1110" t="s">
        <v>97</v>
      </c>
      <c r="AR401" s="1108" t="s">
        <v>97</v>
      </c>
      <c r="AS401" s="1108" t="s">
        <v>97</v>
      </c>
      <c r="AT401" s="1108" t="s">
        <v>97</v>
      </c>
      <c r="AU401" s="1111" t="s">
        <v>97</v>
      </c>
      <c r="AV401" s="570">
        <f t="shared" si="63"/>
        <v>3</v>
      </c>
      <c r="AW401" s="1112">
        <v>1</v>
      </c>
      <c r="AX401" s="1113">
        <v>2</v>
      </c>
      <c r="AY401" s="1113"/>
      <c r="AZ401" s="1113"/>
      <c r="BA401" s="1113"/>
      <c r="BB401" s="1113"/>
      <c r="BC401" s="1113"/>
      <c r="BD401" s="1113"/>
      <c r="BE401" s="1114"/>
    </row>
    <row r="402" spans="1:57" ht="31.5">
      <c r="A402" s="2466"/>
      <c r="B402" s="2693"/>
      <c r="C402" s="2711"/>
      <c r="D402" s="343" t="s">
        <v>77</v>
      </c>
      <c r="E402" s="2524"/>
      <c r="F402" s="2510"/>
      <c r="G402" s="1096">
        <f t="shared" si="61"/>
        <v>229</v>
      </c>
      <c r="H402" s="1097">
        <f t="shared" si="65"/>
        <v>11</v>
      </c>
      <c r="I402" s="1098">
        <v>10</v>
      </c>
      <c r="J402" s="1098"/>
      <c r="K402" s="1098">
        <v>1</v>
      </c>
      <c r="L402" s="1099"/>
      <c r="M402" s="1100">
        <f t="shared" si="62"/>
        <v>217</v>
      </c>
      <c r="N402" s="1101"/>
      <c r="O402" s="1101"/>
      <c r="P402" s="1101">
        <v>8</v>
      </c>
      <c r="Q402" s="1101"/>
      <c r="R402" s="1102">
        <v>209</v>
      </c>
      <c r="S402" s="1103">
        <v>13</v>
      </c>
      <c r="T402" s="1101"/>
      <c r="U402" s="1101"/>
      <c r="V402" s="1101">
        <v>188</v>
      </c>
      <c r="W402" s="1101">
        <v>8</v>
      </c>
      <c r="X402" s="1105">
        <v>8</v>
      </c>
      <c r="Y402" s="1081">
        <v>189</v>
      </c>
      <c r="Z402" s="1082">
        <v>28</v>
      </c>
      <c r="AA402" s="1083"/>
      <c r="AB402" s="1084">
        <v>38</v>
      </c>
      <c r="AC402" s="1084">
        <v>31</v>
      </c>
      <c r="AD402" s="1084">
        <v>11</v>
      </c>
      <c r="AE402" s="1084">
        <v>104</v>
      </c>
      <c r="AF402" s="1085">
        <v>33</v>
      </c>
      <c r="AG402" s="1106">
        <v>40</v>
      </c>
      <c r="AH402" s="1099">
        <v>18</v>
      </c>
      <c r="AI402" s="1106">
        <v>89</v>
      </c>
      <c r="AJ402" s="571">
        <f>SUM(AQ402:AU402)</f>
        <v>217</v>
      </c>
      <c r="AK402" s="1107" t="s">
        <v>98</v>
      </c>
      <c r="AL402" s="1108" t="s">
        <v>98</v>
      </c>
      <c r="AM402" s="1109" t="s">
        <v>98</v>
      </c>
      <c r="AN402" s="1110" t="s">
        <v>97</v>
      </c>
      <c r="AO402" s="1108" t="s">
        <v>97</v>
      </c>
      <c r="AP402" s="1109" t="s">
        <v>97</v>
      </c>
      <c r="AQ402" s="1110">
        <v>12</v>
      </c>
      <c r="AR402" s="1108">
        <v>51</v>
      </c>
      <c r="AS402" s="1108">
        <v>150</v>
      </c>
      <c r="AT402" s="1108">
        <v>4</v>
      </c>
      <c r="AU402" s="1111">
        <v>0</v>
      </c>
      <c r="AV402" s="570">
        <f t="shared" si="63"/>
        <v>12</v>
      </c>
      <c r="AW402" s="1112"/>
      <c r="AX402" s="1113"/>
      <c r="AY402" s="1113"/>
      <c r="AZ402" s="1113"/>
      <c r="BA402" s="1113">
        <v>4</v>
      </c>
      <c r="BB402" s="1113"/>
      <c r="BC402" s="1113">
        <v>1</v>
      </c>
      <c r="BD402" s="1113">
        <v>7</v>
      </c>
      <c r="BE402" s="1114"/>
    </row>
    <row r="403" spans="1:57" ht="32.25" thickBot="1">
      <c r="A403" s="2466"/>
      <c r="B403" s="2703"/>
      <c r="C403" s="2712"/>
      <c r="D403" s="344" t="s">
        <v>78</v>
      </c>
      <c r="E403" s="2541"/>
      <c r="F403" s="2522"/>
      <c r="G403" s="1117">
        <f t="shared" si="61"/>
        <v>0</v>
      </c>
      <c r="H403" s="1118">
        <f t="shared" si="65"/>
        <v>0</v>
      </c>
      <c r="I403" s="1119"/>
      <c r="J403" s="1119"/>
      <c r="K403" s="1119"/>
      <c r="L403" s="1120"/>
      <c r="M403" s="1121">
        <f t="shared" si="62"/>
        <v>0</v>
      </c>
      <c r="N403" s="1122"/>
      <c r="O403" s="1122"/>
      <c r="P403" s="1122"/>
      <c r="Q403" s="1122"/>
      <c r="R403" s="1123"/>
      <c r="S403" s="1124"/>
      <c r="T403" s="1125"/>
      <c r="U403" s="1125"/>
      <c r="V403" s="1125"/>
      <c r="W403" s="1125"/>
      <c r="X403" s="1126"/>
      <c r="Y403" s="1127"/>
      <c r="Z403" s="1128"/>
      <c r="AA403" s="1106"/>
      <c r="AB403" s="1098"/>
      <c r="AC403" s="1098"/>
      <c r="AD403" s="1098"/>
      <c r="AE403" s="1098"/>
      <c r="AF403" s="1099"/>
      <c r="AG403" s="1129"/>
      <c r="AH403" s="1130"/>
      <c r="AI403" s="1131"/>
      <c r="AJ403" s="572">
        <f t="shared" si="64"/>
        <v>0</v>
      </c>
      <c r="AK403" s="1132" t="s">
        <v>97</v>
      </c>
      <c r="AL403" s="1133" t="s">
        <v>97</v>
      </c>
      <c r="AM403" s="1134" t="s">
        <v>97</v>
      </c>
      <c r="AN403" s="1135" t="s">
        <v>97</v>
      </c>
      <c r="AO403" s="1133" t="s">
        <v>98</v>
      </c>
      <c r="AP403" s="1134" t="s">
        <v>98</v>
      </c>
      <c r="AQ403" s="1131"/>
      <c r="AR403" s="1119"/>
      <c r="AS403" s="1119"/>
      <c r="AT403" s="1119"/>
      <c r="AU403" s="1120"/>
      <c r="AV403" s="570">
        <f t="shared" si="63"/>
        <v>0</v>
      </c>
      <c r="AW403" s="1136"/>
      <c r="AX403" s="1137"/>
      <c r="AY403" s="1137"/>
      <c r="AZ403" s="1137"/>
      <c r="BA403" s="1137"/>
      <c r="BB403" s="1137"/>
      <c r="BC403" s="1137"/>
      <c r="BD403" s="1137"/>
      <c r="BE403" s="1138"/>
    </row>
    <row r="404" spans="1:57" ht="31.5">
      <c r="A404" s="2466"/>
      <c r="B404" s="2692" t="s">
        <v>378</v>
      </c>
      <c r="C404" s="2710" t="s">
        <v>377</v>
      </c>
      <c r="D404" s="342" t="s">
        <v>74</v>
      </c>
      <c r="E404" s="2540">
        <v>402</v>
      </c>
      <c r="F404" s="2509">
        <f>E404-SUM(M404:M408)</f>
        <v>30</v>
      </c>
      <c r="G404" s="1071">
        <f t="shared" si="61"/>
        <v>92</v>
      </c>
      <c r="H404" s="1072">
        <f t="shared" si="65"/>
        <v>0</v>
      </c>
      <c r="I404" s="1073"/>
      <c r="J404" s="1073"/>
      <c r="K404" s="1073"/>
      <c r="L404" s="1074"/>
      <c r="M404" s="1075">
        <f t="shared" si="62"/>
        <v>88</v>
      </c>
      <c r="N404" s="1076"/>
      <c r="O404" s="1076"/>
      <c r="P404" s="1076"/>
      <c r="Q404" s="1076"/>
      <c r="R404" s="1080">
        <v>88</v>
      </c>
      <c r="S404" s="1139">
        <v>1</v>
      </c>
      <c r="T404" s="1076">
        <v>5</v>
      </c>
      <c r="U404" s="1076"/>
      <c r="V404" s="1076">
        <v>82</v>
      </c>
      <c r="W404" s="1076"/>
      <c r="X404" s="1077"/>
      <c r="Y404" s="1086">
        <v>81</v>
      </c>
      <c r="Z404" s="1090">
        <v>7</v>
      </c>
      <c r="AA404" s="1140"/>
      <c r="AB404" s="1073">
        <v>12</v>
      </c>
      <c r="AC404" s="1073">
        <v>12</v>
      </c>
      <c r="AD404" s="1073">
        <v>9</v>
      </c>
      <c r="AE404" s="1073">
        <v>23</v>
      </c>
      <c r="AF404" s="1074">
        <v>11</v>
      </c>
      <c r="AG404" s="1086">
        <v>39</v>
      </c>
      <c r="AH404" s="1074">
        <v>16.899999999999999</v>
      </c>
      <c r="AI404" s="1086">
        <v>9.8000000000000007</v>
      </c>
      <c r="AJ404" s="569">
        <f>SUM(AN404:AP404)</f>
        <v>88</v>
      </c>
      <c r="AK404" s="1087" t="s">
        <v>97</v>
      </c>
      <c r="AL404" s="1088" t="s">
        <v>97</v>
      </c>
      <c r="AM404" s="1089" t="s">
        <v>97</v>
      </c>
      <c r="AN404" s="1086">
        <v>3</v>
      </c>
      <c r="AO404" s="1073">
        <v>85</v>
      </c>
      <c r="AP404" s="1090"/>
      <c r="AQ404" s="1091" t="s">
        <v>97</v>
      </c>
      <c r="AR404" s="1088" t="s">
        <v>97</v>
      </c>
      <c r="AS404" s="1088" t="s">
        <v>97</v>
      </c>
      <c r="AT404" s="1088" t="s">
        <v>97</v>
      </c>
      <c r="AU404" s="1092" t="s">
        <v>97</v>
      </c>
      <c r="AV404" s="570">
        <f t="shared" si="63"/>
        <v>4</v>
      </c>
      <c r="AW404" s="1093"/>
      <c r="AX404" s="1094"/>
      <c r="AY404" s="1094">
        <v>1</v>
      </c>
      <c r="AZ404" s="1094"/>
      <c r="BA404" s="1094">
        <v>3</v>
      </c>
      <c r="BB404" s="1094"/>
      <c r="BC404" s="1094"/>
      <c r="BD404" s="1094"/>
      <c r="BE404" s="1095"/>
    </row>
    <row r="405" spans="1:57" ht="47.25">
      <c r="A405" s="2466"/>
      <c r="B405" s="2693"/>
      <c r="C405" s="2711"/>
      <c r="D405" s="343" t="s">
        <v>75</v>
      </c>
      <c r="E405" s="2524"/>
      <c r="F405" s="2510"/>
      <c r="G405" s="1096">
        <f t="shared" si="61"/>
        <v>0</v>
      </c>
      <c r="H405" s="1097">
        <f t="shared" si="65"/>
        <v>0</v>
      </c>
      <c r="I405" s="1098"/>
      <c r="J405" s="1098"/>
      <c r="K405" s="1098"/>
      <c r="L405" s="1099"/>
      <c r="M405" s="1100">
        <f t="shared" si="62"/>
        <v>0</v>
      </c>
      <c r="N405" s="1101"/>
      <c r="O405" s="1101"/>
      <c r="P405" s="1101"/>
      <c r="Q405" s="1101"/>
      <c r="R405" s="1105"/>
      <c r="S405" s="1141"/>
      <c r="T405" s="1104"/>
      <c r="U405" s="1104"/>
      <c r="V405" s="1142"/>
      <c r="W405" s="1101"/>
      <c r="X405" s="1102"/>
      <c r="Y405" s="1106"/>
      <c r="Z405" s="1143"/>
      <c r="AA405" s="1144"/>
      <c r="AB405" s="1084"/>
      <c r="AC405" s="1084"/>
      <c r="AD405" s="1084"/>
      <c r="AE405" s="1084"/>
      <c r="AF405" s="1085"/>
      <c r="AG405" s="1106"/>
      <c r="AH405" s="1099"/>
      <c r="AI405" s="1106"/>
      <c r="AJ405" s="571">
        <f t="shared" si="64"/>
        <v>0</v>
      </c>
      <c r="AK405" s="1107" t="s">
        <v>98</v>
      </c>
      <c r="AL405" s="1108" t="s">
        <v>98</v>
      </c>
      <c r="AM405" s="1109" t="s">
        <v>98</v>
      </c>
      <c r="AN405" s="1110"/>
      <c r="AO405" s="1108"/>
      <c r="AP405" s="1109"/>
      <c r="AQ405" s="1110" t="s">
        <v>97</v>
      </c>
      <c r="AR405" s="1108" t="s">
        <v>97</v>
      </c>
      <c r="AS405" s="1108" t="s">
        <v>97</v>
      </c>
      <c r="AT405" s="1108" t="s">
        <v>97</v>
      </c>
      <c r="AU405" s="1111" t="s">
        <v>97</v>
      </c>
      <c r="AV405" s="570">
        <f t="shared" si="63"/>
        <v>0</v>
      </c>
      <c r="AW405" s="1112"/>
      <c r="AX405" s="1113"/>
      <c r="AY405" s="1113"/>
      <c r="AZ405" s="1113"/>
      <c r="BA405" s="1113"/>
      <c r="BB405" s="1113"/>
      <c r="BC405" s="1113"/>
      <c r="BD405" s="1113"/>
      <c r="BE405" s="1114"/>
    </row>
    <row r="406" spans="1:57" ht="31.5">
      <c r="A406" s="2466"/>
      <c r="B406" s="2693"/>
      <c r="C406" s="2711"/>
      <c r="D406" s="343" t="s">
        <v>76</v>
      </c>
      <c r="E406" s="2524"/>
      <c r="F406" s="2510"/>
      <c r="G406" s="1096">
        <f t="shared" si="61"/>
        <v>19</v>
      </c>
      <c r="H406" s="1097">
        <f t="shared" si="65"/>
        <v>1</v>
      </c>
      <c r="I406" s="1098">
        <v>1</v>
      </c>
      <c r="J406" s="1098"/>
      <c r="K406" s="1098"/>
      <c r="L406" s="1099"/>
      <c r="M406" s="1100">
        <f t="shared" si="62"/>
        <v>19</v>
      </c>
      <c r="N406" s="1101">
        <v>19</v>
      </c>
      <c r="O406" s="1101"/>
      <c r="P406" s="1115"/>
      <c r="Q406" s="1116"/>
      <c r="R406" s="1105"/>
      <c r="S406" s="1141"/>
      <c r="T406" s="1101"/>
      <c r="U406" s="1101">
        <v>19</v>
      </c>
      <c r="V406" s="1101"/>
      <c r="W406" s="1101"/>
      <c r="X406" s="1102"/>
      <c r="Y406" s="1106">
        <v>18</v>
      </c>
      <c r="Z406" s="1143">
        <v>1</v>
      </c>
      <c r="AA406" s="1144"/>
      <c r="AB406" s="1084">
        <v>2</v>
      </c>
      <c r="AC406" s="1084"/>
      <c r="AD406" s="1084"/>
      <c r="AE406" s="1084"/>
      <c r="AF406" s="1085"/>
      <c r="AG406" s="1106"/>
      <c r="AH406" s="1099"/>
      <c r="AI406" s="1106"/>
      <c r="AJ406" s="571">
        <f>SUM(AK406:AM406)</f>
        <v>19</v>
      </c>
      <c r="AK406" s="1107">
        <v>6</v>
      </c>
      <c r="AL406" s="1108">
        <v>13</v>
      </c>
      <c r="AM406" s="1109"/>
      <c r="AN406" s="1110" t="s">
        <v>97</v>
      </c>
      <c r="AO406" s="1108" t="s">
        <v>97</v>
      </c>
      <c r="AP406" s="1109" t="s">
        <v>97</v>
      </c>
      <c r="AQ406" s="1110" t="s">
        <v>97</v>
      </c>
      <c r="AR406" s="1108" t="s">
        <v>97</v>
      </c>
      <c r="AS406" s="1108" t="s">
        <v>97</v>
      </c>
      <c r="AT406" s="1108" t="s">
        <v>97</v>
      </c>
      <c r="AU406" s="1111" t="s">
        <v>97</v>
      </c>
      <c r="AV406" s="570">
        <f t="shared" si="63"/>
        <v>0</v>
      </c>
      <c r="AW406" s="1112"/>
      <c r="AX406" s="1113"/>
      <c r="AY406" s="1113"/>
      <c r="AZ406" s="1113"/>
      <c r="BA406" s="1113"/>
      <c r="BB406" s="1113"/>
      <c r="BC406" s="1113"/>
      <c r="BD406" s="1113"/>
      <c r="BE406" s="1114"/>
    </row>
    <row r="407" spans="1:57" ht="31.5">
      <c r="A407" s="2466"/>
      <c r="B407" s="2693"/>
      <c r="C407" s="2711"/>
      <c r="D407" s="343" t="s">
        <v>77</v>
      </c>
      <c r="E407" s="2524"/>
      <c r="F407" s="2510"/>
      <c r="G407" s="1096">
        <f t="shared" si="61"/>
        <v>281</v>
      </c>
      <c r="H407" s="1097">
        <f t="shared" si="65"/>
        <v>5</v>
      </c>
      <c r="I407" s="1098">
        <v>5</v>
      </c>
      <c r="J407" s="1098"/>
      <c r="K407" s="1098"/>
      <c r="L407" s="1099"/>
      <c r="M407" s="1100">
        <f t="shared" si="62"/>
        <v>265</v>
      </c>
      <c r="N407" s="1101"/>
      <c r="O407" s="1101"/>
      <c r="P407" s="1101">
        <v>5</v>
      </c>
      <c r="Q407" s="1101"/>
      <c r="R407" s="1105">
        <v>260</v>
      </c>
      <c r="S407" s="1141">
        <v>9</v>
      </c>
      <c r="T407" s="1101">
        <v>15</v>
      </c>
      <c r="U407" s="1101"/>
      <c r="V407" s="1101">
        <v>235</v>
      </c>
      <c r="W407" s="1101"/>
      <c r="X407" s="1102">
        <v>6</v>
      </c>
      <c r="Y407" s="1106">
        <v>224</v>
      </c>
      <c r="Z407" s="1143">
        <v>41</v>
      </c>
      <c r="AA407" s="1144"/>
      <c r="AB407" s="1084">
        <v>20</v>
      </c>
      <c r="AC407" s="1084">
        <v>20</v>
      </c>
      <c r="AD407" s="1084">
        <v>12</v>
      </c>
      <c r="AE407" s="1084">
        <v>41</v>
      </c>
      <c r="AF407" s="1085">
        <v>17</v>
      </c>
      <c r="AG407" s="1106">
        <v>39.9</v>
      </c>
      <c r="AH407" s="1099">
        <v>17.600000000000001</v>
      </c>
      <c r="AI407" s="1106">
        <v>98.2</v>
      </c>
      <c r="AJ407" s="571">
        <f>SUM(AQ407:AU407)</f>
        <v>265</v>
      </c>
      <c r="AK407" s="1107" t="s">
        <v>98</v>
      </c>
      <c r="AL407" s="1108" t="s">
        <v>98</v>
      </c>
      <c r="AM407" s="1109" t="s">
        <v>98</v>
      </c>
      <c r="AN407" s="1110" t="s">
        <v>97</v>
      </c>
      <c r="AO407" s="1108" t="s">
        <v>97</v>
      </c>
      <c r="AP407" s="1109" t="s">
        <v>97</v>
      </c>
      <c r="AQ407" s="1110">
        <v>12</v>
      </c>
      <c r="AR407" s="1108">
        <v>31</v>
      </c>
      <c r="AS407" s="1108">
        <v>203</v>
      </c>
      <c r="AT407" s="1108">
        <v>17</v>
      </c>
      <c r="AU407" s="1111">
        <v>2</v>
      </c>
      <c r="AV407" s="570">
        <f t="shared" si="63"/>
        <v>16</v>
      </c>
      <c r="AW407" s="1112"/>
      <c r="AX407" s="1113"/>
      <c r="AY407" s="1113"/>
      <c r="AZ407" s="1113"/>
      <c r="BA407" s="1113">
        <v>10</v>
      </c>
      <c r="BB407" s="1113"/>
      <c r="BC407" s="1113"/>
      <c r="BD407" s="1113">
        <v>6</v>
      </c>
      <c r="BE407" s="1114"/>
    </row>
    <row r="408" spans="1:57" ht="32.25" thickBot="1">
      <c r="A408" s="2466"/>
      <c r="B408" s="2703"/>
      <c r="C408" s="2712"/>
      <c r="D408" s="344" t="s">
        <v>78</v>
      </c>
      <c r="E408" s="2541"/>
      <c r="F408" s="2522"/>
      <c r="G408" s="1117">
        <f t="shared" si="61"/>
        <v>0</v>
      </c>
      <c r="H408" s="1118">
        <f t="shared" ref="H408:H413" si="66">SUM(I408:L408)</f>
        <v>0</v>
      </c>
      <c r="I408" s="1119"/>
      <c r="J408" s="1119"/>
      <c r="K408" s="1119"/>
      <c r="L408" s="1120"/>
      <c r="M408" s="1121">
        <f t="shared" si="62"/>
        <v>0</v>
      </c>
      <c r="N408" s="1125"/>
      <c r="O408" s="1125"/>
      <c r="P408" s="1125"/>
      <c r="Q408" s="1125"/>
      <c r="R408" s="1126"/>
      <c r="S408" s="1145"/>
      <c r="T408" s="1125"/>
      <c r="U408" s="1125"/>
      <c r="V408" s="1101"/>
      <c r="W408" s="1125"/>
      <c r="X408" s="1146"/>
      <c r="Y408" s="1124"/>
      <c r="Z408" s="1126"/>
      <c r="AA408" s="1147"/>
      <c r="AB408" s="1098"/>
      <c r="AC408" s="1098"/>
      <c r="AD408" s="1098"/>
      <c r="AE408" s="1098"/>
      <c r="AF408" s="1099"/>
      <c r="AG408" s="1129"/>
      <c r="AH408" s="1130"/>
      <c r="AI408" s="1131"/>
      <c r="AJ408" s="571">
        <f t="shared" ref="AJ408:AJ433" si="67">SUM(AQ408:AU408)</f>
        <v>0</v>
      </c>
      <c r="AK408" s="1132" t="s">
        <v>97</v>
      </c>
      <c r="AL408" s="1133" t="s">
        <v>97</v>
      </c>
      <c r="AM408" s="1134" t="s">
        <v>97</v>
      </c>
      <c r="AN408" s="1135" t="s">
        <v>97</v>
      </c>
      <c r="AO408" s="1133" t="s">
        <v>98</v>
      </c>
      <c r="AP408" s="1134" t="s">
        <v>98</v>
      </c>
      <c r="AQ408" s="1131"/>
      <c r="AR408" s="1119"/>
      <c r="AS408" s="1119"/>
      <c r="AT408" s="1119"/>
      <c r="AU408" s="1120"/>
      <c r="AV408" s="570">
        <f t="shared" si="63"/>
        <v>0</v>
      </c>
      <c r="AW408" s="1136"/>
      <c r="AX408" s="1137"/>
      <c r="AY408" s="1137"/>
      <c r="AZ408" s="1137"/>
      <c r="BA408" s="1137"/>
      <c r="BB408" s="1137"/>
      <c r="BC408" s="1137"/>
      <c r="BD408" s="1137"/>
      <c r="BE408" s="1138"/>
    </row>
    <row r="409" spans="1:57" ht="31.5">
      <c r="A409" s="2466"/>
      <c r="B409" s="2692" t="s">
        <v>379</v>
      </c>
      <c r="C409" s="2710" t="s">
        <v>380</v>
      </c>
      <c r="D409" s="342" t="s">
        <v>74</v>
      </c>
      <c r="E409" s="2540">
        <v>90</v>
      </c>
      <c r="F409" s="2509">
        <f>E409-SUM(M409:M413)</f>
        <v>0</v>
      </c>
      <c r="G409" s="1071">
        <f t="shared" si="61"/>
        <v>0</v>
      </c>
      <c r="H409" s="1072">
        <f t="shared" si="66"/>
        <v>0</v>
      </c>
      <c r="I409" s="1148"/>
      <c r="J409" s="1148"/>
      <c r="K409" s="1148"/>
      <c r="L409" s="1149"/>
      <c r="M409" s="1075">
        <f t="shared" si="62"/>
        <v>0</v>
      </c>
      <c r="N409" s="1076"/>
      <c r="O409" s="1076"/>
      <c r="P409" s="1076"/>
      <c r="Q409" s="1076"/>
      <c r="R409" s="1080"/>
      <c r="S409" s="1139"/>
      <c r="T409" s="1139"/>
      <c r="U409" s="1139"/>
      <c r="V409" s="1076"/>
      <c r="W409" s="1076"/>
      <c r="X409" s="1080"/>
      <c r="Y409" s="1078"/>
      <c r="Z409" s="1080"/>
      <c r="AA409" s="1086"/>
      <c r="AB409" s="1073"/>
      <c r="AC409" s="1073"/>
      <c r="AD409" s="1073"/>
      <c r="AE409" s="1073"/>
      <c r="AF409" s="1074"/>
      <c r="AG409" s="1086"/>
      <c r="AH409" s="1074"/>
      <c r="AI409" s="1086"/>
      <c r="AJ409" s="571">
        <f t="shared" si="67"/>
        <v>0</v>
      </c>
      <c r="AK409" s="1087" t="s">
        <v>97</v>
      </c>
      <c r="AL409" s="1088" t="s">
        <v>97</v>
      </c>
      <c r="AM409" s="1089" t="s">
        <v>97</v>
      </c>
      <c r="AN409" s="1086"/>
      <c r="AO409" s="1073"/>
      <c r="AP409" s="1090"/>
      <c r="AQ409" s="1091" t="s">
        <v>97</v>
      </c>
      <c r="AR409" s="1088" t="s">
        <v>97</v>
      </c>
      <c r="AS409" s="1088" t="s">
        <v>97</v>
      </c>
      <c r="AT409" s="1088" t="s">
        <v>97</v>
      </c>
      <c r="AU409" s="1092" t="s">
        <v>97</v>
      </c>
      <c r="AV409" s="570">
        <f t="shared" si="63"/>
        <v>0</v>
      </c>
      <c r="AW409" s="1093"/>
      <c r="AX409" s="1094"/>
      <c r="AY409" s="1094"/>
      <c r="AZ409" s="1094"/>
      <c r="BA409" s="1094"/>
      <c r="BB409" s="1094"/>
      <c r="BC409" s="1094"/>
      <c r="BD409" s="1094"/>
      <c r="BE409" s="1095"/>
    </row>
    <row r="410" spans="1:57" ht="47.25">
      <c r="A410" s="2466"/>
      <c r="B410" s="2693"/>
      <c r="C410" s="2711"/>
      <c r="D410" s="343" t="s">
        <v>75</v>
      </c>
      <c r="E410" s="2524"/>
      <c r="F410" s="2510"/>
      <c r="G410" s="1096">
        <f t="shared" si="61"/>
        <v>0</v>
      </c>
      <c r="H410" s="1097">
        <f t="shared" si="66"/>
        <v>0</v>
      </c>
      <c r="I410" s="1150"/>
      <c r="J410" s="1150"/>
      <c r="K410" s="1150"/>
      <c r="L410" s="1151"/>
      <c r="M410" s="1100">
        <f t="shared" si="62"/>
        <v>0</v>
      </c>
      <c r="N410" s="1101"/>
      <c r="O410" s="1101"/>
      <c r="P410" s="1101"/>
      <c r="Q410" s="1101"/>
      <c r="R410" s="1105"/>
      <c r="S410" s="1081"/>
      <c r="T410" s="1081"/>
      <c r="U410" s="1081"/>
      <c r="V410" s="1142"/>
      <c r="W410" s="1142"/>
      <c r="X410" s="1082"/>
      <c r="Y410" s="1152"/>
      <c r="Z410" s="1082"/>
      <c r="AA410" s="1083"/>
      <c r="AB410" s="1084"/>
      <c r="AC410" s="1084"/>
      <c r="AD410" s="1084"/>
      <c r="AE410" s="1084"/>
      <c r="AF410" s="1085"/>
      <c r="AG410" s="1106"/>
      <c r="AH410" s="1099"/>
      <c r="AI410" s="1106"/>
      <c r="AJ410" s="571">
        <f t="shared" si="67"/>
        <v>0</v>
      </c>
      <c r="AK410" s="1107" t="s">
        <v>98</v>
      </c>
      <c r="AL410" s="1108" t="s">
        <v>98</v>
      </c>
      <c r="AM410" s="1109" t="s">
        <v>98</v>
      </c>
      <c r="AN410" s="1110"/>
      <c r="AO410" s="1108"/>
      <c r="AP410" s="1109"/>
      <c r="AQ410" s="1110" t="s">
        <v>97</v>
      </c>
      <c r="AR410" s="1108" t="s">
        <v>97</v>
      </c>
      <c r="AS410" s="1108" t="s">
        <v>97</v>
      </c>
      <c r="AT410" s="1108" t="s">
        <v>97</v>
      </c>
      <c r="AU410" s="1111" t="s">
        <v>97</v>
      </c>
      <c r="AV410" s="570">
        <f t="shared" si="63"/>
        <v>0</v>
      </c>
      <c r="AW410" s="1153"/>
      <c r="AX410" s="1154"/>
      <c r="AY410" s="1154"/>
      <c r="AZ410" s="1154"/>
      <c r="BA410" s="1154"/>
      <c r="BB410" s="1154"/>
      <c r="BC410" s="1154"/>
      <c r="BD410" s="1154"/>
      <c r="BE410" s="1155"/>
    </row>
    <row r="411" spans="1:57" ht="31.5">
      <c r="A411" s="2466"/>
      <c r="B411" s="2693"/>
      <c r="C411" s="2711"/>
      <c r="D411" s="343" t="s">
        <v>76</v>
      </c>
      <c r="E411" s="2524"/>
      <c r="F411" s="2510"/>
      <c r="G411" s="1096">
        <f t="shared" si="61"/>
        <v>0</v>
      </c>
      <c r="H411" s="1097">
        <f t="shared" si="66"/>
        <v>0</v>
      </c>
      <c r="I411" s="1150"/>
      <c r="J411" s="1150"/>
      <c r="K411" s="1150"/>
      <c r="L411" s="1151"/>
      <c r="M411" s="1100">
        <f t="shared" si="62"/>
        <v>0</v>
      </c>
      <c r="N411" s="1101"/>
      <c r="O411" s="1101"/>
      <c r="P411" s="1101"/>
      <c r="Q411" s="1101"/>
      <c r="R411" s="1105"/>
      <c r="S411" s="1081"/>
      <c r="T411" s="1081"/>
      <c r="U411" s="1081"/>
      <c r="V411" s="1142"/>
      <c r="W411" s="1142"/>
      <c r="X411" s="1082"/>
      <c r="Y411" s="1152"/>
      <c r="Z411" s="1082"/>
      <c r="AA411" s="1083"/>
      <c r="AB411" s="1084"/>
      <c r="AC411" s="1084"/>
      <c r="AD411" s="1084"/>
      <c r="AE411" s="1084"/>
      <c r="AF411" s="1085"/>
      <c r="AG411" s="1106"/>
      <c r="AH411" s="1099"/>
      <c r="AI411" s="1106"/>
      <c r="AJ411" s="571">
        <f t="shared" si="67"/>
        <v>0</v>
      </c>
      <c r="AK411" s="1107"/>
      <c r="AL411" s="1108"/>
      <c r="AM411" s="1109"/>
      <c r="AN411" s="1110" t="s">
        <v>97</v>
      </c>
      <c r="AO411" s="1108" t="s">
        <v>97</v>
      </c>
      <c r="AP411" s="1109" t="s">
        <v>97</v>
      </c>
      <c r="AQ411" s="1110" t="s">
        <v>97</v>
      </c>
      <c r="AR411" s="1108" t="s">
        <v>97</v>
      </c>
      <c r="AS411" s="1108" t="s">
        <v>97</v>
      </c>
      <c r="AT411" s="1108" t="s">
        <v>97</v>
      </c>
      <c r="AU411" s="1111" t="s">
        <v>97</v>
      </c>
      <c r="AV411" s="570">
        <f t="shared" si="63"/>
        <v>0</v>
      </c>
      <c r="AW411" s="1153"/>
      <c r="AX411" s="1154"/>
      <c r="AY411" s="1154"/>
      <c r="AZ411" s="1154"/>
      <c r="BA411" s="1154"/>
      <c r="BB411" s="1154"/>
      <c r="BC411" s="1154"/>
      <c r="BD411" s="1154"/>
      <c r="BE411" s="1155"/>
    </row>
    <row r="412" spans="1:57" ht="31.5">
      <c r="A412" s="2466"/>
      <c r="B412" s="2693"/>
      <c r="C412" s="2711"/>
      <c r="D412" s="343" t="s">
        <v>77</v>
      </c>
      <c r="E412" s="2524"/>
      <c r="F412" s="2510"/>
      <c r="G412" s="1096">
        <f t="shared" si="61"/>
        <v>91</v>
      </c>
      <c r="H412" s="1097">
        <f t="shared" si="66"/>
        <v>0</v>
      </c>
      <c r="I412" s="1150"/>
      <c r="J412" s="1150"/>
      <c r="K412" s="1150"/>
      <c r="L412" s="1151"/>
      <c r="M412" s="1100">
        <f t="shared" si="62"/>
        <v>90</v>
      </c>
      <c r="N412" s="1101"/>
      <c r="O412" s="1101"/>
      <c r="P412" s="1101"/>
      <c r="Q412" s="1101"/>
      <c r="R412" s="1105">
        <v>90</v>
      </c>
      <c r="S412" s="1103">
        <v>3</v>
      </c>
      <c r="T412" s="1101"/>
      <c r="U412" s="1101"/>
      <c r="V412" s="1101">
        <v>85</v>
      </c>
      <c r="W412" s="1101">
        <v>2</v>
      </c>
      <c r="X412" s="1105"/>
      <c r="Y412" s="1081">
        <v>76</v>
      </c>
      <c r="Z412" s="1082">
        <v>14</v>
      </c>
      <c r="AA412" s="1083"/>
      <c r="AB412" s="1084">
        <v>75</v>
      </c>
      <c r="AC412" s="1084">
        <v>75</v>
      </c>
      <c r="AD412" s="1084">
        <v>25</v>
      </c>
      <c r="AE412" s="1084">
        <v>52</v>
      </c>
      <c r="AF412" s="1085">
        <v>49</v>
      </c>
      <c r="AG412" s="1106">
        <v>45</v>
      </c>
      <c r="AH412" s="1099">
        <v>22</v>
      </c>
      <c r="AI412" s="1106">
        <v>120</v>
      </c>
      <c r="AJ412" s="571">
        <f t="shared" si="67"/>
        <v>90</v>
      </c>
      <c r="AK412" s="1107" t="s">
        <v>98</v>
      </c>
      <c r="AL412" s="1108" t="s">
        <v>98</v>
      </c>
      <c r="AM412" s="1109" t="s">
        <v>98</v>
      </c>
      <c r="AN412" s="1110" t="s">
        <v>97</v>
      </c>
      <c r="AO412" s="1108" t="s">
        <v>97</v>
      </c>
      <c r="AP412" s="1109" t="s">
        <v>97</v>
      </c>
      <c r="AQ412" s="1110">
        <v>6</v>
      </c>
      <c r="AR412" s="1108">
        <v>14</v>
      </c>
      <c r="AS412" s="1108">
        <v>35</v>
      </c>
      <c r="AT412" s="1108">
        <v>34</v>
      </c>
      <c r="AU412" s="1111">
        <v>1</v>
      </c>
      <c r="AV412" s="570">
        <f t="shared" si="63"/>
        <v>1</v>
      </c>
      <c r="AW412" s="1153"/>
      <c r="AX412" s="1154"/>
      <c r="AY412" s="1154"/>
      <c r="AZ412" s="1154"/>
      <c r="BA412" s="1154"/>
      <c r="BB412" s="1154"/>
      <c r="BC412" s="1154"/>
      <c r="BD412" s="1154">
        <v>1</v>
      </c>
      <c r="BE412" s="1155"/>
    </row>
    <row r="413" spans="1:57" ht="32.25" thickBot="1">
      <c r="A413" s="2466"/>
      <c r="B413" s="2694"/>
      <c r="C413" s="2713"/>
      <c r="D413" s="345" t="s">
        <v>78</v>
      </c>
      <c r="E413" s="2541"/>
      <c r="F413" s="2522"/>
      <c r="G413" s="1117">
        <f t="shared" si="61"/>
        <v>0</v>
      </c>
      <c r="H413" s="1118">
        <f t="shared" si="66"/>
        <v>0</v>
      </c>
      <c r="I413" s="1156"/>
      <c r="J413" s="1156"/>
      <c r="K413" s="1156"/>
      <c r="L413" s="1157"/>
      <c r="M413" s="1121">
        <f t="shared" si="62"/>
        <v>0</v>
      </c>
      <c r="N413" s="1125"/>
      <c r="O413" s="1125"/>
      <c r="P413" s="1125"/>
      <c r="Q413" s="1125"/>
      <c r="R413" s="1126"/>
      <c r="S413" s="1145"/>
      <c r="T413" s="1145"/>
      <c r="U413" s="1145"/>
      <c r="V413" s="1125"/>
      <c r="W413" s="1125"/>
      <c r="X413" s="1126"/>
      <c r="Y413" s="1124"/>
      <c r="Z413" s="1126"/>
      <c r="AA413" s="1131"/>
      <c r="AB413" s="1119"/>
      <c r="AC413" s="1119"/>
      <c r="AD413" s="1119"/>
      <c r="AE413" s="1119"/>
      <c r="AF413" s="1120"/>
      <c r="AG413" s="1131"/>
      <c r="AH413" s="1120"/>
      <c r="AI413" s="1131"/>
      <c r="AJ413" s="571">
        <f t="shared" si="67"/>
        <v>0</v>
      </c>
      <c r="AK413" s="1132" t="s">
        <v>97</v>
      </c>
      <c r="AL413" s="1133" t="s">
        <v>97</v>
      </c>
      <c r="AM413" s="1134" t="s">
        <v>97</v>
      </c>
      <c r="AN413" s="1135" t="s">
        <v>97</v>
      </c>
      <c r="AO413" s="1133" t="s">
        <v>98</v>
      </c>
      <c r="AP413" s="1134" t="s">
        <v>98</v>
      </c>
      <c r="AQ413" s="1131"/>
      <c r="AR413" s="1119"/>
      <c r="AS413" s="1119"/>
      <c r="AT413" s="1119"/>
      <c r="AU413" s="1120"/>
      <c r="AV413" s="570">
        <f t="shared" si="63"/>
        <v>0</v>
      </c>
      <c r="AW413" s="1136"/>
      <c r="AX413" s="1137"/>
      <c r="AY413" s="1137"/>
      <c r="AZ413" s="1137"/>
      <c r="BA413" s="1137"/>
      <c r="BB413" s="1137"/>
      <c r="BC413" s="1137"/>
      <c r="BD413" s="1137"/>
      <c r="BE413" s="1138"/>
    </row>
    <row r="414" spans="1:57" ht="31.5">
      <c r="A414" s="2466"/>
      <c r="B414" s="2692" t="s">
        <v>381</v>
      </c>
      <c r="C414" s="2710" t="s">
        <v>380</v>
      </c>
      <c r="D414" s="342" t="s">
        <v>74</v>
      </c>
      <c r="E414" s="2540">
        <v>5</v>
      </c>
      <c r="F414" s="2509">
        <f>E414-SUM(M414:M418)</f>
        <v>3</v>
      </c>
      <c r="G414" s="1071">
        <f t="shared" si="61"/>
        <v>0</v>
      </c>
      <c r="H414" s="1072">
        <f t="shared" ref="H414:H473" si="68">SUM(I414:L414)</f>
        <v>0</v>
      </c>
      <c r="I414" s="1148"/>
      <c r="J414" s="1148"/>
      <c r="K414" s="1148"/>
      <c r="L414" s="1149"/>
      <c r="M414" s="1075">
        <f t="shared" si="62"/>
        <v>0</v>
      </c>
      <c r="N414" s="1076"/>
      <c r="O414" s="1076"/>
      <c r="P414" s="1076"/>
      <c r="Q414" s="1076"/>
      <c r="R414" s="1080"/>
      <c r="S414" s="1139"/>
      <c r="T414" s="1139"/>
      <c r="U414" s="1139"/>
      <c r="V414" s="1076"/>
      <c r="W414" s="1076"/>
      <c r="X414" s="1080"/>
      <c r="Y414" s="1078"/>
      <c r="Z414" s="1080"/>
      <c r="AA414" s="1086"/>
      <c r="AB414" s="1073"/>
      <c r="AC414" s="1073"/>
      <c r="AD414" s="1073"/>
      <c r="AE414" s="1073"/>
      <c r="AF414" s="1074"/>
      <c r="AG414" s="1086"/>
      <c r="AH414" s="1074"/>
      <c r="AI414" s="1086"/>
      <c r="AJ414" s="571">
        <f t="shared" si="67"/>
        <v>0</v>
      </c>
      <c r="AK414" s="1087" t="s">
        <v>97</v>
      </c>
      <c r="AL414" s="1088" t="s">
        <v>97</v>
      </c>
      <c r="AM414" s="1089" t="s">
        <v>97</v>
      </c>
      <c r="AN414" s="1086"/>
      <c r="AO414" s="1073"/>
      <c r="AP414" s="1090"/>
      <c r="AQ414" s="1091" t="s">
        <v>97</v>
      </c>
      <c r="AR414" s="1088" t="s">
        <v>97</v>
      </c>
      <c r="AS414" s="1088" t="s">
        <v>97</v>
      </c>
      <c r="AT414" s="1088" t="s">
        <v>97</v>
      </c>
      <c r="AU414" s="1092" t="s">
        <v>97</v>
      </c>
      <c r="AV414" s="570">
        <f t="shared" si="63"/>
        <v>0</v>
      </c>
      <c r="AW414" s="1093"/>
      <c r="AX414" s="1094"/>
      <c r="AY414" s="1094"/>
      <c r="AZ414" s="1094"/>
      <c r="BA414" s="1094"/>
      <c r="BB414" s="1094"/>
      <c r="BC414" s="1094"/>
      <c r="BD414" s="1094"/>
      <c r="BE414" s="1095"/>
    </row>
    <row r="415" spans="1:57" ht="47.25">
      <c r="A415" s="2466"/>
      <c r="B415" s="2693"/>
      <c r="C415" s="2711"/>
      <c r="D415" s="343" t="s">
        <v>75</v>
      </c>
      <c r="E415" s="2524"/>
      <c r="F415" s="2510"/>
      <c r="G415" s="1096">
        <f t="shared" si="61"/>
        <v>0</v>
      </c>
      <c r="H415" s="1097">
        <f t="shared" si="68"/>
        <v>0</v>
      </c>
      <c r="I415" s="1150"/>
      <c r="J415" s="1150"/>
      <c r="K415" s="1150"/>
      <c r="L415" s="1151"/>
      <c r="M415" s="1100">
        <f t="shared" si="62"/>
        <v>0</v>
      </c>
      <c r="N415" s="1101"/>
      <c r="O415" s="1101"/>
      <c r="P415" s="1101"/>
      <c r="Q415" s="1101"/>
      <c r="R415" s="1105"/>
      <c r="S415" s="1081"/>
      <c r="T415" s="1081"/>
      <c r="U415" s="1081"/>
      <c r="V415" s="1142"/>
      <c r="W415" s="1142"/>
      <c r="X415" s="1082"/>
      <c r="Y415" s="1152"/>
      <c r="Z415" s="1082"/>
      <c r="AA415" s="1083"/>
      <c r="AB415" s="1084"/>
      <c r="AC415" s="1084"/>
      <c r="AD415" s="1084"/>
      <c r="AE415" s="1084"/>
      <c r="AF415" s="1085"/>
      <c r="AG415" s="1106"/>
      <c r="AH415" s="1099"/>
      <c r="AI415" s="1106"/>
      <c r="AJ415" s="571">
        <f t="shared" si="67"/>
        <v>0</v>
      </c>
      <c r="AK415" s="1107" t="s">
        <v>98</v>
      </c>
      <c r="AL415" s="1108" t="s">
        <v>98</v>
      </c>
      <c r="AM415" s="1109" t="s">
        <v>98</v>
      </c>
      <c r="AN415" s="1110"/>
      <c r="AO415" s="1108"/>
      <c r="AP415" s="1109"/>
      <c r="AQ415" s="1110" t="s">
        <v>97</v>
      </c>
      <c r="AR415" s="1108" t="s">
        <v>97</v>
      </c>
      <c r="AS415" s="1108" t="s">
        <v>97</v>
      </c>
      <c r="AT415" s="1108" t="s">
        <v>97</v>
      </c>
      <c r="AU415" s="1111" t="s">
        <v>97</v>
      </c>
      <c r="AV415" s="570">
        <f t="shared" si="63"/>
        <v>0</v>
      </c>
      <c r="AW415" s="1153"/>
      <c r="AX415" s="1154"/>
      <c r="AY415" s="1154"/>
      <c r="AZ415" s="1154"/>
      <c r="BA415" s="1154"/>
      <c r="BB415" s="1154"/>
      <c r="BC415" s="1154"/>
      <c r="BD415" s="1154"/>
      <c r="BE415" s="1155"/>
    </row>
    <row r="416" spans="1:57" ht="31.5">
      <c r="A416" s="2466"/>
      <c r="B416" s="2693"/>
      <c r="C416" s="2711"/>
      <c r="D416" s="343" t="s">
        <v>76</v>
      </c>
      <c r="E416" s="2524"/>
      <c r="F416" s="2510"/>
      <c r="G416" s="1096">
        <f t="shared" si="61"/>
        <v>0</v>
      </c>
      <c r="H416" s="1097">
        <f t="shared" si="68"/>
        <v>0</v>
      </c>
      <c r="I416" s="1150"/>
      <c r="J416" s="1150"/>
      <c r="K416" s="1150"/>
      <c r="L416" s="1151"/>
      <c r="M416" s="1100">
        <f t="shared" si="62"/>
        <v>0</v>
      </c>
      <c r="N416" s="1101"/>
      <c r="O416" s="1101"/>
      <c r="P416" s="1101"/>
      <c r="Q416" s="1101"/>
      <c r="R416" s="1105"/>
      <c r="S416" s="1081"/>
      <c r="T416" s="1081"/>
      <c r="U416" s="1081"/>
      <c r="V416" s="1142"/>
      <c r="W416" s="1142"/>
      <c r="X416" s="1082"/>
      <c r="Y416" s="1152"/>
      <c r="Z416" s="1082"/>
      <c r="AA416" s="1083"/>
      <c r="AB416" s="1084"/>
      <c r="AC416" s="1084"/>
      <c r="AD416" s="1084"/>
      <c r="AE416" s="1084"/>
      <c r="AF416" s="1085"/>
      <c r="AG416" s="1106"/>
      <c r="AH416" s="1099"/>
      <c r="AI416" s="1106"/>
      <c r="AJ416" s="571">
        <f t="shared" si="67"/>
        <v>0</v>
      </c>
      <c r="AK416" s="1107"/>
      <c r="AL416" s="1108"/>
      <c r="AM416" s="1109"/>
      <c r="AN416" s="1110" t="s">
        <v>97</v>
      </c>
      <c r="AO416" s="1108" t="s">
        <v>97</v>
      </c>
      <c r="AP416" s="1109" t="s">
        <v>97</v>
      </c>
      <c r="AQ416" s="1110" t="s">
        <v>97</v>
      </c>
      <c r="AR416" s="1108" t="s">
        <v>97</v>
      </c>
      <c r="AS416" s="1108" t="s">
        <v>97</v>
      </c>
      <c r="AT416" s="1108" t="s">
        <v>97</v>
      </c>
      <c r="AU416" s="1111" t="s">
        <v>97</v>
      </c>
      <c r="AV416" s="570">
        <f t="shared" si="63"/>
        <v>0</v>
      </c>
      <c r="AW416" s="1153"/>
      <c r="AX416" s="1154"/>
      <c r="AY416" s="1154"/>
      <c r="AZ416" s="1154"/>
      <c r="BA416" s="1154"/>
      <c r="BB416" s="1154"/>
      <c r="BC416" s="1154"/>
      <c r="BD416" s="1154"/>
      <c r="BE416" s="1155"/>
    </row>
    <row r="417" spans="1:57" ht="31.5">
      <c r="A417" s="2466"/>
      <c r="B417" s="2693"/>
      <c r="C417" s="2711"/>
      <c r="D417" s="343" t="s">
        <v>77</v>
      </c>
      <c r="E417" s="2524"/>
      <c r="F417" s="2510"/>
      <c r="G417" s="1096">
        <f t="shared" si="61"/>
        <v>6</v>
      </c>
      <c r="H417" s="1097">
        <f t="shared" si="68"/>
        <v>1</v>
      </c>
      <c r="I417" s="1150"/>
      <c r="J417" s="1150"/>
      <c r="K417" s="1150">
        <v>1</v>
      </c>
      <c r="L417" s="1158"/>
      <c r="M417" s="1100">
        <f t="shared" si="62"/>
        <v>2</v>
      </c>
      <c r="N417" s="1101"/>
      <c r="O417" s="1101"/>
      <c r="P417" s="1101"/>
      <c r="Q417" s="1101"/>
      <c r="R417" s="1105">
        <v>2</v>
      </c>
      <c r="S417" s="1081">
        <v>2</v>
      </c>
      <c r="T417" s="1081"/>
      <c r="U417" s="1081"/>
      <c r="V417" s="1142"/>
      <c r="W417" s="1142"/>
      <c r="X417" s="1082"/>
      <c r="Y417" s="1152">
        <v>2</v>
      </c>
      <c r="Z417" s="1082"/>
      <c r="AA417" s="1083"/>
      <c r="AB417" s="1084">
        <v>2</v>
      </c>
      <c r="AC417" s="1084">
        <v>2</v>
      </c>
      <c r="AD417" s="1084"/>
      <c r="AE417" s="1084">
        <v>2</v>
      </c>
      <c r="AF417" s="1085">
        <v>2</v>
      </c>
      <c r="AG417" s="1106">
        <v>38.5</v>
      </c>
      <c r="AH417" s="1099">
        <v>20</v>
      </c>
      <c r="AI417" s="1106">
        <v>112.5</v>
      </c>
      <c r="AJ417" s="571">
        <f>SUM(AQ417:AU417)</f>
        <v>2</v>
      </c>
      <c r="AK417" s="1107" t="s">
        <v>98</v>
      </c>
      <c r="AL417" s="1108" t="s">
        <v>98</v>
      </c>
      <c r="AM417" s="1109" t="s">
        <v>98</v>
      </c>
      <c r="AN417" s="1110" t="s">
        <v>97</v>
      </c>
      <c r="AO417" s="1108" t="s">
        <v>97</v>
      </c>
      <c r="AP417" s="1109" t="s">
        <v>97</v>
      </c>
      <c r="AQ417" s="1110"/>
      <c r="AR417" s="1108"/>
      <c r="AS417" s="1108">
        <v>1</v>
      </c>
      <c r="AT417" s="1108">
        <v>1</v>
      </c>
      <c r="AU417" s="1111"/>
      <c r="AV417" s="570">
        <f t="shared" si="63"/>
        <v>4</v>
      </c>
      <c r="AW417" s="1112"/>
      <c r="AX417" s="1113"/>
      <c r="AY417" s="1113"/>
      <c r="AZ417" s="1113"/>
      <c r="BA417" s="1113"/>
      <c r="BB417" s="1113"/>
      <c r="BC417" s="1113">
        <v>3</v>
      </c>
      <c r="BD417" s="1113">
        <v>1</v>
      </c>
      <c r="BE417" s="1114"/>
    </row>
    <row r="418" spans="1:57" ht="32.25" thickBot="1">
      <c r="A418" s="2466"/>
      <c r="B418" s="2694"/>
      <c r="C418" s="2713"/>
      <c r="D418" s="345" t="s">
        <v>78</v>
      </c>
      <c r="E418" s="2541"/>
      <c r="F418" s="2522"/>
      <c r="G418" s="1117">
        <f t="shared" si="61"/>
        <v>0</v>
      </c>
      <c r="H418" s="1118">
        <f t="shared" si="68"/>
        <v>0</v>
      </c>
      <c r="I418" s="1156"/>
      <c r="J418" s="1156"/>
      <c r="K418" s="1156"/>
      <c r="L418" s="1157"/>
      <c r="M418" s="1121">
        <f t="shared" si="62"/>
        <v>0</v>
      </c>
      <c r="N418" s="1125"/>
      <c r="O418" s="1125"/>
      <c r="P418" s="1125"/>
      <c r="Q418" s="1125"/>
      <c r="R418" s="1126"/>
      <c r="S418" s="1145"/>
      <c r="T418" s="1145"/>
      <c r="U418" s="1145"/>
      <c r="V418" s="1125"/>
      <c r="W418" s="1125"/>
      <c r="X418" s="1126"/>
      <c r="Y418" s="1159"/>
      <c r="Z418" s="1128"/>
      <c r="AA418" s="1131"/>
      <c r="AB418" s="1119"/>
      <c r="AC418" s="1119"/>
      <c r="AD418" s="1119"/>
      <c r="AE418" s="1119"/>
      <c r="AF418" s="1120"/>
      <c r="AG418" s="1131"/>
      <c r="AH418" s="1120"/>
      <c r="AI418" s="1131"/>
      <c r="AJ418" s="571">
        <f t="shared" si="67"/>
        <v>0</v>
      </c>
      <c r="AK418" s="1132" t="s">
        <v>97</v>
      </c>
      <c r="AL418" s="1133" t="s">
        <v>97</v>
      </c>
      <c r="AM418" s="1134" t="s">
        <v>97</v>
      </c>
      <c r="AN418" s="1135" t="s">
        <v>97</v>
      </c>
      <c r="AO418" s="1133" t="s">
        <v>98</v>
      </c>
      <c r="AP418" s="1134" t="s">
        <v>98</v>
      </c>
      <c r="AQ418" s="1131"/>
      <c r="AR418" s="1119"/>
      <c r="AS418" s="1119"/>
      <c r="AT418" s="1119"/>
      <c r="AU418" s="1120"/>
      <c r="AV418" s="570">
        <f t="shared" si="63"/>
        <v>0</v>
      </c>
      <c r="AW418" s="1136"/>
      <c r="AX418" s="1137"/>
      <c r="AY418" s="1137"/>
      <c r="AZ418" s="1137"/>
      <c r="BA418" s="1137"/>
      <c r="BB418" s="1137"/>
      <c r="BC418" s="1137"/>
      <c r="BD418" s="1137"/>
      <c r="BE418" s="1138"/>
    </row>
    <row r="419" spans="1:57" ht="31.5">
      <c r="A419" s="2466"/>
      <c r="B419" s="2692" t="s">
        <v>382</v>
      </c>
      <c r="C419" s="2710" t="s">
        <v>383</v>
      </c>
      <c r="D419" s="342" t="s">
        <v>74</v>
      </c>
      <c r="E419" s="2540">
        <v>20</v>
      </c>
      <c r="F419" s="2509">
        <f>E419-SUM(M419:M423)</f>
        <v>-1</v>
      </c>
      <c r="G419" s="1071">
        <f t="shared" si="61"/>
        <v>0</v>
      </c>
      <c r="H419" s="1072">
        <f t="shared" si="68"/>
        <v>0</v>
      </c>
      <c r="I419" s="1148"/>
      <c r="J419" s="1148"/>
      <c r="K419" s="1148"/>
      <c r="L419" s="1149"/>
      <c r="M419" s="1160">
        <f t="shared" si="62"/>
        <v>0</v>
      </c>
      <c r="N419" s="1142"/>
      <c r="O419" s="1142"/>
      <c r="P419" s="1142"/>
      <c r="Q419" s="1142"/>
      <c r="R419" s="1082"/>
      <c r="S419" s="1139"/>
      <c r="T419" s="1139"/>
      <c r="U419" s="1139"/>
      <c r="V419" s="1076"/>
      <c r="W419" s="1076"/>
      <c r="X419" s="1077"/>
      <c r="Y419" s="1078"/>
      <c r="Z419" s="1080"/>
      <c r="AA419" s="1140"/>
      <c r="AB419" s="1073"/>
      <c r="AC419" s="1073"/>
      <c r="AD419" s="1073"/>
      <c r="AE419" s="1073"/>
      <c r="AF419" s="1074"/>
      <c r="AG419" s="1086"/>
      <c r="AH419" s="1090"/>
      <c r="AI419" s="1140"/>
      <c r="AJ419" s="571">
        <f>SUM(AQ419:AU419)</f>
        <v>0</v>
      </c>
      <c r="AK419" s="1087" t="s">
        <v>97</v>
      </c>
      <c r="AL419" s="1088" t="s">
        <v>97</v>
      </c>
      <c r="AM419" s="1089" t="s">
        <v>97</v>
      </c>
      <c r="AN419" s="1086"/>
      <c r="AO419" s="1073"/>
      <c r="AP419" s="1090"/>
      <c r="AQ419" s="1091" t="s">
        <v>97</v>
      </c>
      <c r="AR419" s="1088" t="s">
        <v>97</v>
      </c>
      <c r="AS419" s="1088" t="s">
        <v>97</v>
      </c>
      <c r="AT419" s="1088" t="s">
        <v>97</v>
      </c>
      <c r="AU419" s="1092" t="s">
        <v>97</v>
      </c>
      <c r="AV419" s="570">
        <f t="shared" si="63"/>
        <v>0</v>
      </c>
      <c r="AW419" s="1093"/>
      <c r="AX419" s="1094"/>
      <c r="AY419" s="1094"/>
      <c r="AZ419" s="1094"/>
      <c r="BA419" s="1094"/>
      <c r="BB419" s="1094"/>
      <c r="BC419" s="1094"/>
      <c r="BD419" s="1094"/>
      <c r="BE419" s="1095"/>
    </row>
    <row r="420" spans="1:57" ht="47.25">
      <c r="A420" s="2466"/>
      <c r="B420" s="2693"/>
      <c r="C420" s="2711"/>
      <c r="D420" s="343" t="s">
        <v>75</v>
      </c>
      <c r="E420" s="2524"/>
      <c r="F420" s="2510"/>
      <c r="G420" s="1096">
        <f t="shared" si="61"/>
        <v>0</v>
      </c>
      <c r="H420" s="1097">
        <f t="shared" si="68"/>
        <v>0</v>
      </c>
      <c r="I420" s="1150"/>
      <c r="J420" s="1150"/>
      <c r="K420" s="1150"/>
      <c r="L420" s="1151"/>
      <c r="M420" s="1100">
        <f t="shared" si="62"/>
        <v>0</v>
      </c>
      <c r="N420" s="1101"/>
      <c r="O420" s="1101"/>
      <c r="P420" s="1101"/>
      <c r="Q420" s="1101"/>
      <c r="R420" s="1105"/>
      <c r="S420" s="1081"/>
      <c r="T420" s="1081"/>
      <c r="U420" s="1081"/>
      <c r="V420" s="1142"/>
      <c r="W420" s="1142"/>
      <c r="X420" s="1161"/>
      <c r="Y420" s="1103"/>
      <c r="Z420" s="1105"/>
      <c r="AA420" s="1144"/>
      <c r="AB420" s="1084"/>
      <c r="AC420" s="1084"/>
      <c r="AD420" s="1084"/>
      <c r="AE420" s="1084"/>
      <c r="AF420" s="1085"/>
      <c r="AG420" s="1106"/>
      <c r="AH420" s="1143"/>
      <c r="AI420" s="1147"/>
      <c r="AJ420" s="571">
        <f t="shared" si="67"/>
        <v>0</v>
      </c>
      <c r="AK420" s="1107" t="s">
        <v>98</v>
      </c>
      <c r="AL420" s="1108" t="s">
        <v>98</v>
      </c>
      <c r="AM420" s="1109" t="s">
        <v>98</v>
      </c>
      <c r="AN420" s="1110"/>
      <c r="AO420" s="1108"/>
      <c r="AP420" s="1109"/>
      <c r="AQ420" s="1110" t="s">
        <v>97</v>
      </c>
      <c r="AR420" s="1108" t="s">
        <v>97</v>
      </c>
      <c r="AS420" s="1108" t="s">
        <v>97</v>
      </c>
      <c r="AT420" s="1108" t="s">
        <v>97</v>
      </c>
      <c r="AU420" s="1111" t="s">
        <v>97</v>
      </c>
      <c r="AV420" s="570">
        <f t="shared" si="63"/>
        <v>0</v>
      </c>
      <c r="AW420" s="1153"/>
      <c r="AX420" s="1154"/>
      <c r="AY420" s="1154"/>
      <c r="AZ420" s="1154"/>
      <c r="BA420" s="1154"/>
      <c r="BB420" s="1154"/>
      <c r="BC420" s="1154"/>
      <c r="BD420" s="1154"/>
      <c r="BE420" s="1155"/>
    </row>
    <row r="421" spans="1:57" ht="31.5">
      <c r="A421" s="2466"/>
      <c r="B421" s="2693"/>
      <c r="C421" s="2711"/>
      <c r="D421" s="343" t="s">
        <v>76</v>
      </c>
      <c r="E421" s="2524"/>
      <c r="F421" s="2510"/>
      <c r="G421" s="1096">
        <f t="shared" si="61"/>
        <v>0</v>
      </c>
      <c r="H421" s="1097">
        <f t="shared" si="68"/>
        <v>0</v>
      </c>
      <c r="I421" s="1150"/>
      <c r="J421" s="1150"/>
      <c r="K421" s="1150"/>
      <c r="L421" s="1151"/>
      <c r="M421" s="1100">
        <f t="shared" si="62"/>
        <v>0</v>
      </c>
      <c r="N421" s="1101"/>
      <c r="O421" s="1101"/>
      <c r="P421" s="1101"/>
      <c r="Q421" s="1101"/>
      <c r="R421" s="1105"/>
      <c r="S421" s="1081"/>
      <c r="T421" s="1081"/>
      <c r="U421" s="1081"/>
      <c r="V421" s="1142"/>
      <c r="W421" s="1142"/>
      <c r="X421" s="1161"/>
      <c r="Y421" s="1103"/>
      <c r="Z421" s="1105"/>
      <c r="AA421" s="1144"/>
      <c r="AB421" s="1084"/>
      <c r="AC421" s="1084"/>
      <c r="AD421" s="1084"/>
      <c r="AE421" s="1084"/>
      <c r="AF421" s="1085"/>
      <c r="AG421" s="1106"/>
      <c r="AH421" s="1143"/>
      <c r="AI421" s="1147"/>
      <c r="AJ421" s="571">
        <f t="shared" si="67"/>
        <v>0</v>
      </c>
      <c r="AK421" s="1107"/>
      <c r="AL421" s="1108"/>
      <c r="AM421" s="1109"/>
      <c r="AN421" s="1110" t="s">
        <v>97</v>
      </c>
      <c r="AO421" s="1108" t="s">
        <v>97</v>
      </c>
      <c r="AP421" s="1109" t="s">
        <v>97</v>
      </c>
      <c r="AQ421" s="1110" t="s">
        <v>97</v>
      </c>
      <c r="AR421" s="1108" t="s">
        <v>97</v>
      </c>
      <c r="AS421" s="1108" t="s">
        <v>97</v>
      </c>
      <c r="AT421" s="1108" t="s">
        <v>97</v>
      </c>
      <c r="AU421" s="1111" t="s">
        <v>97</v>
      </c>
      <c r="AV421" s="570">
        <f t="shared" si="63"/>
        <v>0</v>
      </c>
      <c r="AW421" s="1153"/>
      <c r="AX421" s="1154"/>
      <c r="AY421" s="1154"/>
      <c r="AZ421" s="1154"/>
      <c r="BA421" s="1154"/>
      <c r="BB421" s="1154"/>
      <c r="BC421" s="1154"/>
      <c r="BD421" s="1154"/>
      <c r="BE421" s="1155"/>
    </row>
    <row r="422" spans="1:57" ht="31.5">
      <c r="A422" s="2466"/>
      <c r="B422" s="2693"/>
      <c r="C422" s="2711"/>
      <c r="D422" s="343" t="s">
        <v>77</v>
      </c>
      <c r="E422" s="2524"/>
      <c r="F422" s="2510"/>
      <c r="G422" s="1096">
        <f t="shared" si="61"/>
        <v>21</v>
      </c>
      <c r="H422" s="1097">
        <f t="shared" si="68"/>
        <v>0</v>
      </c>
      <c r="I422" s="1150"/>
      <c r="J422" s="1150"/>
      <c r="K422" s="1150"/>
      <c r="L422" s="1158"/>
      <c r="M422" s="1100">
        <f t="shared" si="62"/>
        <v>21</v>
      </c>
      <c r="N422" s="1101"/>
      <c r="O422" s="1101"/>
      <c r="P422" s="1101"/>
      <c r="Q422" s="1101"/>
      <c r="R422" s="1105">
        <v>21</v>
      </c>
      <c r="S422" s="1081"/>
      <c r="T422" s="1081"/>
      <c r="U422" s="1081"/>
      <c r="V422" s="1142">
        <v>21</v>
      </c>
      <c r="W422" s="1142"/>
      <c r="X422" s="1161"/>
      <c r="Y422" s="1103">
        <v>20</v>
      </c>
      <c r="Z422" s="1105">
        <v>1</v>
      </c>
      <c r="AA422" s="1147"/>
      <c r="AB422" s="1098">
        <v>2</v>
      </c>
      <c r="AC422" s="1098">
        <v>2</v>
      </c>
      <c r="AD422" s="1098">
        <v>1</v>
      </c>
      <c r="AE422" s="1098">
        <v>19</v>
      </c>
      <c r="AF422" s="1099"/>
      <c r="AG422" s="1106">
        <v>35</v>
      </c>
      <c r="AH422" s="1143">
        <v>10</v>
      </c>
      <c r="AI422" s="1106">
        <v>95</v>
      </c>
      <c r="AJ422" s="571">
        <f t="shared" si="67"/>
        <v>21</v>
      </c>
      <c r="AK422" s="1107" t="s">
        <v>98</v>
      </c>
      <c r="AL422" s="1108" t="s">
        <v>98</v>
      </c>
      <c r="AM422" s="1109" t="s">
        <v>98</v>
      </c>
      <c r="AN422" s="1110" t="s">
        <v>97</v>
      </c>
      <c r="AO422" s="1108" t="s">
        <v>97</v>
      </c>
      <c r="AP422" s="1109" t="s">
        <v>97</v>
      </c>
      <c r="AQ422" s="1110"/>
      <c r="AR422" s="1108">
        <v>2</v>
      </c>
      <c r="AS422" s="1108">
        <v>19</v>
      </c>
      <c r="AT422" s="1108"/>
      <c r="AU422" s="1111"/>
      <c r="AV422" s="570">
        <f t="shared" si="63"/>
        <v>0</v>
      </c>
      <c r="AW422" s="1153"/>
      <c r="AX422" s="1154"/>
      <c r="AY422" s="1154"/>
      <c r="AZ422" s="1154"/>
      <c r="BA422" s="1154"/>
      <c r="BB422" s="1154"/>
      <c r="BC422" s="1154"/>
      <c r="BD422" s="1154"/>
      <c r="BE422" s="1155"/>
    </row>
    <row r="423" spans="1:57" ht="32.25" thickBot="1">
      <c r="A423" s="2466"/>
      <c r="B423" s="2694"/>
      <c r="C423" s="2713"/>
      <c r="D423" s="345" t="s">
        <v>78</v>
      </c>
      <c r="E423" s="2541"/>
      <c r="F423" s="2522"/>
      <c r="G423" s="1117">
        <f t="shared" si="61"/>
        <v>0</v>
      </c>
      <c r="H423" s="1118">
        <f t="shared" si="68"/>
        <v>0</v>
      </c>
      <c r="I423" s="1156"/>
      <c r="J423" s="1156"/>
      <c r="K423" s="1156"/>
      <c r="L423" s="1157"/>
      <c r="M423" s="1121">
        <f t="shared" si="62"/>
        <v>0</v>
      </c>
      <c r="N423" s="1125"/>
      <c r="O423" s="1125"/>
      <c r="P423" s="1125"/>
      <c r="Q423" s="1125"/>
      <c r="R423" s="1126"/>
      <c r="S423" s="1145"/>
      <c r="T423" s="1145"/>
      <c r="U423" s="1145"/>
      <c r="V423" s="1125"/>
      <c r="W423" s="1125"/>
      <c r="X423" s="1146"/>
      <c r="Y423" s="1159"/>
      <c r="Z423" s="1128"/>
      <c r="AA423" s="1162"/>
      <c r="AB423" s="1119"/>
      <c r="AC423" s="1119"/>
      <c r="AD423" s="1119"/>
      <c r="AE423" s="1119"/>
      <c r="AF423" s="1120"/>
      <c r="AG423" s="1131"/>
      <c r="AH423" s="1163"/>
      <c r="AI423" s="1162"/>
      <c r="AJ423" s="571">
        <f t="shared" si="67"/>
        <v>0</v>
      </c>
      <c r="AK423" s="1132" t="s">
        <v>97</v>
      </c>
      <c r="AL423" s="1133" t="s">
        <v>97</v>
      </c>
      <c r="AM423" s="1134" t="s">
        <v>97</v>
      </c>
      <c r="AN423" s="1135" t="s">
        <v>97</v>
      </c>
      <c r="AO423" s="1133" t="s">
        <v>98</v>
      </c>
      <c r="AP423" s="1134" t="s">
        <v>98</v>
      </c>
      <c r="AQ423" s="1131"/>
      <c r="AR423" s="1119"/>
      <c r="AS423" s="1119"/>
      <c r="AT423" s="1119"/>
      <c r="AU423" s="1120"/>
      <c r="AV423" s="570">
        <f t="shared" si="63"/>
        <v>0</v>
      </c>
      <c r="AW423" s="1136"/>
      <c r="AX423" s="1137"/>
      <c r="AY423" s="1137"/>
      <c r="AZ423" s="1137"/>
      <c r="BA423" s="1137"/>
      <c r="BB423" s="1137"/>
      <c r="BC423" s="1137"/>
      <c r="BD423" s="1137"/>
      <c r="BE423" s="1138"/>
    </row>
    <row r="424" spans="1:57" ht="31.5">
      <c r="A424" s="2466"/>
      <c r="B424" s="2692" t="s">
        <v>384</v>
      </c>
      <c r="C424" s="2710" t="s">
        <v>383</v>
      </c>
      <c r="D424" s="342" t="s">
        <v>74</v>
      </c>
      <c r="E424" s="2540">
        <v>20</v>
      </c>
      <c r="F424" s="2509">
        <f>E424-SUM(M424:M428)</f>
        <v>-1</v>
      </c>
      <c r="G424" s="1071">
        <f t="shared" si="61"/>
        <v>0</v>
      </c>
      <c r="H424" s="1072">
        <f t="shared" si="68"/>
        <v>0</v>
      </c>
      <c r="I424" s="1148"/>
      <c r="J424" s="1148"/>
      <c r="K424" s="1148"/>
      <c r="L424" s="1149"/>
      <c r="M424" s="1075">
        <f t="shared" si="62"/>
        <v>0</v>
      </c>
      <c r="N424" s="1076"/>
      <c r="O424" s="1076"/>
      <c r="P424" s="1076"/>
      <c r="Q424" s="1076"/>
      <c r="R424" s="1080"/>
      <c r="S424" s="1139"/>
      <c r="T424" s="1139"/>
      <c r="U424" s="1139"/>
      <c r="V424" s="1076"/>
      <c r="W424" s="1076"/>
      <c r="X424" s="1077"/>
      <c r="Y424" s="1078"/>
      <c r="Z424" s="1080"/>
      <c r="AA424" s="1140"/>
      <c r="AB424" s="1073"/>
      <c r="AC424" s="1073"/>
      <c r="AD424" s="1073"/>
      <c r="AE424" s="1073"/>
      <c r="AF424" s="1074"/>
      <c r="AG424" s="1086"/>
      <c r="AH424" s="1090"/>
      <c r="AI424" s="1140"/>
      <c r="AJ424" s="571">
        <f t="shared" si="67"/>
        <v>0</v>
      </c>
      <c r="AK424" s="1087" t="s">
        <v>97</v>
      </c>
      <c r="AL424" s="1088" t="s">
        <v>97</v>
      </c>
      <c r="AM424" s="1089" t="s">
        <v>97</v>
      </c>
      <c r="AN424" s="1086"/>
      <c r="AO424" s="1073"/>
      <c r="AP424" s="1090"/>
      <c r="AQ424" s="1091" t="s">
        <v>97</v>
      </c>
      <c r="AR424" s="1088" t="s">
        <v>97</v>
      </c>
      <c r="AS424" s="1088" t="s">
        <v>97</v>
      </c>
      <c r="AT424" s="1088" t="s">
        <v>97</v>
      </c>
      <c r="AU424" s="1092" t="s">
        <v>97</v>
      </c>
      <c r="AV424" s="570">
        <f t="shared" si="63"/>
        <v>0</v>
      </c>
      <c r="AW424" s="1093"/>
      <c r="AX424" s="1094"/>
      <c r="AY424" s="1094"/>
      <c r="AZ424" s="1094"/>
      <c r="BA424" s="1094"/>
      <c r="BB424" s="1094"/>
      <c r="BC424" s="1094"/>
      <c r="BD424" s="1094"/>
      <c r="BE424" s="1095"/>
    </row>
    <row r="425" spans="1:57" ht="47.25">
      <c r="A425" s="2466"/>
      <c r="B425" s="2693"/>
      <c r="C425" s="2711"/>
      <c r="D425" s="343" t="s">
        <v>75</v>
      </c>
      <c r="E425" s="2524"/>
      <c r="F425" s="2510"/>
      <c r="G425" s="1096">
        <f t="shared" si="61"/>
        <v>0</v>
      </c>
      <c r="H425" s="1097">
        <f t="shared" si="68"/>
        <v>0</v>
      </c>
      <c r="I425" s="1150"/>
      <c r="J425" s="1150"/>
      <c r="K425" s="1150"/>
      <c r="L425" s="1151"/>
      <c r="M425" s="1100">
        <f t="shared" si="62"/>
        <v>0</v>
      </c>
      <c r="N425" s="1101"/>
      <c r="O425" s="1101"/>
      <c r="P425" s="1101"/>
      <c r="Q425" s="1101"/>
      <c r="R425" s="1105"/>
      <c r="S425" s="1081"/>
      <c r="T425" s="1081"/>
      <c r="U425" s="1081"/>
      <c r="V425" s="1142"/>
      <c r="W425" s="1142"/>
      <c r="X425" s="1161"/>
      <c r="Y425" s="1103"/>
      <c r="Z425" s="1105"/>
      <c r="AA425" s="1144"/>
      <c r="AB425" s="1084"/>
      <c r="AC425" s="1084"/>
      <c r="AD425" s="1084"/>
      <c r="AE425" s="1084"/>
      <c r="AF425" s="1085"/>
      <c r="AG425" s="1106"/>
      <c r="AH425" s="1143"/>
      <c r="AI425" s="1147"/>
      <c r="AJ425" s="571">
        <f t="shared" si="67"/>
        <v>0</v>
      </c>
      <c r="AK425" s="1107" t="s">
        <v>98</v>
      </c>
      <c r="AL425" s="1108" t="s">
        <v>98</v>
      </c>
      <c r="AM425" s="1109" t="s">
        <v>98</v>
      </c>
      <c r="AN425" s="1110"/>
      <c r="AO425" s="1108"/>
      <c r="AP425" s="1109"/>
      <c r="AQ425" s="1110" t="s">
        <v>97</v>
      </c>
      <c r="AR425" s="1108" t="s">
        <v>97</v>
      </c>
      <c r="AS425" s="1108" t="s">
        <v>97</v>
      </c>
      <c r="AT425" s="1108" t="s">
        <v>97</v>
      </c>
      <c r="AU425" s="1111" t="s">
        <v>97</v>
      </c>
      <c r="AV425" s="570">
        <f t="shared" si="63"/>
        <v>0</v>
      </c>
      <c r="AW425" s="1153"/>
      <c r="AX425" s="1154"/>
      <c r="AY425" s="1154"/>
      <c r="AZ425" s="1154"/>
      <c r="BA425" s="1154"/>
      <c r="BB425" s="1154"/>
      <c r="BC425" s="1154"/>
      <c r="BD425" s="1154"/>
      <c r="BE425" s="1155"/>
    </row>
    <row r="426" spans="1:57" ht="31.5">
      <c r="A426" s="2466"/>
      <c r="B426" s="2693"/>
      <c r="C426" s="2711"/>
      <c r="D426" s="343" t="s">
        <v>76</v>
      </c>
      <c r="E426" s="2524"/>
      <c r="F426" s="2510"/>
      <c r="G426" s="1096">
        <f t="shared" si="61"/>
        <v>0</v>
      </c>
      <c r="H426" s="1097">
        <f t="shared" si="68"/>
        <v>0</v>
      </c>
      <c r="I426" s="1150"/>
      <c r="J426" s="1150"/>
      <c r="K426" s="1150"/>
      <c r="L426" s="1151"/>
      <c r="M426" s="1100">
        <f t="shared" si="62"/>
        <v>0</v>
      </c>
      <c r="N426" s="1101"/>
      <c r="O426" s="1101"/>
      <c r="P426" s="1101"/>
      <c r="Q426" s="1101"/>
      <c r="R426" s="1105"/>
      <c r="S426" s="1081"/>
      <c r="T426" s="1081"/>
      <c r="U426" s="1081"/>
      <c r="V426" s="1142"/>
      <c r="W426" s="1142"/>
      <c r="X426" s="1161"/>
      <c r="Y426" s="1103"/>
      <c r="Z426" s="1105"/>
      <c r="AA426" s="1144"/>
      <c r="AB426" s="1084"/>
      <c r="AC426" s="1084"/>
      <c r="AD426" s="1084"/>
      <c r="AE426" s="1084"/>
      <c r="AF426" s="1085"/>
      <c r="AG426" s="1106"/>
      <c r="AH426" s="1143"/>
      <c r="AI426" s="1147"/>
      <c r="AJ426" s="571">
        <f t="shared" si="67"/>
        <v>0</v>
      </c>
      <c r="AK426" s="1107"/>
      <c r="AL426" s="1108"/>
      <c r="AM426" s="1109"/>
      <c r="AN426" s="1110" t="s">
        <v>97</v>
      </c>
      <c r="AO426" s="1108" t="s">
        <v>97</v>
      </c>
      <c r="AP426" s="1109" t="s">
        <v>97</v>
      </c>
      <c r="AQ426" s="1110" t="s">
        <v>97</v>
      </c>
      <c r="AR426" s="1108" t="s">
        <v>97</v>
      </c>
      <c r="AS426" s="1108" t="s">
        <v>97</v>
      </c>
      <c r="AT426" s="1108" t="s">
        <v>97</v>
      </c>
      <c r="AU426" s="1111" t="s">
        <v>97</v>
      </c>
      <c r="AV426" s="570">
        <f t="shared" si="63"/>
        <v>0</v>
      </c>
      <c r="AW426" s="1153"/>
      <c r="AX426" s="1154"/>
      <c r="AY426" s="1154"/>
      <c r="AZ426" s="1154"/>
      <c r="BA426" s="1154"/>
      <c r="BB426" s="1154"/>
      <c r="BC426" s="1154"/>
      <c r="BD426" s="1154"/>
      <c r="BE426" s="1155"/>
    </row>
    <row r="427" spans="1:57" ht="31.5">
      <c r="A427" s="2466"/>
      <c r="B427" s="2693"/>
      <c r="C427" s="2711"/>
      <c r="D427" s="343" t="s">
        <v>77</v>
      </c>
      <c r="E427" s="2524"/>
      <c r="F427" s="2510"/>
      <c r="G427" s="1096">
        <f t="shared" si="61"/>
        <v>22</v>
      </c>
      <c r="H427" s="1097">
        <f t="shared" si="68"/>
        <v>7</v>
      </c>
      <c r="I427" s="1150"/>
      <c r="J427" s="1150"/>
      <c r="K427" s="1150">
        <v>7</v>
      </c>
      <c r="L427" s="1158"/>
      <c r="M427" s="1100">
        <f t="shared" si="62"/>
        <v>21</v>
      </c>
      <c r="N427" s="1101"/>
      <c r="O427" s="1101"/>
      <c r="P427" s="1101"/>
      <c r="Q427" s="1101"/>
      <c r="R427" s="1105">
        <v>21</v>
      </c>
      <c r="S427" s="1081"/>
      <c r="T427" s="1081"/>
      <c r="U427" s="1081"/>
      <c r="V427" s="1142">
        <v>21</v>
      </c>
      <c r="W427" s="1142"/>
      <c r="X427" s="1161"/>
      <c r="Y427" s="1103">
        <v>19</v>
      </c>
      <c r="Z427" s="1105">
        <v>2</v>
      </c>
      <c r="AA427" s="1147"/>
      <c r="AB427" s="1098">
        <v>2</v>
      </c>
      <c r="AC427" s="1098">
        <v>2</v>
      </c>
      <c r="AD427" s="1098">
        <v>1</v>
      </c>
      <c r="AE427" s="1098">
        <v>10</v>
      </c>
      <c r="AF427" s="1099"/>
      <c r="AG427" s="1106">
        <v>42</v>
      </c>
      <c r="AH427" s="1143">
        <v>17</v>
      </c>
      <c r="AI427" s="1106">
        <v>100</v>
      </c>
      <c r="AJ427" s="571">
        <f t="shared" si="67"/>
        <v>21</v>
      </c>
      <c r="AK427" s="1107" t="s">
        <v>98</v>
      </c>
      <c r="AL427" s="1108" t="s">
        <v>98</v>
      </c>
      <c r="AM427" s="1109" t="s">
        <v>98</v>
      </c>
      <c r="AN427" s="1110" t="s">
        <v>97</v>
      </c>
      <c r="AO427" s="1108" t="s">
        <v>97</v>
      </c>
      <c r="AP427" s="1109" t="s">
        <v>97</v>
      </c>
      <c r="AQ427" s="1110"/>
      <c r="AR427" s="1099">
        <v>3</v>
      </c>
      <c r="AS427" s="1099">
        <v>18</v>
      </c>
      <c r="AT427" s="1108"/>
      <c r="AU427" s="1111"/>
      <c r="AV427" s="570">
        <f t="shared" si="63"/>
        <v>1</v>
      </c>
      <c r="AW427" s="1153"/>
      <c r="AX427" s="1154"/>
      <c r="AY427" s="1154">
        <v>1</v>
      </c>
      <c r="AZ427" s="1154"/>
      <c r="BA427" s="1154"/>
      <c r="BB427" s="1154"/>
      <c r="BC427" s="1154"/>
      <c r="BD427" s="1154"/>
      <c r="BE427" s="1155"/>
    </row>
    <row r="428" spans="1:57" ht="32.25" thickBot="1">
      <c r="A428" s="2466"/>
      <c r="B428" s="2694"/>
      <c r="C428" s="2713"/>
      <c r="D428" s="345" t="s">
        <v>78</v>
      </c>
      <c r="E428" s="2541"/>
      <c r="F428" s="2522"/>
      <c r="G428" s="1117">
        <f t="shared" si="61"/>
        <v>0</v>
      </c>
      <c r="H428" s="1118">
        <f t="shared" si="68"/>
        <v>0</v>
      </c>
      <c r="I428" s="1156"/>
      <c r="J428" s="1156"/>
      <c r="K428" s="1156"/>
      <c r="L428" s="1157"/>
      <c r="M428" s="1121">
        <f t="shared" si="62"/>
        <v>0</v>
      </c>
      <c r="N428" s="1125"/>
      <c r="O428" s="1125"/>
      <c r="P428" s="1125"/>
      <c r="Q428" s="1125"/>
      <c r="R428" s="1126"/>
      <c r="S428" s="1145"/>
      <c r="T428" s="1145"/>
      <c r="U428" s="1145"/>
      <c r="V428" s="1125"/>
      <c r="W428" s="1125"/>
      <c r="X428" s="1146"/>
      <c r="Y428" s="1124"/>
      <c r="Z428" s="1126"/>
      <c r="AA428" s="1162"/>
      <c r="AB428" s="1119"/>
      <c r="AC428" s="1119"/>
      <c r="AD428" s="1119"/>
      <c r="AE428" s="1119"/>
      <c r="AF428" s="1120"/>
      <c r="AG428" s="1131"/>
      <c r="AH428" s="1163"/>
      <c r="AI428" s="1162"/>
      <c r="AJ428" s="571">
        <f t="shared" si="67"/>
        <v>0</v>
      </c>
      <c r="AK428" s="1132" t="s">
        <v>97</v>
      </c>
      <c r="AL428" s="1133" t="s">
        <v>97</v>
      </c>
      <c r="AM428" s="1134" t="s">
        <v>97</v>
      </c>
      <c r="AN428" s="1135" t="s">
        <v>97</v>
      </c>
      <c r="AO428" s="1133" t="s">
        <v>98</v>
      </c>
      <c r="AP428" s="1134" t="s">
        <v>98</v>
      </c>
      <c r="AQ428" s="1131"/>
      <c r="AR428" s="1119"/>
      <c r="AS428" s="1119"/>
      <c r="AT428" s="1119"/>
      <c r="AU428" s="1120"/>
      <c r="AV428" s="570">
        <f t="shared" si="63"/>
        <v>0</v>
      </c>
      <c r="AW428" s="1136"/>
      <c r="AX428" s="1137"/>
      <c r="AY428" s="1137"/>
      <c r="AZ428" s="1137"/>
      <c r="BA428" s="1137"/>
      <c r="BB428" s="1137"/>
      <c r="BC428" s="1137"/>
      <c r="BD428" s="1137"/>
      <c r="BE428" s="1138"/>
    </row>
    <row r="429" spans="1:57" ht="31.5">
      <c r="A429" s="2466"/>
      <c r="B429" s="2692" t="s">
        <v>385</v>
      </c>
      <c r="C429" s="2710" t="s">
        <v>386</v>
      </c>
      <c r="D429" s="342" t="s">
        <v>74</v>
      </c>
      <c r="E429" s="2540">
        <v>60</v>
      </c>
      <c r="F429" s="2509">
        <f>E429-SUM(M429:M433)</f>
        <v>-1</v>
      </c>
      <c r="G429" s="1071">
        <f t="shared" si="61"/>
        <v>0</v>
      </c>
      <c r="H429" s="1072">
        <f t="shared" si="68"/>
        <v>0</v>
      </c>
      <c r="I429" s="1148"/>
      <c r="J429" s="1148"/>
      <c r="K429" s="1148"/>
      <c r="L429" s="1149"/>
      <c r="M429" s="1075">
        <f t="shared" si="62"/>
        <v>0</v>
      </c>
      <c r="N429" s="1076"/>
      <c r="O429" s="1076"/>
      <c r="P429" s="1076"/>
      <c r="Q429" s="1076"/>
      <c r="R429" s="1080"/>
      <c r="S429" s="1139"/>
      <c r="T429" s="1139"/>
      <c r="U429" s="1139"/>
      <c r="V429" s="1076"/>
      <c r="W429" s="1076"/>
      <c r="X429" s="1080"/>
      <c r="Y429" s="1152"/>
      <c r="Z429" s="1082"/>
      <c r="AA429" s="1086"/>
      <c r="AB429" s="1073"/>
      <c r="AC429" s="1073"/>
      <c r="AD429" s="1073"/>
      <c r="AE429" s="1073"/>
      <c r="AF429" s="1074"/>
      <c r="AG429" s="1086"/>
      <c r="AH429" s="1074"/>
      <c r="AI429" s="1086"/>
      <c r="AJ429" s="571">
        <f>SUM(AQ429:AU429)</f>
        <v>0</v>
      </c>
      <c r="AK429" s="1087" t="s">
        <v>97</v>
      </c>
      <c r="AL429" s="1088" t="s">
        <v>97</v>
      </c>
      <c r="AM429" s="1089" t="s">
        <v>97</v>
      </c>
      <c r="AN429" s="1086"/>
      <c r="AO429" s="1073"/>
      <c r="AP429" s="1090"/>
      <c r="AQ429" s="1091" t="s">
        <v>97</v>
      </c>
      <c r="AR429" s="1088" t="s">
        <v>97</v>
      </c>
      <c r="AS429" s="1088" t="s">
        <v>97</v>
      </c>
      <c r="AT429" s="1088" t="s">
        <v>97</v>
      </c>
      <c r="AU429" s="1092" t="s">
        <v>97</v>
      </c>
      <c r="AV429" s="570">
        <f t="shared" si="63"/>
        <v>0</v>
      </c>
      <c r="AW429" s="1093"/>
      <c r="AX429" s="1094"/>
      <c r="AY429" s="1094"/>
      <c r="AZ429" s="1094"/>
      <c r="BA429" s="1094"/>
      <c r="BB429" s="1094"/>
      <c r="BC429" s="1094"/>
      <c r="BD429" s="1094"/>
      <c r="BE429" s="1095"/>
    </row>
    <row r="430" spans="1:57" ht="47.25">
      <c r="A430" s="2466"/>
      <c r="B430" s="2693"/>
      <c r="C430" s="2711"/>
      <c r="D430" s="343" t="s">
        <v>75</v>
      </c>
      <c r="E430" s="2524"/>
      <c r="F430" s="2510"/>
      <c r="G430" s="1096">
        <f t="shared" si="61"/>
        <v>0</v>
      </c>
      <c r="H430" s="1097">
        <f t="shared" si="68"/>
        <v>0</v>
      </c>
      <c r="I430" s="1150"/>
      <c r="J430" s="1150"/>
      <c r="K430" s="1150"/>
      <c r="L430" s="1151"/>
      <c r="M430" s="1100">
        <f t="shared" si="62"/>
        <v>0</v>
      </c>
      <c r="N430" s="1101"/>
      <c r="O430" s="1101"/>
      <c r="P430" s="1101"/>
      <c r="Q430" s="1101"/>
      <c r="R430" s="1105"/>
      <c r="S430" s="1081"/>
      <c r="T430" s="1081"/>
      <c r="U430" s="1081"/>
      <c r="V430" s="1142"/>
      <c r="W430" s="1142"/>
      <c r="X430" s="1082"/>
      <c r="Y430" s="1152"/>
      <c r="Z430" s="1082"/>
      <c r="AA430" s="1083"/>
      <c r="AB430" s="1084"/>
      <c r="AC430" s="1084"/>
      <c r="AD430" s="1084"/>
      <c r="AE430" s="1084"/>
      <c r="AF430" s="1085"/>
      <c r="AG430" s="1106"/>
      <c r="AH430" s="1099"/>
      <c r="AI430" s="1106"/>
      <c r="AJ430" s="571">
        <f t="shared" si="67"/>
        <v>0</v>
      </c>
      <c r="AK430" s="1107" t="s">
        <v>98</v>
      </c>
      <c r="AL430" s="1108" t="s">
        <v>98</v>
      </c>
      <c r="AM430" s="1109" t="s">
        <v>98</v>
      </c>
      <c r="AN430" s="1110"/>
      <c r="AO430" s="1108"/>
      <c r="AP430" s="1109"/>
      <c r="AQ430" s="1110" t="s">
        <v>97</v>
      </c>
      <c r="AR430" s="1108" t="s">
        <v>97</v>
      </c>
      <c r="AS430" s="1108" t="s">
        <v>97</v>
      </c>
      <c r="AT430" s="1108" t="s">
        <v>97</v>
      </c>
      <c r="AU430" s="1111" t="s">
        <v>97</v>
      </c>
      <c r="AV430" s="570">
        <f t="shared" si="63"/>
        <v>0</v>
      </c>
      <c r="AW430" s="1153"/>
      <c r="AX430" s="1154"/>
      <c r="AY430" s="1154"/>
      <c r="AZ430" s="1154"/>
      <c r="BA430" s="1154"/>
      <c r="BB430" s="1154"/>
      <c r="BC430" s="1154"/>
      <c r="BD430" s="1154"/>
      <c r="BE430" s="1155"/>
    </row>
    <row r="431" spans="1:57" ht="31.5">
      <c r="A431" s="2466"/>
      <c r="B431" s="2693"/>
      <c r="C431" s="2711"/>
      <c r="D431" s="343" t="s">
        <v>76</v>
      </c>
      <c r="E431" s="2524"/>
      <c r="F431" s="2510"/>
      <c r="G431" s="1096">
        <f t="shared" si="61"/>
        <v>0</v>
      </c>
      <c r="H431" s="1097">
        <f t="shared" si="68"/>
        <v>0</v>
      </c>
      <c r="I431" s="1150"/>
      <c r="J431" s="1150"/>
      <c r="K431" s="1150"/>
      <c r="L431" s="1151"/>
      <c r="M431" s="1100">
        <f t="shared" si="62"/>
        <v>0</v>
      </c>
      <c r="N431" s="1101"/>
      <c r="O431" s="1101"/>
      <c r="P431" s="1101"/>
      <c r="Q431" s="1101"/>
      <c r="R431" s="1105"/>
      <c r="S431" s="1081"/>
      <c r="T431" s="1081"/>
      <c r="U431" s="1081"/>
      <c r="V431" s="1142"/>
      <c r="W431" s="1142"/>
      <c r="X431" s="1082"/>
      <c r="Y431" s="1152"/>
      <c r="Z431" s="1082"/>
      <c r="AA431" s="1083"/>
      <c r="AB431" s="1084"/>
      <c r="AC431" s="1084"/>
      <c r="AD431" s="1084"/>
      <c r="AE431" s="1084"/>
      <c r="AF431" s="1085"/>
      <c r="AG431" s="1106"/>
      <c r="AH431" s="1099"/>
      <c r="AI431" s="1106"/>
      <c r="AJ431" s="571">
        <f t="shared" si="67"/>
        <v>0</v>
      </c>
      <c r="AK431" s="1107"/>
      <c r="AL431" s="1108"/>
      <c r="AM431" s="1109"/>
      <c r="AN431" s="1110" t="s">
        <v>97</v>
      </c>
      <c r="AO431" s="1108" t="s">
        <v>97</v>
      </c>
      <c r="AP431" s="1109" t="s">
        <v>97</v>
      </c>
      <c r="AQ431" s="1110" t="s">
        <v>97</v>
      </c>
      <c r="AR431" s="1108" t="s">
        <v>97</v>
      </c>
      <c r="AS431" s="1108" t="s">
        <v>97</v>
      </c>
      <c r="AT431" s="1108" t="s">
        <v>97</v>
      </c>
      <c r="AU431" s="1111" t="s">
        <v>97</v>
      </c>
      <c r="AV431" s="570">
        <f t="shared" si="63"/>
        <v>0</v>
      </c>
      <c r="AW431" s="1153"/>
      <c r="AX431" s="1154"/>
      <c r="AY431" s="1154"/>
      <c r="AZ431" s="1154"/>
      <c r="BA431" s="1154"/>
      <c r="BB431" s="1154"/>
      <c r="BC431" s="1154"/>
      <c r="BD431" s="1154"/>
      <c r="BE431" s="1155"/>
    </row>
    <row r="432" spans="1:57" ht="31.5">
      <c r="A432" s="2466"/>
      <c r="B432" s="2693"/>
      <c r="C432" s="2711"/>
      <c r="D432" s="343" t="s">
        <v>77</v>
      </c>
      <c r="E432" s="2524"/>
      <c r="F432" s="2510"/>
      <c r="G432" s="1096">
        <f t="shared" si="61"/>
        <v>62</v>
      </c>
      <c r="H432" s="1097">
        <f t="shared" si="68"/>
        <v>1</v>
      </c>
      <c r="I432" s="1150">
        <v>1</v>
      </c>
      <c r="J432" s="1150"/>
      <c r="K432" s="1150"/>
      <c r="L432" s="1151"/>
      <c r="M432" s="1100">
        <f t="shared" si="62"/>
        <v>61</v>
      </c>
      <c r="N432" s="1101"/>
      <c r="O432" s="1101"/>
      <c r="P432" s="1101"/>
      <c r="Q432" s="1101"/>
      <c r="R432" s="1105">
        <v>61</v>
      </c>
      <c r="S432" s="1081">
        <v>13</v>
      </c>
      <c r="T432" s="1081"/>
      <c r="U432" s="1081"/>
      <c r="V432" s="1142">
        <v>48</v>
      </c>
      <c r="W432" s="1142"/>
      <c r="X432" s="1082"/>
      <c r="Y432" s="1152">
        <v>53</v>
      </c>
      <c r="Z432" s="1082">
        <v>8</v>
      </c>
      <c r="AA432" s="1083"/>
      <c r="AB432" s="1084">
        <v>15</v>
      </c>
      <c r="AC432" s="1084">
        <v>11</v>
      </c>
      <c r="AD432" s="1084">
        <v>5</v>
      </c>
      <c r="AE432" s="1084">
        <v>9</v>
      </c>
      <c r="AF432" s="1085">
        <v>7</v>
      </c>
      <c r="AG432" s="1106">
        <v>36.799999999999997</v>
      </c>
      <c r="AH432" s="1099">
        <v>18.2</v>
      </c>
      <c r="AI432" s="1106">
        <v>114.2</v>
      </c>
      <c r="AJ432" s="571">
        <f>SUM(AQ432:AU432)</f>
        <v>61</v>
      </c>
      <c r="AK432" s="1107" t="s">
        <v>98</v>
      </c>
      <c r="AL432" s="1108" t="s">
        <v>98</v>
      </c>
      <c r="AM432" s="1109" t="s">
        <v>98</v>
      </c>
      <c r="AN432" s="1110" t="s">
        <v>97</v>
      </c>
      <c r="AO432" s="1108" t="s">
        <v>97</v>
      </c>
      <c r="AP432" s="1109" t="s">
        <v>97</v>
      </c>
      <c r="AQ432" s="1110"/>
      <c r="AR432" s="1108">
        <v>5</v>
      </c>
      <c r="AS432" s="1108">
        <v>20</v>
      </c>
      <c r="AT432" s="1108">
        <v>36</v>
      </c>
      <c r="AU432" s="1111"/>
      <c r="AV432" s="570">
        <f t="shared" si="63"/>
        <v>1</v>
      </c>
      <c r="AW432" s="1153"/>
      <c r="AX432" s="1154"/>
      <c r="AY432" s="1154"/>
      <c r="AZ432" s="1154"/>
      <c r="BA432" s="1154"/>
      <c r="BB432" s="1154"/>
      <c r="BC432" s="1154"/>
      <c r="BD432" s="1154">
        <v>1</v>
      </c>
      <c r="BE432" s="1155"/>
    </row>
    <row r="433" spans="1:57" ht="32.25" thickBot="1">
      <c r="A433" s="2466"/>
      <c r="B433" s="2694"/>
      <c r="C433" s="2713"/>
      <c r="D433" s="345" t="s">
        <v>78</v>
      </c>
      <c r="E433" s="2541"/>
      <c r="F433" s="2522"/>
      <c r="G433" s="1117">
        <f t="shared" si="61"/>
        <v>0</v>
      </c>
      <c r="H433" s="1118">
        <f t="shared" si="68"/>
        <v>0</v>
      </c>
      <c r="I433" s="1156"/>
      <c r="J433" s="1156"/>
      <c r="K433" s="1156"/>
      <c r="L433" s="1157"/>
      <c r="M433" s="1121">
        <f t="shared" si="62"/>
        <v>0</v>
      </c>
      <c r="N433" s="1125"/>
      <c r="O433" s="1125"/>
      <c r="P433" s="1125"/>
      <c r="Q433" s="1125"/>
      <c r="R433" s="1126"/>
      <c r="S433" s="1145"/>
      <c r="T433" s="1145"/>
      <c r="U433" s="1145"/>
      <c r="V433" s="1125"/>
      <c r="W433" s="1125"/>
      <c r="X433" s="1126"/>
      <c r="Y433" s="1124"/>
      <c r="Z433" s="1126"/>
      <c r="AA433" s="1131"/>
      <c r="AB433" s="1119"/>
      <c r="AC433" s="1119"/>
      <c r="AD433" s="1119"/>
      <c r="AE433" s="1119"/>
      <c r="AF433" s="1120"/>
      <c r="AG433" s="1131"/>
      <c r="AH433" s="1120"/>
      <c r="AI433" s="1131"/>
      <c r="AJ433" s="571">
        <f t="shared" si="67"/>
        <v>0</v>
      </c>
      <c r="AK433" s="1132" t="s">
        <v>97</v>
      </c>
      <c r="AL433" s="1133" t="s">
        <v>97</v>
      </c>
      <c r="AM433" s="1134" t="s">
        <v>97</v>
      </c>
      <c r="AN433" s="1135" t="s">
        <v>97</v>
      </c>
      <c r="AO433" s="1133" t="s">
        <v>98</v>
      </c>
      <c r="AP433" s="1134" t="s">
        <v>98</v>
      </c>
      <c r="AQ433" s="1131"/>
      <c r="AR433" s="1119"/>
      <c r="AS433" s="1119"/>
      <c r="AT433" s="1119"/>
      <c r="AU433" s="1120"/>
      <c r="AV433" s="570">
        <f t="shared" si="63"/>
        <v>0</v>
      </c>
      <c r="AW433" s="1136"/>
      <c r="AX433" s="1137"/>
      <c r="AY433" s="1137"/>
      <c r="AZ433" s="1137"/>
      <c r="BA433" s="1137"/>
      <c r="BB433" s="1137"/>
      <c r="BC433" s="1137"/>
      <c r="BD433" s="1137"/>
      <c r="BE433" s="1138"/>
    </row>
    <row r="434" spans="1:57" ht="31.5">
      <c r="A434" s="2466"/>
      <c r="B434" s="2692" t="s">
        <v>387</v>
      </c>
      <c r="C434" s="2710" t="s">
        <v>388</v>
      </c>
      <c r="D434" s="342" t="s">
        <v>74</v>
      </c>
      <c r="E434" s="2540">
        <v>10</v>
      </c>
      <c r="F434" s="2509">
        <f>E434-SUM(M434:M438)</f>
        <v>-1</v>
      </c>
      <c r="G434" s="1071">
        <f t="shared" si="61"/>
        <v>11</v>
      </c>
      <c r="H434" s="1072">
        <f t="shared" si="68"/>
        <v>1</v>
      </c>
      <c r="I434" s="1148">
        <v>1</v>
      </c>
      <c r="J434" s="1148"/>
      <c r="K434" s="1148"/>
      <c r="L434" s="1149"/>
      <c r="M434" s="1075">
        <f t="shared" si="62"/>
        <v>11</v>
      </c>
      <c r="N434" s="1076"/>
      <c r="O434" s="1076"/>
      <c r="P434" s="1076"/>
      <c r="Q434" s="1076"/>
      <c r="R434" s="1080">
        <v>11</v>
      </c>
      <c r="S434" s="1139">
        <v>1</v>
      </c>
      <c r="T434" s="1139"/>
      <c r="U434" s="1139"/>
      <c r="V434" s="1076">
        <v>10</v>
      </c>
      <c r="W434" s="1076"/>
      <c r="X434" s="1080"/>
      <c r="Y434" s="1152">
        <v>9</v>
      </c>
      <c r="Z434" s="1082">
        <v>2</v>
      </c>
      <c r="AA434" s="1086">
        <v>0</v>
      </c>
      <c r="AB434" s="1073">
        <v>5</v>
      </c>
      <c r="AC434" s="1073">
        <v>3</v>
      </c>
      <c r="AD434" s="1073">
        <v>0</v>
      </c>
      <c r="AE434" s="1073">
        <v>7</v>
      </c>
      <c r="AF434" s="1074">
        <v>2</v>
      </c>
      <c r="AG434" s="1086">
        <v>41</v>
      </c>
      <c r="AH434" s="1074">
        <v>26</v>
      </c>
      <c r="AI434" s="1086">
        <v>15.2</v>
      </c>
      <c r="AJ434" s="569">
        <f>SUM(AN434:AP434)</f>
        <v>11</v>
      </c>
      <c r="AK434" s="1087" t="s">
        <v>97</v>
      </c>
      <c r="AL434" s="1088" t="s">
        <v>97</v>
      </c>
      <c r="AM434" s="1089" t="s">
        <v>97</v>
      </c>
      <c r="AN434" s="1086">
        <v>0</v>
      </c>
      <c r="AO434" s="1073">
        <v>11</v>
      </c>
      <c r="AP434" s="1090">
        <v>0</v>
      </c>
      <c r="AQ434" s="1091" t="s">
        <v>97</v>
      </c>
      <c r="AR434" s="1088" t="s">
        <v>97</v>
      </c>
      <c r="AS434" s="1088" t="s">
        <v>97</v>
      </c>
      <c r="AT434" s="1088" t="s">
        <v>97</v>
      </c>
      <c r="AU434" s="1092" t="s">
        <v>97</v>
      </c>
      <c r="AV434" s="570">
        <f t="shared" si="63"/>
        <v>0</v>
      </c>
      <c r="AW434" s="1093"/>
      <c r="AX434" s="1094"/>
      <c r="AY434" s="1094"/>
      <c r="AZ434" s="1094"/>
      <c r="BA434" s="1094"/>
      <c r="BB434" s="1094"/>
      <c r="BC434" s="1094"/>
      <c r="BD434" s="1094"/>
      <c r="BE434" s="1095"/>
    </row>
    <row r="435" spans="1:57" ht="47.25">
      <c r="A435" s="2466"/>
      <c r="B435" s="2693"/>
      <c r="C435" s="2711"/>
      <c r="D435" s="343" t="s">
        <v>75</v>
      </c>
      <c r="E435" s="2524"/>
      <c r="F435" s="2510"/>
      <c r="G435" s="1096">
        <f t="shared" si="61"/>
        <v>0</v>
      </c>
      <c r="H435" s="1097">
        <f t="shared" si="68"/>
        <v>0</v>
      </c>
      <c r="I435" s="1150"/>
      <c r="J435" s="1150"/>
      <c r="K435" s="1150"/>
      <c r="L435" s="1151"/>
      <c r="M435" s="1100">
        <f t="shared" si="62"/>
        <v>0</v>
      </c>
      <c r="N435" s="1101"/>
      <c r="O435" s="1101"/>
      <c r="P435" s="1101"/>
      <c r="Q435" s="1101"/>
      <c r="R435" s="1105"/>
      <c r="S435" s="1081"/>
      <c r="T435" s="1081"/>
      <c r="U435" s="1081"/>
      <c r="V435" s="1142"/>
      <c r="W435" s="1142"/>
      <c r="X435" s="1082"/>
      <c r="Y435" s="1152"/>
      <c r="Z435" s="1082"/>
      <c r="AA435" s="1083"/>
      <c r="AB435" s="1084"/>
      <c r="AC435" s="1084"/>
      <c r="AD435" s="1084"/>
      <c r="AE435" s="1084"/>
      <c r="AF435" s="1085"/>
      <c r="AG435" s="1106"/>
      <c r="AH435" s="1099"/>
      <c r="AI435" s="1106"/>
      <c r="AJ435" s="571">
        <f t="shared" si="64"/>
        <v>0</v>
      </c>
      <c r="AK435" s="1107" t="s">
        <v>98</v>
      </c>
      <c r="AL435" s="1108" t="s">
        <v>98</v>
      </c>
      <c r="AM435" s="1109" t="s">
        <v>98</v>
      </c>
      <c r="AN435" s="1110"/>
      <c r="AO435" s="1108"/>
      <c r="AP435" s="1109"/>
      <c r="AQ435" s="1110" t="s">
        <v>97</v>
      </c>
      <c r="AR435" s="1108" t="s">
        <v>97</v>
      </c>
      <c r="AS435" s="1108" t="s">
        <v>97</v>
      </c>
      <c r="AT435" s="1108" t="s">
        <v>97</v>
      </c>
      <c r="AU435" s="1111" t="s">
        <v>97</v>
      </c>
      <c r="AV435" s="570">
        <f t="shared" si="63"/>
        <v>0</v>
      </c>
      <c r="AW435" s="1153"/>
      <c r="AX435" s="1154"/>
      <c r="AY435" s="1154"/>
      <c r="AZ435" s="1154"/>
      <c r="BA435" s="1154"/>
      <c r="BB435" s="1154"/>
      <c r="BC435" s="1154"/>
      <c r="BD435" s="1154"/>
      <c r="BE435" s="1155"/>
    </row>
    <row r="436" spans="1:57" ht="31.5">
      <c r="A436" s="2466"/>
      <c r="B436" s="2693"/>
      <c r="C436" s="2711"/>
      <c r="D436" s="343" t="s">
        <v>76</v>
      </c>
      <c r="E436" s="2524"/>
      <c r="F436" s="2510"/>
      <c r="G436" s="1096">
        <f t="shared" si="61"/>
        <v>0</v>
      </c>
      <c r="H436" s="1097">
        <f t="shared" si="68"/>
        <v>0</v>
      </c>
      <c r="I436" s="1150"/>
      <c r="J436" s="1150"/>
      <c r="K436" s="1150"/>
      <c r="L436" s="1151"/>
      <c r="M436" s="1100">
        <f t="shared" si="62"/>
        <v>0</v>
      </c>
      <c r="N436" s="1101"/>
      <c r="O436" s="1101"/>
      <c r="P436" s="1101"/>
      <c r="Q436" s="1101"/>
      <c r="R436" s="1105"/>
      <c r="S436" s="1081"/>
      <c r="T436" s="1081"/>
      <c r="U436" s="1081"/>
      <c r="V436" s="1142"/>
      <c r="W436" s="1142"/>
      <c r="X436" s="1082"/>
      <c r="Y436" s="1152"/>
      <c r="Z436" s="1082"/>
      <c r="AA436" s="1083"/>
      <c r="AB436" s="1084"/>
      <c r="AC436" s="1084"/>
      <c r="AD436" s="1084"/>
      <c r="AE436" s="1084"/>
      <c r="AF436" s="1085"/>
      <c r="AG436" s="1106"/>
      <c r="AH436" s="1099"/>
      <c r="AI436" s="1106"/>
      <c r="AJ436" s="571">
        <f t="shared" si="64"/>
        <v>0</v>
      </c>
      <c r="AK436" s="1107"/>
      <c r="AL436" s="1108"/>
      <c r="AM436" s="1109"/>
      <c r="AN436" s="1110" t="s">
        <v>97</v>
      </c>
      <c r="AO436" s="1108" t="s">
        <v>97</v>
      </c>
      <c r="AP436" s="1109" t="s">
        <v>97</v>
      </c>
      <c r="AQ436" s="1110" t="s">
        <v>97</v>
      </c>
      <c r="AR436" s="1108" t="s">
        <v>97</v>
      </c>
      <c r="AS436" s="1108" t="s">
        <v>97</v>
      </c>
      <c r="AT436" s="1108" t="s">
        <v>97</v>
      </c>
      <c r="AU436" s="1111" t="s">
        <v>97</v>
      </c>
      <c r="AV436" s="570">
        <f t="shared" si="63"/>
        <v>0</v>
      </c>
      <c r="AW436" s="1153"/>
      <c r="AX436" s="1154"/>
      <c r="AY436" s="1154"/>
      <c r="AZ436" s="1154"/>
      <c r="BA436" s="1154"/>
      <c r="BB436" s="1154"/>
      <c r="BC436" s="1154"/>
      <c r="BD436" s="1154"/>
      <c r="BE436" s="1155"/>
    </row>
    <row r="437" spans="1:57" ht="31.5">
      <c r="A437" s="2466"/>
      <c r="B437" s="2693"/>
      <c r="C437" s="2711"/>
      <c r="D437" s="343" t="s">
        <v>77</v>
      </c>
      <c r="E437" s="2524"/>
      <c r="F437" s="2510"/>
      <c r="G437" s="1096">
        <f t="shared" si="61"/>
        <v>0</v>
      </c>
      <c r="H437" s="1097">
        <f t="shared" si="68"/>
        <v>0</v>
      </c>
      <c r="I437" s="1150"/>
      <c r="J437" s="1150"/>
      <c r="K437" s="1150"/>
      <c r="L437" s="1151"/>
      <c r="M437" s="1100">
        <f t="shared" si="62"/>
        <v>0</v>
      </c>
      <c r="N437" s="1101"/>
      <c r="O437" s="1101"/>
      <c r="P437" s="1101"/>
      <c r="Q437" s="1101"/>
      <c r="R437" s="1105"/>
      <c r="S437" s="1081"/>
      <c r="T437" s="1081"/>
      <c r="U437" s="1081"/>
      <c r="V437" s="1142"/>
      <c r="W437" s="1142"/>
      <c r="X437" s="1082"/>
      <c r="Y437" s="1152"/>
      <c r="Z437" s="1082"/>
      <c r="AA437" s="1083"/>
      <c r="AB437" s="1084"/>
      <c r="AC437" s="1084"/>
      <c r="AD437" s="1084"/>
      <c r="AE437" s="1084"/>
      <c r="AF437" s="1085"/>
      <c r="AG437" s="1106"/>
      <c r="AH437" s="1099"/>
      <c r="AI437" s="1106"/>
      <c r="AJ437" s="571">
        <f t="shared" si="64"/>
        <v>0</v>
      </c>
      <c r="AK437" s="1107" t="s">
        <v>98</v>
      </c>
      <c r="AL437" s="1108" t="s">
        <v>98</v>
      </c>
      <c r="AM437" s="1109" t="s">
        <v>98</v>
      </c>
      <c r="AN437" s="1110" t="s">
        <v>97</v>
      </c>
      <c r="AO437" s="1108" t="s">
        <v>97</v>
      </c>
      <c r="AP437" s="1109" t="s">
        <v>97</v>
      </c>
      <c r="AQ437" s="1110"/>
      <c r="AR437" s="1108"/>
      <c r="AS437" s="1108"/>
      <c r="AT437" s="1108"/>
      <c r="AU437" s="1111"/>
      <c r="AV437" s="570">
        <f t="shared" si="63"/>
        <v>0</v>
      </c>
      <c r="AW437" s="1153"/>
      <c r="AX437" s="1154"/>
      <c r="AY437" s="1154"/>
      <c r="AZ437" s="1154"/>
      <c r="BA437" s="1154"/>
      <c r="BB437" s="1154"/>
      <c r="BC437" s="1154"/>
      <c r="BD437" s="1154"/>
      <c r="BE437" s="1155"/>
    </row>
    <row r="438" spans="1:57" ht="32.25" thickBot="1">
      <c r="A438" s="2466"/>
      <c r="B438" s="2694"/>
      <c r="C438" s="2713"/>
      <c r="D438" s="345" t="s">
        <v>78</v>
      </c>
      <c r="E438" s="2541"/>
      <c r="F438" s="2522"/>
      <c r="G438" s="1117">
        <f t="shared" si="61"/>
        <v>0</v>
      </c>
      <c r="H438" s="1118">
        <f t="shared" si="68"/>
        <v>0</v>
      </c>
      <c r="I438" s="1156"/>
      <c r="J438" s="1156"/>
      <c r="K438" s="1156"/>
      <c r="L438" s="1157"/>
      <c r="M438" s="1121">
        <f t="shared" si="62"/>
        <v>0</v>
      </c>
      <c r="N438" s="1125"/>
      <c r="O438" s="1125"/>
      <c r="P438" s="1125"/>
      <c r="Q438" s="1125"/>
      <c r="R438" s="1126"/>
      <c r="S438" s="1145"/>
      <c r="T438" s="1145"/>
      <c r="U438" s="1145"/>
      <c r="V438" s="1125"/>
      <c r="W438" s="1125"/>
      <c r="X438" s="1126"/>
      <c r="Y438" s="1124"/>
      <c r="Z438" s="1126"/>
      <c r="AA438" s="1131"/>
      <c r="AB438" s="1119"/>
      <c r="AC438" s="1119"/>
      <c r="AD438" s="1119"/>
      <c r="AE438" s="1119"/>
      <c r="AF438" s="1120"/>
      <c r="AG438" s="1131"/>
      <c r="AH438" s="1120"/>
      <c r="AI438" s="1131"/>
      <c r="AJ438" s="572">
        <f t="shared" si="64"/>
        <v>0</v>
      </c>
      <c r="AK438" s="1132" t="s">
        <v>97</v>
      </c>
      <c r="AL438" s="1133" t="s">
        <v>97</v>
      </c>
      <c r="AM438" s="1134" t="s">
        <v>97</v>
      </c>
      <c r="AN438" s="1135" t="s">
        <v>97</v>
      </c>
      <c r="AO438" s="1133" t="s">
        <v>98</v>
      </c>
      <c r="AP438" s="1134" t="s">
        <v>98</v>
      </c>
      <c r="AQ438" s="1131"/>
      <c r="AR438" s="1119"/>
      <c r="AS438" s="1119"/>
      <c r="AT438" s="1119"/>
      <c r="AU438" s="1120"/>
      <c r="AV438" s="570">
        <f t="shared" si="63"/>
        <v>0</v>
      </c>
      <c r="AW438" s="1136"/>
      <c r="AX438" s="1137"/>
      <c r="AY438" s="1137"/>
      <c r="AZ438" s="1137"/>
      <c r="BA438" s="1137"/>
      <c r="BB438" s="1137"/>
      <c r="BC438" s="1137"/>
      <c r="BD438" s="1137"/>
      <c r="BE438" s="1138"/>
    </row>
    <row r="439" spans="1:57" ht="31.5">
      <c r="A439" s="2466"/>
      <c r="B439" s="2692" t="s">
        <v>389</v>
      </c>
      <c r="C439" s="2710" t="s">
        <v>390</v>
      </c>
      <c r="D439" s="342" t="s">
        <v>74</v>
      </c>
      <c r="E439" s="2540">
        <v>70</v>
      </c>
      <c r="F439" s="2509">
        <f>E439-SUM(M439:M443)</f>
        <v>2</v>
      </c>
      <c r="G439" s="1071">
        <f t="shared" si="61"/>
        <v>0</v>
      </c>
      <c r="H439" s="1072">
        <f t="shared" si="68"/>
        <v>0</v>
      </c>
      <c r="I439" s="1148"/>
      <c r="J439" s="1148"/>
      <c r="K439" s="1148"/>
      <c r="L439" s="1149"/>
      <c r="M439" s="1075">
        <f t="shared" si="62"/>
        <v>0</v>
      </c>
      <c r="N439" s="1076"/>
      <c r="O439" s="1076"/>
      <c r="P439" s="1076"/>
      <c r="Q439" s="1076"/>
      <c r="R439" s="1080"/>
      <c r="S439" s="1139"/>
      <c r="T439" s="1139"/>
      <c r="U439" s="1139"/>
      <c r="V439" s="1076"/>
      <c r="W439" s="1076"/>
      <c r="X439" s="1080"/>
      <c r="Y439" s="1078"/>
      <c r="Z439" s="1080"/>
      <c r="AA439" s="1086"/>
      <c r="AB439" s="1073"/>
      <c r="AC439" s="1073"/>
      <c r="AD439" s="1073"/>
      <c r="AE439" s="1073"/>
      <c r="AF439" s="1074"/>
      <c r="AG439" s="1086"/>
      <c r="AH439" s="1090"/>
      <c r="AI439" s="1140"/>
      <c r="AJ439" s="569">
        <f t="shared" si="64"/>
        <v>0</v>
      </c>
      <c r="AK439" s="1087" t="s">
        <v>97</v>
      </c>
      <c r="AL439" s="1088" t="s">
        <v>97</v>
      </c>
      <c r="AM439" s="1089" t="s">
        <v>97</v>
      </c>
      <c r="AN439" s="1086"/>
      <c r="AO439" s="1073"/>
      <c r="AP439" s="1090"/>
      <c r="AQ439" s="1091" t="s">
        <v>97</v>
      </c>
      <c r="AR439" s="1088" t="s">
        <v>97</v>
      </c>
      <c r="AS439" s="1088" t="s">
        <v>97</v>
      </c>
      <c r="AT439" s="1088" t="s">
        <v>97</v>
      </c>
      <c r="AU439" s="1092" t="s">
        <v>97</v>
      </c>
      <c r="AV439" s="570">
        <f t="shared" si="63"/>
        <v>0</v>
      </c>
      <c r="AW439" s="1093"/>
      <c r="AX439" s="1094"/>
      <c r="AY439" s="1094"/>
      <c r="AZ439" s="1094"/>
      <c r="BA439" s="1094"/>
      <c r="BB439" s="1094"/>
      <c r="BC439" s="1094"/>
      <c r="BD439" s="1094"/>
      <c r="BE439" s="1095"/>
    </row>
    <row r="440" spans="1:57" ht="47.25">
      <c r="A440" s="2466"/>
      <c r="B440" s="2693"/>
      <c r="C440" s="2711"/>
      <c r="D440" s="343" t="s">
        <v>75</v>
      </c>
      <c r="E440" s="2524"/>
      <c r="F440" s="2510"/>
      <c r="G440" s="1096">
        <f t="shared" si="61"/>
        <v>0</v>
      </c>
      <c r="H440" s="1097">
        <f t="shared" si="68"/>
        <v>0</v>
      </c>
      <c r="I440" s="1150"/>
      <c r="J440" s="1150"/>
      <c r="K440" s="1150"/>
      <c r="L440" s="1151"/>
      <c r="M440" s="1100">
        <f t="shared" si="62"/>
        <v>0</v>
      </c>
      <c r="N440" s="1101"/>
      <c r="O440" s="1101"/>
      <c r="P440" s="1101"/>
      <c r="Q440" s="1101"/>
      <c r="R440" s="1105"/>
      <c r="S440" s="1081"/>
      <c r="T440" s="1081"/>
      <c r="U440" s="1081"/>
      <c r="V440" s="1142"/>
      <c r="W440" s="1142"/>
      <c r="X440" s="1082"/>
      <c r="Y440" s="1152"/>
      <c r="Z440" s="1082"/>
      <c r="AA440" s="1083"/>
      <c r="AB440" s="1084"/>
      <c r="AC440" s="1084"/>
      <c r="AD440" s="1084"/>
      <c r="AE440" s="1084"/>
      <c r="AF440" s="1085"/>
      <c r="AG440" s="1106"/>
      <c r="AH440" s="1143"/>
      <c r="AI440" s="1147"/>
      <c r="AJ440" s="571">
        <f t="shared" si="64"/>
        <v>0</v>
      </c>
      <c r="AK440" s="1107" t="s">
        <v>98</v>
      </c>
      <c r="AL440" s="1108" t="s">
        <v>98</v>
      </c>
      <c r="AM440" s="1109" t="s">
        <v>98</v>
      </c>
      <c r="AN440" s="1110"/>
      <c r="AO440" s="1108"/>
      <c r="AP440" s="1109"/>
      <c r="AQ440" s="1110" t="s">
        <v>97</v>
      </c>
      <c r="AR440" s="1108" t="s">
        <v>97</v>
      </c>
      <c r="AS440" s="1108" t="s">
        <v>97</v>
      </c>
      <c r="AT440" s="1108" t="s">
        <v>97</v>
      </c>
      <c r="AU440" s="1111" t="s">
        <v>97</v>
      </c>
      <c r="AV440" s="570">
        <f t="shared" si="63"/>
        <v>0</v>
      </c>
      <c r="AW440" s="1153"/>
      <c r="AX440" s="1154"/>
      <c r="AY440" s="1154"/>
      <c r="AZ440" s="1154"/>
      <c r="BA440" s="1154"/>
      <c r="BB440" s="1154"/>
      <c r="BC440" s="1154"/>
      <c r="BD440" s="1154"/>
      <c r="BE440" s="1155"/>
    </row>
    <row r="441" spans="1:57" ht="31.5">
      <c r="A441" s="2466"/>
      <c r="B441" s="2693"/>
      <c r="C441" s="2711"/>
      <c r="D441" s="343" t="s">
        <v>76</v>
      </c>
      <c r="E441" s="2524"/>
      <c r="F441" s="2510"/>
      <c r="G441" s="1096">
        <f t="shared" si="61"/>
        <v>0</v>
      </c>
      <c r="H441" s="1097">
        <f t="shared" si="68"/>
        <v>0</v>
      </c>
      <c r="I441" s="1150"/>
      <c r="J441" s="1150"/>
      <c r="K441" s="1150"/>
      <c r="L441" s="1151"/>
      <c r="M441" s="1100">
        <f t="shared" si="62"/>
        <v>0</v>
      </c>
      <c r="N441" s="1101"/>
      <c r="O441" s="1101"/>
      <c r="P441" s="1101"/>
      <c r="Q441" s="1101"/>
      <c r="R441" s="1105"/>
      <c r="S441" s="1081"/>
      <c r="T441" s="1081"/>
      <c r="U441" s="1081"/>
      <c r="V441" s="1142"/>
      <c r="W441" s="1142"/>
      <c r="X441" s="1082"/>
      <c r="Y441" s="1152"/>
      <c r="Z441" s="1082"/>
      <c r="AA441" s="1083"/>
      <c r="AB441" s="1084"/>
      <c r="AC441" s="1084"/>
      <c r="AD441" s="1084"/>
      <c r="AE441" s="1084"/>
      <c r="AF441" s="1085"/>
      <c r="AG441" s="1106"/>
      <c r="AH441" s="1143"/>
      <c r="AI441" s="1147"/>
      <c r="AJ441" s="571">
        <f t="shared" si="64"/>
        <v>0</v>
      </c>
      <c r="AK441" s="1107"/>
      <c r="AL441" s="1108"/>
      <c r="AM441" s="1109"/>
      <c r="AN441" s="1110" t="s">
        <v>97</v>
      </c>
      <c r="AO441" s="1108" t="s">
        <v>97</v>
      </c>
      <c r="AP441" s="1109" t="s">
        <v>97</v>
      </c>
      <c r="AQ441" s="1110" t="s">
        <v>97</v>
      </c>
      <c r="AR441" s="1108" t="s">
        <v>97</v>
      </c>
      <c r="AS441" s="1108" t="s">
        <v>97</v>
      </c>
      <c r="AT441" s="1108" t="s">
        <v>97</v>
      </c>
      <c r="AU441" s="1111" t="s">
        <v>97</v>
      </c>
      <c r="AV441" s="570">
        <f t="shared" si="63"/>
        <v>0</v>
      </c>
      <c r="AW441" s="1153"/>
      <c r="AX441" s="1154"/>
      <c r="AY441" s="1154"/>
      <c r="AZ441" s="1154"/>
      <c r="BA441" s="1154"/>
      <c r="BB441" s="1154"/>
      <c r="BC441" s="1154"/>
      <c r="BD441" s="1154"/>
      <c r="BE441" s="1155"/>
    </row>
    <row r="442" spans="1:57" ht="31.5">
      <c r="A442" s="2466"/>
      <c r="B442" s="2693"/>
      <c r="C442" s="2711"/>
      <c r="D442" s="343" t="s">
        <v>77</v>
      </c>
      <c r="E442" s="2524"/>
      <c r="F442" s="2510"/>
      <c r="G442" s="1096">
        <f t="shared" si="61"/>
        <v>76</v>
      </c>
      <c r="H442" s="1097">
        <f t="shared" si="68"/>
        <v>4</v>
      </c>
      <c r="I442" s="1150">
        <v>3</v>
      </c>
      <c r="J442" s="1150"/>
      <c r="K442" s="1150"/>
      <c r="L442" s="1151">
        <v>1</v>
      </c>
      <c r="M442" s="1100">
        <f t="shared" si="62"/>
        <v>68</v>
      </c>
      <c r="N442" s="1101"/>
      <c r="O442" s="1101"/>
      <c r="P442" s="1101"/>
      <c r="Q442" s="1101"/>
      <c r="R442" s="1102">
        <v>68</v>
      </c>
      <c r="S442" s="1103">
        <v>22</v>
      </c>
      <c r="T442" s="1081"/>
      <c r="U442" s="1081"/>
      <c r="V442" s="1142">
        <v>42</v>
      </c>
      <c r="W442" s="1142">
        <v>4</v>
      </c>
      <c r="X442" s="1082"/>
      <c r="Y442" s="1081">
        <v>65</v>
      </c>
      <c r="Z442" s="1082">
        <v>3</v>
      </c>
      <c r="AA442" s="1083"/>
      <c r="AB442" s="1084">
        <v>16</v>
      </c>
      <c r="AC442" s="1084">
        <v>16</v>
      </c>
      <c r="AD442" s="1084">
        <v>2</v>
      </c>
      <c r="AE442" s="1084">
        <v>5</v>
      </c>
      <c r="AF442" s="1085"/>
      <c r="AG442" s="1106">
        <v>39</v>
      </c>
      <c r="AH442" s="1099">
        <v>19</v>
      </c>
      <c r="AI442" s="1106" t="s">
        <v>391</v>
      </c>
      <c r="AJ442" s="571">
        <f>SUM(AQ442:AU442)</f>
        <v>68</v>
      </c>
      <c r="AK442" s="1107" t="s">
        <v>98</v>
      </c>
      <c r="AL442" s="1108" t="s">
        <v>98</v>
      </c>
      <c r="AM442" s="1109" t="s">
        <v>98</v>
      </c>
      <c r="AN442" s="1110" t="s">
        <v>97</v>
      </c>
      <c r="AO442" s="1108" t="s">
        <v>97</v>
      </c>
      <c r="AP442" s="1109" t="s">
        <v>97</v>
      </c>
      <c r="AQ442" s="1110">
        <v>7</v>
      </c>
      <c r="AR442" s="1108">
        <v>42</v>
      </c>
      <c r="AS442" s="1108">
        <v>8</v>
      </c>
      <c r="AT442" s="1108">
        <v>11</v>
      </c>
      <c r="AU442" s="1111"/>
      <c r="AV442" s="570">
        <f t="shared" si="63"/>
        <v>8</v>
      </c>
      <c r="AW442" s="1112"/>
      <c r="AX442" s="1113"/>
      <c r="AY442" s="1113">
        <v>1</v>
      </c>
      <c r="AZ442" s="1113"/>
      <c r="BA442" s="1113"/>
      <c r="BB442" s="1113"/>
      <c r="BC442" s="1113">
        <v>1</v>
      </c>
      <c r="BD442" s="1113">
        <v>6</v>
      </c>
      <c r="BE442" s="1114"/>
    </row>
    <row r="443" spans="1:57" ht="32.25" thickBot="1">
      <c r="A443" s="2466"/>
      <c r="B443" s="2694"/>
      <c r="C443" s="2713"/>
      <c r="D443" s="345" t="s">
        <v>78</v>
      </c>
      <c r="E443" s="2541"/>
      <c r="F443" s="2522"/>
      <c r="G443" s="1117">
        <f t="shared" si="61"/>
        <v>0</v>
      </c>
      <c r="H443" s="1118">
        <f t="shared" si="68"/>
        <v>0</v>
      </c>
      <c r="I443" s="1156"/>
      <c r="J443" s="1156"/>
      <c r="K443" s="1156"/>
      <c r="L443" s="1157"/>
      <c r="M443" s="1121">
        <f t="shared" si="62"/>
        <v>0</v>
      </c>
      <c r="N443" s="1125"/>
      <c r="O443" s="1125"/>
      <c r="P443" s="1125"/>
      <c r="Q443" s="1125"/>
      <c r="R443" s="1126"/>
      <c r="S443" s="1145"/>
      <c r="T443" s="1145"/>
      <c r="U443" s="1145"/>
      <c r="V443" s="1125"/>
      <c r="W443" s="1125"/>
      <c r="X443" s="1126"/>
      <c r="Y443" s="1124"/>
      <c r="Z443" s="1126"/>
      <c r="AA443" s="1131"/>
      <c r="AB443" s="1119"/>
      <c r="AC443" s="1119"/>
      <c r="AD443" s="1119"/>
      <c r="AE443" s="1119"/>
      <c r="AF443" s="1120"/>
      <c r="AG443" s="1131"/>
      <c r="AH443" s="1163"/>
      <c r="AI443" s="1162"/>
      <c r="AJ443" s="572">
        <f t="shared" si="64"/>
        <v>0</v>
      </c>
      <c r="AK443" s="1132" t="s">
        <v>97</v>
      </c>
      <c r="AL443" s="1133" t="s">
        <v>97</v>
      </c>
      <c r="AM443" s="1134" t="s">
        <v>97</v>
      </c>
      <c r="AN443" s="1135" t="s">
        <v>97</v>
      </c>
      <c r="AO443" s="1133" t="s">
        <v>98</v>
      </c>
      <c r="AP443" s="1134" t="s">
        <v>98</v>
      </c>
      <c r="AQ443" s="1131"/>
      <c r="AR443" s="1119"/>
      <c r="AS443" s="1119"/>
      <c r="AT443" s="1119"/>
      <c r="AU443" s="1120"/>
      <c r="AV443" s="570">
        <f t="shared" si="63"/>
        <v>0</v>
      </c>
      <c r="AW443" s="1136"/>
      <c r="AX443" s="1137"/>
      <c r="AY443" s="1137"/>
      <c r="AZ443" s="1137"/>
      <c r="BA443" s="1137"/>
      <c r="BB443" s="1137"/>
      <c r="BC443" s="1137"/>
      <c r="BD443" s="1137"/>
      <c r="BE443" s="1138"/>
    </row>
    <row r="444" spans="1:57" ht="31.5">
      <c r="A444" s="2466"/>
      <c r="B444" s="2692" t="s">
        <v>392</v>
      </c>
      <c r="C444" s="2710" t="s">
        <v>393</v>
      </c>
      <c r="D444" s="342" t="s">
        <v>74</v>
      </c>
      <c r="E444" s="2540">
        <v>10</v>
      </c>
      <c r="F444" s="2509">
        <f>E444-SUM(M444:M448)</f>
        <v>0</v>
      </c>
      <c r="G444" s="1071">
        <f t="shared" si="61"/>
        <v>5</v>
      </c>
      <c r="H444" s="1072">
        <f t="shared" si="68"/>
        <v>1</v>
      </c>
      <c r="I444" s="1073">
        <v>1</v>
      </c>
      <c r="J444" s="1148"/>
      <c r="K444" s="1148"/>
      <c r="L444" s="1149"/>
      <c r="M444" s="1075">
        <f t="shared" si="62"/>
        <v>5</v>
      </c>
      <c r="N444" s="1076"/>
      <c r="O444" s="1076"/>
      <c r="P444" s="1076"/>
      <c r="Q444" s="1076"/>
      <c r="R444" s="1077">
        <v>5</v>
      </c>
      <c r="S444" s="1078">
        <v>2</v>
      </c>
      <c r="T444" s="1076"/>
      <c r="U444" s="1076"/>
      <c r="V444" s="1079">
        <v>3</v>
      </c>
      <c r="W444" s="1076"/>
      <c r="X444" s="1080"/>
      <c r="Y444" s="1078">
        <v>5</v>
      </c>
      <c r="Z444" s="1080"/>
      <c r="AA444" s="1086"/>
      <c r="AB444" s="1073">
        <v>1</v>
      </c>
      <c r="AC444" s="1073">
        <v>1</v>
      </c>
      <c r="AD444" s="1073"/>
      <c r="AE444" s="1073">
        <v>5</v>
      </c>
      <c r="AF444" s="1090"/>
      <c r="AG444" s="1086">
        <v>40</v>
      </c>
      <c r="AH444" s="1090">
        <v>24</v>
      </c>
      <c r="AI444" s="1140">
        <v>12</v>
      </c>
      <c r="AJ444" s="569">
        <f>SUM(AN444:AP444)</f>
        <v>5</v>
      </c>
      <c r="AK444" s="1087" t="s">
        <v>97</v>
      </c>
      <c r="AL444" s="1088" t="s">
        <v>97</v>
      </c>
      <c r="AM444" s="1089" t="s">
        <v>97</v>
      </c>
      <c r="AN444" s="1086"/>
      <c r="AO444" s="1073">
        <v>5</v>
      </c>
      <c r="AP444" s="1090"/>
      <c r="AQ444" s="1091" t="s">
        <v>97</v>
      </c>
      <c r="AR444" s="1088" t="s">
        <v>97</v>
      </c>
      <c r="AS444" s="1088" t="s">
        <v>97</v>
      </c>
      <c r="AT444" s="1088" t="s">
        <v>97</v>
      </c>
      <c r="AU444" s="1092" t="s">
        <v>97</v>
      </c>
      <c r="AV444" s="570">
        <f t="shared" si="63"/>
        <v>0</v>
      </c>
      <c r="AW444" s="1093"/>
      <c r="AX444" s="1094"/>
      <c r="AY444" s="1094"/>
      <c r="AZ444" s="1094"/>
      <c r="BA444" s="1094"/>
      <c r="BB444" s="1094"/>
      <c r="BC444" s="1094"/>
      <c r="BD444" s="1094"/>
      <c r="BE444" s="1095"/>
    </row>
    <row r="445" spans="1:57" ht="47.25">
      <c r="A445" s="2466"/>
      <c r="B445" s="2693"/>
      <c r="C445" s="2711"/>
      <c r="D445" s="343" t="s">
        <v>75</v>
      </c>
      <c r="E445" s="2524"/>
      <c r="F445" s="2510"/>
      <c r="G445" s="1096">
        <f t="shared" si="61"/>
        <v>0</v>
      </c>
      <c r="H445" s="1097">
        <f t="shared" si="68"/>
        <v>0</v>
      </c>
      <c r="I445" s="1098"/>
      <c r="J445" s="1150"/>
      <c r="K445" s="1150"/>
      <c r="L445" s="1151"/>
      <c r="M445" s="1100">
        <f t="shared" si="62"/>
        <v>0</v>
      </c>
      <c r="N445" s="1101"/>
      <c r="O445" s="1101"/>
      <c r="P445" s="1101"/>
      <c r="Q445" s="1101"/>
      <c r="R445" s="1102"/>
      <c r="S445" s="1103"/>
      <c r="T445" s="1104"/>
      <c r="U445" s="1104"/>
      <c r="V445" s="1101"/>
      <c r="W445" s="1101"/>
      <c r="X445" s="1105"/>
      <c r="Y445" s="1152"/>
      <c r="Z445" s="1082"/>
      <c r="AA445" s="1083"/>
      <c r="AB445" s="1084"/>
      <c r="AC445" s="1084"/>
      <c r="AD445" s="1084"/>
      <c r="AE445" s="1084"/>
      <c r="AF445" s="1164"/>
      <c r="AG445" s="1106"/>
      <c r="AH445" s="1143"/>
      <c r="AI445" s="1147"/>
      <c r="AJ445" s="571">
        <f t="shared" si="64"/>
        <v>0</v>
      </c>
      <c r="AK445" s="1107" t="s">
        <v>98</v>
      </c>
      <c r="AL445" s="1108" t="s">
        <v>98</v>
      </c>
      <c r="AM445" s="1109" t="s">
        <v>98</v>
      </c>
      <c r="AN445" s="1110"/>
      <c r="AO445" s="1108"/>
      <c r="AP445" s="1109"/>
      <c r="AQ445" s="1110" t="s">
        <v>97</v>
      </c>
      <c r="AR445" s="1108" t="s">
        <v>97</v>
      </c>
      <c r="AS445" s="1108" t="s">
        <v>97</v>
      </c>
      <c r="AT445" s="1108" t="s">
        <v>97</v>
      </c>
      <c r="AU445" s="1111" t="s">
        <v>97</v>
      </c>
      <c r="AV445" s="570">
        <f t="shared" si="63"/>
        <v>0</v>
      </c>
      <c r="AW445" s="1153"/>
      <c r="AX445" s="1154"/>
      <c r="AY445" s="1154"/>
      <c r="AZ445" s="1154"/>
      <c r="BA445" s="1154"/>
      <c r="BB445" s="1154"/>
      <c r="BC445" s="1154"/>
      <c r="BD445" s="1154"/>
      <c r="BE445" s="1155"/>
    </row>
    <row r="446" spans="1:57" ht="31.5">
      <c r="A446" s="2466"/>
      <c r="B446" s="2693"/>
      <c r="C446" s="2711"/>
      <c r="D446" s="343" t="s">
        <v>76</v>
      </c>
      <c r="E446" s="2524"/>
      <c r="F446" s="2510"/>
      <c r="G446" s="1096">
        <f t="shared" si="61"/>
        <v>0</v>
      </c>
      <c r="H446" s="1097">
        <f t="shared" si="68"/>
        <v>0</v>
      </c>
      <c r="I446" s="1098"/>
      <c r="J446" s="1150"/>
      <c r="K446" s="1150"/>
      <c r="L446" s="1151"/>
      <c r="M446" s="1100">
        <f t="shared" si="62"/>
        <v>0</v>
      </c>
      <c r="N446" s="1101"/>
      <c r="O446" s="1101"/>
      <c r="P446" s="1115"/>
      <c r="Q446" s="1116"/>
      <c r="R446" s="1102"/>
      <c r="S446" s="1103"/>
      <c r="T446" s="1101"/>
      <c r="U446" s="1101"/>
      <c r="V446" s="1101"/>
      <c r="W446" s="1101"/>
      <c r="X446" s="1105"/>
      <c r="Y446" s="1152"/>
      <c r="Z446" s="1082"/>
      <c r="AA446" s="1083"/>
      <c r="AB446" s="1084"/>
      <c r="AC446" s="1084"/>
      <c r="AD446" s="1084"/>
      <c r="AE446" s="1084"/>
      <c r="AF446" s="1164"/>
      <c r="AG446" s="1106"/>
      <c r="AH446" s="1143"/>
      <c r="AI446" s="1147"/>
      <c r="AJ446" s="571">
        <f t="shared" si="64"/>
        <v>0</v>
      </c>
      <c r="AK446" s="1107"/>
      <c r="AL446" s="1108"/>
      <c r="AM446" s="1109"/>
      <c r="AN446" s="1110" t="s">
        <v>97</v>
      </c>
      <c r="AO446" s="1108" t="s">
        <v>97</v>
      </c>
      <c r="AP446" s="1109" t="s">
        <v>97</v>
      </c>
      <c r="AQ446" s="1110" t="s">
        <v>97</v>
      </c>
      <c r="AR446" s="1108" t="s">
        <v>97</v>
      </c>
      <c r="AS446" s="1108" t="s">
        <v>97</v>
      </c>
      <c r="AT446" s="1108" t="s">
        <v>97</v>
      </c>
      <c r="AU446" s="1111" t="s">
        <v>97</v>
      </c>
      <c r="AV446" s="570">
        <f t="shared" si="63"/>
        <v>0</v>
      </c>
      <c r="AW446" s="1153"/>
      <c r="AX446" s="1154"/>
      <c r="AY446" s="1154"/>
      <c r="AZ446" s="1154"/>
      <c r="BA446" s="1154"/>
      <c r="BB446" s="1154"/>
      <c r="BC446" s="1154"/>
      <c r="BD446" s="1154"/>
      <c r="BE446" s="1155"/>
    </row>
    <row r="447" spans="1:57" ht="31.5">
      <c r="A447" s="2466"/>
      <c r="B447" s="2693"/>
      <c r="C447" s="2711"/>
      <c r="D447" s="343" t="s">
        <v>77</v>
      </c>
      <c r="E447" s="2524"/>
      <c r="F447" s="2510"/>
      <c r="G447" s="1096">
        <f t="shared" si="61"/>
        <v>5</v>
      </c>
      <c r="H447" s="1097">
        <f t="shared" si="68"/>
        <v>1</v>
      </c>
      <c r="I447" s="1098">
        <v>1</v>
      </c>
      <c r="J447" s="1150"/>
      <c r="K447" s="1150"/>
      <c r="L447" s="1151"/>
      <c r="M447" s="1100">
        <f t="shared" si="62"/>
        <v>5</v>
      </c>
      <c r="N447" s="1101"/>
      <c r="O447" s="1101"/>
      <c r="P447" s="1101"/>
      <c r="Q447" s="1101"/>
      <c r="R447" s="1102">
        <v>5</v>
      </c>
      <c r="S447" s="1103">
        <v>2</v>
      </c>
      <c r="T447" s="1101"/>
      <c r="U447" s="1101"/>
      <c r="V447" s="1101">
        <v>3</v>
      </c>
      <c r="W447" s="1101"/>
      <c r="X447" s="1105"/>
      <c r="Y447" s="1152">
        <v>5</v>
      </c>
      <c r="Z447" s="1082"/>
      <c r="AA447" s="1083"/>
      <c r="AB447" s="1084"/>
      <c r="AC447" s="1084"/>
      <c r="AD447" s="1084"/>
      <c r="AE447" s="1084"/>
      <c r="AF447" s="1164"/>
      <c r="AG447" s="1106">
        <v>40</v>
      </c>
      <c r="AH447" s="1143">
        <v>20</v>
      </c>
      <c r="AI447" s="1147">
        <v>128</v>
      </c>
      <c r="AJ447" s="571">
        <f>SUM(AQ447:AU447)</f>
        <v>5</v>
      </c>
      <c r="AK447" s="1107" t="s">
        <v>98</v>
      </c>
      <c r="AL447" s="1108" t="s">
        <v>98</v>
      </c>
      <c r="AM447" s="1109" t="s">
        <v>98</v>
      </c>
      <c r="AN447" s="1110" t="s">
        <v>97</v>
      </c>
      <c r="AO447" s="1108" t="s">
        <v>97</v>
      </c>
      <c r="AP447" s="1109" t="s">
        <v>97</v>
      </c>
      <c r="AQ447" s="1110">
        <v>1</v>
      </c>
      <c r="AR447" s="1108"/>
      <c r="AS447" s="1108">
        <v>1</v>
      </c>
      <c r="AT447" s="1108">
        <v>3</v>
      </c>
      <c r="AU447" s="1111"/>
      <c r="AV447" s="570">
        <f t="shared" si="63"/>
        <v>0</v>
      </c>
      <c r="AW447" s="1112"/>
      <c r="AX447" s="1113"/>
      <c r="AY447" s="1113"/>
      <c r="AZ447" s="1113"/>
      <c r="BA447" s="1113"/>
      <c r="BB447" s="1113"/>
      <c r="BC447" s="1113"/>
      <c r="BD447" s="1113"/>
      <c r="BE447" s="1114"/>
    </row>
    <row r="448" spans="1:57" ht="32.25" thickBot="1">
      <c r="A448" s="2466"/>
      <c r="B448" s="2694"/>
      <c r="C448" s="2713"/>
      <c r="D448" s="345" t="s">
        <v>78</v>
      </c>
      <c r="E448" s="2541"/>
      <c r="F448" s="2522"/>
      <c r="G448" s="1117">
        <f t="shared" si="61"/>
        <v>0</v>
      </c>
      <c r="H448" s="1118">
        <f t="shared" si="68"/>
        <v>0</v>
      </c>
      <c r="I448" s="1119"/>
      <c r="J448" s="1156"/>
      <c r="K448" s="1156"/>
      <c r="L448" s="1157"/>
      <c r="M448" s="1121">
        <f t="shared" si="62"/>
        <v>0</v>
      </c>
      <c r="N448" s="1122"/>
      <c r="O448" s="1122"/>
      <c r="P448" s="1122"/>
      <c r="Q448" s="1122"/>
      <c r="R448" s="1123"/>
      <c r="S448" s="1124"/>
      <c r="T448" s="1125"/>
      <c r="U448" s="1125"/>
      <c r="V448" s="1125"/>
      <c r="W448" s="1125"/>
      <c r="X448" s="1126"/>
      <c r="Y448" s="1124"/>
      <c r="Z448" s="1126"/>
      <c r="AA448" s="1131"/>
      <c r="AB448" s="1119"/>
      <c r="AC448" s="1119"/>
      <c r="AD448" s="1119"/>
      <c r="AE448" s="1119"/>
      <c r="AF448" s="1163"/>
      <c r="AG448" s="1131"/>
      <c r="AH448" s="1163"/>
      <c r="AI448" s="1162"/>
      <c r="AJ448" s="572">
        <f t="shared" si="64"/>
        <v>0</v>
      </c>
      <c r="AK448" s="1132" t="s">
        <v>97</v>
      </c>
      <c r="AL448" s="1133" t="s">
        <v>97</v>
      </c>
      <c r="AM448" s="1134" t="s">
        <v>97</v>
      </c>
      <c r="AN448" s="1135" t="s">
        <v>97</v>
      </c>
      <c r="AO448" s="1133" t="s">
        <v>98</v>
      </c>
      <c r="AP448" s="1134" t="s">
        <v>98</v>
      </c>
      <c r="AQ448" s="1131"/>
      <c r="AR448" s="1119"/>
      <c r="AS448" s="1119"/>
      <c r="AT448" s="1119"/>
      <c r="AU448" s="1120"/>
      <c r="AV448" s="570">
        <f t="shared" si="63"/>
        <v>0</v>
      </c>
      <c r="AW448" s="1136"/>
      <c r="AX448" s="1137"/>
      <c r="AY448" s="1137"/>
      <c r="AZ448" s="1137"/>
      <c r="BA448" s="1137"/>
      <c r="BB448" s="1137"/>
      <c r="BC448" s="1137"/>
      <c r="BD448" s="1137"/>
      <c r="BE448" s="1138"/>
    </row>
    <row r="449" spans="1:57" ht="31.5">
      <c r="A449" s="2466"/>
      <c r="B449" s="2692" t="s">
        <v>394</v>
      </c>
      <c r="C449" s="2710" t="s">
        <v>395</v>
      </c>
      <c r="D449" s="342" t="s">
        <v>74</v>
      </c>
      <c r="E449" s="2540">
        <v>30</v>
      </c>
      <c r="F449" s="2509">
        <f>E449-SUM(M449:M453)</f>
        <v>0</v>
      </c>
      <c r="G449" s="1071">
        <f t="shared" si="61"/>
        <v>3</v>
      </c>
      <c r="H449" s="1072">
        <f t="shared" si="68"/>
        <v>0</v>
      </c>
      <c r="I449" s="1073"/>
      <c r="J449" s="1073"/>
      <c r="K449" s="1073"/>
      <c r="L449" s="1074"/>
      <c r="M449" s="1075">
        <f t="shared" si="62"/>
        <v>2</v>
      </c>
      <c r="N449" s="1076"/>
      <c r="O449" s="1076"/>
      <c r="P449" s="1076"/>
      <c r="Q449" s="1076"/>
      <c r="R449" s="1077">
        <v>2</v>
      </c>
      <c r="S449" s="1078"/>
      <c r="T449" s="1076"/>
      <c r="U449" s="1076"/>
      <c r="V449" s="1079">
        <v>2</v>
      </c>
      <c r="W449" s="1076"/>
      <c r="X449" s="1080"/>
      <c r="Y449" s="1081">
        <v>2</v>
      </c>
      <c r="Z449" s="1082"/>
      <c r="AA449" s="1083"/>
      <c r="AB449" s="1084"/>
      <c r="AC449" s="1084"/>
      <c r="AD449" s="1084"/>
      <c r="AE449" s="1084"/>
      <c r="AF449" s="1085"/>
      <c r="AG449" s="1083">
        <v>43</v>
      </c>
      <c r="AH449" s="1085">
        <v>20</v>
      </c>
      <c r="AI449" s="1086">
        <v>11</v>
      </c>
      <c r="AJ449" s="569">
        <f>SUM(AN449:AP449)</f>
        <v>2</v>
      </c>
      <c r="AK449" s="1087" t="s">
        <v>97</v>
      </c>
      <c r="AL449" s="1088" t="s">
        <v>97</v>
      </c>
      <c r="AM449" s="1089" t="s">
        <v>97</v>
      </c>
      <c r="AN449" s="1086"/>
      <c r="AO449" s="1073">
        <v>2</v>
      </c>
      <c r="AP449" s="1090"/>
      <c r="AQ449" s="1091" t="s">
        <v>97</v>
      </c>
      <c r="AR449" s="1088" t="s">
        <v>97</v>
      </c>
      <c r="AS449" s="1088" t="s">
        <v>97</v>
      </c>
      <c r="AT449" s="1088" t="s">
        <v>97</v>
      </c>
      <c r="AU449" s="1092" t="s">
        <v>97</v>
      </c>
      <c r="AV449" s="570">
        <f t="shared" si="63"/>
        <v>1</v>
      </c>
      <c r="AW449" s="1093"/>
      <c r="AX449" s="1094"/>
      <c r="AY449" s="1094"/>
      <c r="AZ449" s="1094"/>
      <c r="BA449" s="1094"/>
      <c r="BB449" s="1094"/>
      <c r="BC449" s="1094">
        <v>1</v>
      </c>
      <c r="BD449" s="1094"/>
      <c r="BE449" s="1095"/>
    </row>
    <row r="450" spans="1:57" ht="47.25">
      <c r="A450" s="2466"/>
      <c r="B450" s="2693"/>
      <c r="C450" s="2711"/>
      <c r="D450" s="343" t="s">
        <v>75</v>
      </c>
      <c r="E450" s="2524"/>
      <c r="F450" s="2510"/>
      <c r="G450" s="1096">
        <f t="shared" si="61"/>
        <v>0</v>
      </c>
      <c r="H450" s="1097">
        <f t="shared" si="68"/>
        <v>0</v>
      </c>
      <c r="I450" s="1098"/>
      <c r="J450" s="1098"/>
      <c r="K450" s="1098"/>
      <c r="L450" s="1099"/>
      <c r="M450" s="1100">
        <f t="shared" si="62"/>
        <v>0</v>
      </c>
      <c r="N450" s="1101"/>
      <c r="O450" s="1101"/>
      <c r="P450" s="1101"/>
      <c r="Q450" s="1101"/>
      <c r="R450" s="1102"/>
      <c r="S450" s="1103"/>
      <c r="T450" s="1104"/>
      <c r="U450" s="1104"/>
      <c r="V450" s="1101"/>
      <c r="W450" s="1101"/>
      <c r="X450" s="1105"/>
      <c r="Y450" s="1081"/>
      <c r="Z450" s="1082"/>
      <c r="AA450" s="1083"/>
      <c r="AB450" s="1084"/>
      <c r="AC450" s="1084"/>
      <c r="AD450" s="1084"/>
      <c r="AE450" s="1084"/>
      <c r="AF450" s="1085"/>
      <c r="AG450" s="1106"/>
      <c r="AH450" s="1099"/>
      <c r="AI450" s="1106"/>
      <c r="AJ450" s="571">
        <f t="shared" si="64"/>
        <v>0</v>
      </c>
      <c r="AK450" s="1107" t="s">
        <v>98</v>
      </c>
      <c r="AL450" s="1108" t="s">
        <v>98</v>
      </c>
      <c r="AM450" s="1109" t="s">
        <v>98</v>
      </c>
      <c r="AN450" s="1110"/>
      <c r="AO450" s="1108"/>
      <c r="AP450" s="1109"/>
      <c r="AQ450" s="1110" t="s">
        <v>97</v>
      </c>
      <c r="AR450" s="1108" t="s">
        <v>97</v>
      </c>
      <c r="AS450" s="1108" t="s">
        <v>97</v>
      </c>
      <c r="AT450" s="1108" t="s">
        <v>97</v>
      </c>
      <c r="AU450" s="1111" t="s">
        <v>97</v>
      </c>
      <c r="AV450" s="570">
        <f t="shared" si="63"/>
        <v>0</v>
      </c>
      <c r="AW450" s="1153"/>
      <c r="AX450" s="1154"/>
      <c r="AY450" s="1154"/>
      <c r="AZ450" s="1154"/>
      <c r="BA450" s="1154"/>
      <c r="BB450" s="1154"/>
      <c r="BC450" s="1154"/>
      <c r="BD450" s="1154"/>
      <c r="BE450" s="1155"/>
    </row>
    <row r="451" spans="1:57" ht="31.5">
      <c r="A451" s="2466"/>
      <c r="B451" s="2693"/>
      <c r="C451" s="2711"/>
      <c r="D451" s="343" t="s">
        <v>76</v>
      </c>
      <c r="E451" s="2524"/>
      <c r="F451" s="2510"/>
      <c r="G451" s="1096">
        <f t="shared" si="61"/>
        <v>0</v>
      </c>
      <c r="H451" s="1097">
        <f t="shared" si="68"/>
        <v>0</v>
      </c>
      <c r="I451" s="1098"/>
      <c r="J451" s="1098"/>
      <c r="K451" s="1098"/>
      <c r="L451" s="1099"/>
      <c r="M451" s="1100">
        <f t="shared" si="62"/>
        <v>0</v>
      </c>
      <c r="N451" s="1101"/>
      <c r="O451" s="1101"/>
      <c r="P451" s="1115"/>
      <c r="Q451" s="1116"/>
      <c r="R451" s="1102"/>
      <c r="S451" s="1103"/>
      <c r="T451" s="1101"/>
      <c r="U451" s="1101"/>
      <c r="V451" s="1101"/>
      <c r="W451" s="1101"/>
      <c r="X451" s="1105"/>
      <c r="Y451" s="1081"/>
      <c r="Z451" s="1082"/>
      <c r="AA451" s="1083"/>
      <c r="AB451" s="1084"/>
      <c r="AC451" s="1084"/>
      <c r="AD451" s="1084"/>
      <c r="AE451" s="1084"/>
      <c r="AF451" s="1085"/>
      <c r="AG451" s="1106"/>
      <c r="AH451" s="1099"/>
      <c r="AI451" s="1106"/>
      <c r="AJ451" s="571">
        <f t="shared" si="64"/>
        <v>0</v>
      </c>
      <c r="AK451" s="1107"/>
      <c r="AL451" s="1108"/>
      <c r="AM451" s="1109"/>
      <c r="AN451" s="1110" t="s">
        <v>97</v>
      </c>
      <c r="AO451" s="1108" t="s">
        <v>97</v>
      </c>
      <c r="AP451" s="1109" t="s">
        <v>97</v>
      </c>
      <c r="AQ451" s="1110" t="s">
        <v>97</v>
      </c>
      <c r="AR451" s="1108" t="s">
        <v>97</v>
      </c>
      <c r="AS451" s="1108" t="s">
        <v>97</v>
      </c>
      <c r="AT451" s="1108" t="s">
        <v>97</v>
      </c>
      <c r="AU451" s="1111" t="s">
        <v>97</v>
      </c>
      <c r="AV451" s="570">
        <f t="shared" si="63"/>
        <v>0</v>
      </c>
      <c r="AW451" s="1153"/>
      <c r="AX451" s="1154"/>
      <c r="AY451" s="1154"/>
      <c r="AZ451" s="1154"/>
      <c r="BA451" s="1154"/>
      <c r="BB451" s="1154"/>
      <c r="BC451" s="1154"/>
      <c r="BD451" s="1154"/>
      <c r="BE451" s="1155"/>
    </row>
    <row r="452" spans="1:57" ht="31.5">
      <c r="A452" s="2466"/>
      <c r="B452" s="2693"/>
      <c r="C452" s="2711"/>
      <c r="D452" s="343" t="s">
        <v>77</v>
      </c>
      <c r="E452" s="2524"/>
      <c r="F452" s="2510"/>
      <c r="G452" s="1096">
        <f t="shared" si="61"/>
        <v>28</v>
      </c>
      <c r="H452" s="1097">
        <f t="shared" si="68"/>
        <v>2</v>
      </c>
      <c r="I452" s="1098"/>
      <c r="J452" s="1098"/>
      <c r="K452" s="1098">
        <v>2</v>
      </c>
      <c r="L452" s="1099"/>
      <c r="M452" s="1100">
        <f t="shared" si="62"/>
        <v>28</v>
      </c>
      <c r="N452" s="1101"/>
      <c r="O452" s="1101"/>
      <c r="P452" s="1101"/>
      <c r="Q452" s="1101"/>
      <c r="R452" s="1102">
        <v>28</v>
      </c>
      <c r="S452" s="1103">
        <v>1</v>
      </c>
      <c r="T452" s="1101"/>
      <c r="U452" s="1101"/>
      <c r="V452" s="1101">
        <v>27</v>
      </c>
      <c r="W452" s="1101"/>
      <c r="X452" s="1105"/>
      <c r="Y452" s="1081">
        <v>28</v>
      </c>
      <c r="Z452" s="1082"/>
      <c r="AA452" s="1083"/>
      <c r="AB452" s="1084">
        <v>9</v>
      </c>
      <c r="AC452" s="1084">
        <v>7</v>
      </c>
      <c r="AD452" s="1084"/>
      <c r="AE452" s="1084">
        <v>23</v>
      </c>
      <c r="AF452" s="1085">
        <v>1</v>
      </c>
      <c r="AG452" s="1106">
        <v>44</v>
      </c>
      <c r="AH452" s="1099">
        <v>18</v>
      </c>
      <c r="AI452" s="1106">
        <v>100</v>
      </c>
      <c r="AJ452" s="571">
        <f>SUM(AQ452:AU452)</f>
        <v>28</v>
      </c>
      <c r="AK452" s="1107" t="s">
        <v>98</v>
      </c>
      <c r="AL452" s="1108" t="s">
        <v>98</v>
      </c>
      <c r="AM452" s="1109" t="s">
        <v>98</v>
      </c>
      <c r="AN452" s="1110" t="s">
        <v>97</v>
      </c>
      <c r="AO452" s="1108" t="s">
        <v>97</v>
      </c>
      <c r="AP452" s="1109" t="s">
        <v>97</v>
      </c>
      <c r="AQ452" s="1110"/>
      <c r="AR452" s="1108">
        <v>7</v>
      </c>
      <c r="AS452" s="1108">
        <v>19</v>
      </c>
      <c r="AT452" s="1108">
        <v>2</v>
      </c>
      <c r="AU452" s="1111"/>
      <c r="AV452" s="570">
        <f t="shared" si="63"/>
        <v>0</v>
      </c>
      <c r="AW452" s="1153"/>
      <c r="AX452" s="1154"/>
      <c r="AY452" s="1154"/>
      <c r="AZ452" s="1154"/>
      <c r="BA452" s="1154"/>
      <c r="BB452" s="1154"/>
      <c r="BC452" s="1154"/>
      <c r="BD452" s="1154"/>
      <c r="BE452" s="1155"/>
    </row>
    <row r="453" spans="1:57" ht="32.25" thickBot="1">
      <c r="A453" s="2466"/>
      <c r="B453" s="2694"/>
      <c r="C453" s="2713"/>
      <c r="D453" s="345" t="s">
        <v>78</v>
      </c>
      <c r="E453" s="2541"/>
      <c r="F453" s="2522"/>
      <c r="G453" s="1117">
        <f t="shared" si="61"/>
        <v>0</v>
      </c>
      <c r="H453" s="1118">
        <f t="shared" si="68"/>
        <v>0</v>
      </c>
      <c r="I453" s="1119"/>
      <c r="J453" s="1119"/>
      <c r="K453" s="1119"/>
      <c r="L453" s="1120"/>
      <c r="M453" s="1121">
        <f t="shared" si="62"/>
        <v>0</v>
      </c>
      <c r="N453" s="1122"/>
      <c r="O453" s="1122"/>
      <c r="P453" s="1122"/>
      <c r="Q453" s="1122"/>
      <c r="R453" s="1123"/>
      <c r="S453" s="1124"/>
      <c r="T453" s="1125"/>
      <c r="U453" s="1125"/>
      <c r="V453" s="1125"/>
      <c r="W453" s="1125"/>
      <c r="X453" s="1126"/>
      <c r="Y453" s="1127"/>
      <c r="Z453" s="1128"/>
      <c r="AA453" s="1129"/>
      <c r="AB453" s="1165"/>
      <c r="AC453" s="1165"/>
      <c r="AD453" s="1165"/>
      <c r="AE453" s="1165"/>
      <c r="AF453" s="1130"/>
      <c r="AG453" s="1129"/>
      <c r="AH453" s="1130"/>
      <c r="AI453" s="1131"/>
      <c r="AJ453" s="572">
        <f t="shared" si="64"/>
        <v>0</v>
      </c>
      <c r="AK453" s="1132" t="s">
        <v>97</v>
      </c>
      <c r="AL453" s="1133" t="s">
        <v>97</v>
      </c>
      <c r="AM453" s="1134" t="s">
        <v>97</v>
      </c>
      <c r="AN453" s="1135" t="s">
        <v>97</v>
      </c>
      <c r="AO453" s="1133" t="s">
        <v>98</v>
      </c>
      <c r="AP453" s="1134" t="s">
        <v>98</v>
      </c>
      <c r="AQ453" s="1131"/>
      <c r="AR453" s="1119"/>
      <c r="AS453" s="1119"/>
      <c r="AT453" s="1119"/>
      <c r="AU453" s="1120"/>
      <c r="AV453" s="570">
        <f t="shared" si="63"/>
        <v>0</v>
      </c>
      <c r="AW453" s="1136"/>
      <c r="AX453" s="1137"/>
      <c r="AY453" s="1137"/>
      <c r="AZ453" s="1137"/>
      <c r="BA453" s="1137"/>
      <c r="BB453" s="1137"/>
      <c r="BC453" s="1137"/>
      <c r="BD453" s="1137"/>
      <c r="BE453" s="1138"/>
    </row>
    <row r="454" spans="1:57" ht="31.5">
      <c r="A454" s="2466"/>
      <c r="B454" s="2692" t="s">
        <v>396</v>
      </c>
      <c r="C454" s="2710" t="s">
        <v>397</v>
      </c>
      <c r="D454" s="342" t="s">
        <v>74</v>
      </c>
      <c r="E454" s="2540">
        <v>30</v>
      </c>
      <c r="F454" s="2509">
        <f>E454-SUM(M454:M458)</f>
        <v>-3</v>
      </c>
      <c r="G454" s="1071">
        <f t="shared" si="61"/>
        <v>12</v>
      </c>
      <c r="H454" s="1072">
        <f t="shared" si="68"/>
        <v>0</v>
      </c>
      <c r="I454" s="1073"/>
      <c r="J454" s="1073"/>
      <c r="K454" s="1073"/>
      <c r="L454" s="1074"/>
      <c r="M454" s="1075">
        <f t="shared" si="62"/>
        <v>11</v>
      </c>
      <c r="N454" s="1076"/>
      <c r="O454" s="1076"/>
      <c r="P454" s="1076"/>
      <c r="Q454" s="1076"/>
      <c r="R454" s="1077">
        <v>11</v>
      </c>
      <c r="S454" s="1078">
        <v>1</v>
      </c>
      <c r="T454" s="1076"/>
      <c r="U454" s="1076"/>
      <c r="V454" s="1079">
        <v>10</v>
      </c>
      <c r="W454" s="1076"/>
      <c r="X454" s="1080"/>
      <c r="Y454" s="1078">
        <v>11</v>
      </c>
      <c r="Z454" s="1080"/>
      <c r="AA454" s="1086"/>
      <c r="AB454" s="1073"/>
      <c r="AC454" s="1073"/>
      <c r="AD454" s="1073"/>
      <c r="AE454" s="1073">
        <v>10</v>
      </c>
      <c r="AF454" s="1074"/>
      <c r="AG454" s="1086">
        <v>37</v>
      </c>
      <c r="AH454" s="1090">
        <v>16</v>
      </c>
      <c r="AI454" s="1086">
        <v>10</v>
      </c>
      <c r="AJ454" s="569">
        <f>SUM(AN454:AP454)</f>
        <v>11</v>
      </c>
      <c r="AK454" s="1087" t="s">
        <v>97</v>
      </c>
      <c r="AL454" s="1088" t="s">
        <v>97</v>
      </c>
      <c r="AM454" s="1092" t="s">
        <v>97</v>
      </c>
      <c r="AN454" s="1086"/>
      <c r="AO454" s="1073">
        <v>11</v>
      </c>
      <c r="AP454" s="1090"/>
      <c r="AQ454" s="1087" t="s">
        <v>97</v>
      </c>
      <c r="AR454" s="1088" t="s">
        <v>97</v>
      </c>
      <c r="AS454" s="1088" t="s">
        <v>97</v>
      </c>
      <c r="AT454" s="1088" t="s">
        <v>97</v>
      </c>
      <c r="AU454" s="1092" t="s">
        <v>97</v>
      </c>
      <c r="AV454" s="570">
        <f t="shared" si="63"/>
        <v>1</v>
      </c>
      <c r="AW454" s="1093"/>
      <c r="AX454" s="1094"/>
      <c r="AY454" s="1094"/>
      <c r="AZ454" s="1094"/>
      <c r="BA454" s="1094">
        <v>1</v>
      </c>
      <c r="BB454" s="1094"/>
      <c r="BC454" s="1094"/>
      <c r="BD454" s="1094"/>
      <c r="BE454" s="1095"/>
    </row>
    <row r="455" spans="1:57" ht="47.25">
      <c r="A455" s="2466"/>
      <c r="B455" s="2693"/>
      <c r="C455" s="2711"/>
      <c r="D455" s="343" t="s">
        <v>75</v>
      </c>
      <c r="E455" s="2524"/>
      <c r="F455" s="2510"/>
      <c r="G455" s="1096">
        <f t="shared" si="61"/>
        <v>0</v>
      </c>
      <c r="H455" s="1097">
        <f t="shared" si="68"/>
        <v>0</v>
      </c>
      <c r="I455" s="1098"/>
      <c r="J455" s="1098"/>
      <c r="K455" s="1098"/>
      <c r="L455" s="1099"/>
      <c r="M455" s="1100">
        <f t="shared" si="62"/>
        <v>0</v>
      </c>
      <c r="N455" s="1101"/>
      <c r="O455" s="1101"/>
      <c r="P455" s="1101"/>
      <c r="Q455" s="1101"/>
      <c r="R455" s="1102"/>
      <c r="S455" s="1103"/>
      <c r="T455" s="1104"/>
      <c r="U455" s="1104"/>
      <c r="V455" s="1101"/>
      <c r="W455" s="1101"/>
      <c r="X455" s="1105"/>
      <c r="Y455" s="1152"/>
      <c r="Z455" s="1082"/>
      <c r="AA455" s="1083"/>
      <c r="AB455" s="1084"/>
      <c r="AC455" s="1084"/>
      <c r="AD455" s="1084"/>
      <c r="AE455" s="1084"/>
      <c r="AF455" s="1085"/>
      <c r="AG455" s="1106"/>
      <c r="AH455" s="1143"/>
      <c r="AI455" s="1106"/>
      <c r="AJ455" s="571">
        <f t="shared" si="64"/>
        <v>0</v>
      </c>
      <c r="AK455" s="1107" t="s">
        <v>98</v>
      </c>
      <c r="AL455" s="1108" t="s">
        <v>98</v>
      </c>
      <c r="AM455" s="1111" t="s">
        <v>98</v>
      </c>
      <c r="AN455" s="1110"/>
      <c r="AO455" s="1108"/>
      <c r="AP455" s="1109"/>
      <c r="AQ455" s="1107" t="s">
        <v>97</v>
      </c>
      <c r="AR455" s="1108" t="s">
        <v>97</v>
      </c>
      <c r="AS455" s="1108" t="s">
        <v>97</v>
      </c>
      <c r="AT455" s="1108" t="s">
        <v>97</v>
      </c>
      <c r="AU455" s="1111" t="s">
        <v>97</v>
      </c>
      <c r="AV455" s="570">
        <f t="shared" si="63"/>
        <v>0</v>
      </c>
      <c r="AW455" s="1153"/>
      <c r="AX455" s="1154"/>
      <c r="AY455" s="1154"/>
      <c r="AZ455" s="1154"/>
      <c r="BA455" s="1154"/>
      <c r="BB455" s="1154"/>
      <c r="BC455" s="1154"/>
      <c r="BD455" s="1154"/>
      <c r="BE455" s="1155"/>
    </row>
    <row r="456" spans="1:57" ht="31.5">
      <c r="A456" s="2466"/>
      <c r="B456" s="2693"/>
      <c r="C456" s="2711"/>
      <c r="D456" s="343" t="s">
        <v>76</v>
      </c>
      <c r="E456" s="2524"/>
      <c r="F456" s="2510"/>
      <c r="G456" s="1096">
        <f t="shared" si="61"/>
        <v>0</v>
      </c>
      <c r="H456" s="1097">
        <f t="shared" si="68"/>
        <v>0</v>
      </c>
      <c r="I456" s="1098"/>
      <c r="J456" s="1098"/>
      <c r="K456" s="1098"/>
      <c r="L456" s="1099"/>
      <c r="M456" s="1100">
        <f t="shared" si="62"/>
        <v>0</v>
      </c>
      <c r="N456" s="1101"/>
      <c r="O456" s="1101"/>
      <c r="P456" s="1115"/>
      <c r="Q456" s="1116"/>
      <c r="R456" s="1102"/>
      <c r="S456" s="1103"/>
      <c r="T456" s="1101"/>
      <c r="U456" s="1101"/>
      <c r="V456" s="1101"/>
      <c r="W456" s="1101"/>
      <c r="X456" s="1105"/>
      <c r="Y456" s="1152"/>
      <c r="Z456" s="1082"/>
      <c r="AA456" s="1083"/>
      <c r="AB456" s="1084"/>
      <c r="AC456" s="1084"/>
      <c r="AD456" s="1084"/>
      <c r="AE456" s="1084"/>
      <c r="AF456" s="1085"/>
      <c r="AG456" s="1106"/>
      <c r="AH456" s="1143"/>
      <c r="AI456" s="1106"/>
      <c r="AJ456" s="571">
        <f t="shared" si="64"/>
        <v>0</v>
      </c>
      <c r="AK456" s="1107"/>
      <c r="AL456" s="1108"/>
      <c r="AM456" s="1111"/>
      <c r="AN456" s="1110" t="s">
        <v>97</v>
      </c>
      <c r="AO456" s="1108" t="s">
        <v>97</v>
      </c>
      <c r="AP456" s="1109" t="s">
        <v>97</v>
      </c>
      <c r="AQ456" s="1107" t="s">
        <v>97</v>
      </c>
      <c r="AR456" s="1108" t="s">
        <v>97</v>
      </c>
      <c r="AS456" s="1108" t="s">
        <v>97</v>
      </c>
      <c r="AT456" s="1108" t="s">
        <v>97</v>
      </c>
      <c r="AU456" s="1111" t="s">
        <v>97</v>
      </c>
      <c r="AV456" s="570">
        <f t="shared" si="63"/>
        <v>0</v>
      </c>
      <c r="AW456" s="1153"/>
      <c r="AX456" s="1154"/>
      <c r="AY456" s="1154"/>
      <c r="AZ456" s="1154"/>
      <c r="BA456" s="1154"/>
      <c r="BB456" s="1154"/>
      <c r="BC456" s="1154"/>
      <c r="BD456" s="1154"/>
      <c r="BE456" s="1155"/>
    </row>
    <row r="457" spans="1:57" ht="31.5">
      <c r="A457" s="2466"/>
      <c r="B457" s="2693"/>
      <c r="C457" s="2711"/>
      <c r="D457" s="343" t="s">
        <v>77</v>
      </c>
      <c r="E457" s="2524"/>
      <c r="F457" s="2510"/>
      <c r="G457" s="1096">
        <f t="shared" si="61"/>
        <v>22</v>
      </c>
      <c r="H457" s="1097">
        <f t="shared" si="68"/>
        <v>1</v>
      </c>
      <c r="I457" s="1098">
        <v>1</v>
      </c>
      <c r="J457" s="1098"/>
      <c r="K457" s="1098"/>
      <c r="L457" s="1099"/>
      <c r="M457" s="1100">
        <f t="shared" si="62"/>
        <v>22</v>
      </c>
      <c r="N457" s="1101"/>
      <c r="O457" s="1101"/>
      <c r="P457" s="1101"/>
      <c r="Q457" s="1101"/>
      <c r="R457" s="1102">
        <v>22</v>
      </c>
      <c r="S457" s="1103">
        <v>1</v>
      </c>
      <c r="T457" s="1101"/>
      <c r="U457" s="1101"/>
      <c r="V457" s="1101">
        <v>21</v>
      </c>
      <c r="W457" s="1101"/>
      <c r="X457" s="1105"/>
      <c r="Y457" s="1152">
        <v>17</v>
      </c>
      <c r="Z457" s="1082">
        <v>5</v>
      </c>
      <c r="AA457" s="1083"/>
      <c r="AB457" s="1084">
        <v>9</v>
      </c>
      <c r="AC457" s="1084">
        <v>6</v>
      </c>
      <c r="AD457" s="1084"/>
      <c r="AE457" s="1084">
        <v>16</v>
      </c>
      <c r="AF457" s="1085">
        <v>1</v>
      </c>
      <c r="AG457" s="1106">
        <v>38</v>
      </c>
      <c r="AH457" s="1143">
        <v>18</v>
      </c>
      <c r="AI457" s="1106">
        <v>100</v>
      </c>
      <c r="AJ457" s="571">
        <f>SUM(AQ457:AU457)</f>
        <v>22</v>
      </c>
      <c r="AK457" s="1107" t="s">
        <v>98</v>
      </c>
      <c r="AL457" s="1108" t="s">
        <v>98</v>
      </c>
      <c r="AM457" s="1111" t="s">
        <v>98</v>
      </c>
      <c r="AN457" s="1110" t="s">
        <v>97</v>
      </c>
      <c r="AO457" s="1108" t="s">
        <v>97</v>
      </c>
      <c r="AP457" s="1109" t="s">
        <v>97</v>
      </c>
      <c r="AQ457" s="1107"/>
      <c r="AR457" s="1108">
        <v>3</v>
      </c>
      <c r="AS457" s="1098">
        <v>13</v>
      </c>
      <c r="AT457" s="1108">
        <v>6</v>
      </c>
      <c r="AU457" s="1111"/>
      <c r="AV457" s="570">
        <f t="shared" si="63"/>
        <v>0</v>
      </c>
      <c r="AW457" s="1153"/>
      <c r="AX457" s="1154"/>
      <c r="AY457" s="1154"/>
      <c r="AZ457" s="1154"/>
      <c r="BA457" s="1154"/>
      <c r="BB457" s="1154"/>
      <c r="BC457" s="1154"/>
      <c r="BD457" s="1154"/>
      <c r="BE457" s="1155"/>
    </row>
    <row r="458" spans="1:57" ht="32.25" thickBot="1">
      <c r="A458" s="2466"/>
      <c r="B458" s="2694"/>
      <c r="C458" s="2713"/>
      <c r="D458" s="345" t="s">
        <v>78</v>
      </c>
      <c r="E458" s="2524"/>
      <c r="F458" s="2510"/>
      <c r="G458" s="1166">
        <f t="shared" ref="G458:G521" si="69">SUM(M458,AV458)</f>
        <v>0</v>
      </c>
      <c r="H458" s="1167">
        <f t="shared" si="68"/>
        <v>0</v>
      </c>
      <c r="I458" s="1165"/>
      <c r="J458" s="1165"/>
      <c r="K458" s="1165"/>
      <c r="L458" s="1130"/>
      <c r="M458" s="1168">
        <f t="shared" ref="M458:M521" si="70">IF(AND(SUM(N458:R458)=SUM(Y458:Z458),SUM(S458:X458)=SUM(Y458:Z458)),SUM(N458:R458),"ПЕРЕВІРТЕ ПРАВИЛЬНІСТЬ ДАНИХ")</f>
        <v>0</v>
      </c>
      <c r="N458" s="1122"/>
      <c r="O458" s="1122"/>
      <c r="P458" s="1122"/>
      <c r="Q458" s="1122"/>
      <c r="R458" s="1123"/>
      <c r="S458" s="1159"/>
      <c r="T458" s="1122"/>
      <c r="U458" s="1122"/>
      <c r="V458" s="1122"/>
      <c r="W458" s="1122"/>
      <c r="X458" s="1128"/>
      <c r="Y458" s="1159"/>
      <c r="Z458" s="1128"/>
      <c r="AA458" s="1129"/>
      <c r="AB458" s="1165"/>
      <c r="AC458" s="1165"/>
      <c r="AD458" s="1165"/>
      <c r="AE458" s="1165"/>
      <c r="AF458" s="1130"/>
      <c r="AG458" s="1129"/>
      <c r="AH458" s="1169"/>
      <c r="AI458" s="1129"/>
      <c r="AJ458" s="573">
        <f t="shared" ref="AJ458:AJ496" si="71">SUM(AN458:AP458)</f>
        <v>0</v>
      </c>
      <c r="AK458" s="1170" t="s">
        <v>97</v>
      </c>
      <c r="AL458" s="1171" t="s">
        <v>97</v>
      </c>
      <c r="AM458" s="1172" t="s">
        <v>97</v>
      </c>
      <c r="AN458" s="1173" t="s">
        <v>97</v>
      </c>
      <c r="AO458" s="1174" t="s">
        <v>98</v>
      </c>
      <c r="AP458" s="1175" t="s">
        <v>98</v>
      </c>
      <c r="AQ458" s="1176"/>
      <c r="AR458" s="1177"/>
      <c r="AS458" s="1171" t="s">
        <v>97</v>
      </c>
      <c r="AT458" s="1177"/>
      <c r="AU458" s="1178"/>
      <c r="AV458" s="570">
        <f t="shared" ref="AV458:AV521" si="72">SUM(AW458:BE458)</f>
        <v>0</v>
      </c>
      <c r="AW458" s="1179"/>
      <c r="AX458" s="1180"/>
      <c r="AY458" s="1180"/>
      <c r="AZ458" s="1180"/>
      <c r="BA458" s="1180"/>
      <c r="BB458" s="1180"/>
      <c r="BC458" s="1180"/>
      <c r="BD458" s="1180"/>
      <c r="BE458" s="1181"/>
    </row>
    <row r="459" spans="1:57" ht="31.5">
      <c r="A459" s="2466"/>
      <c r="B459" s="2566" t="s">
        <v>398</v>
      </c>
      <c r="C459" s="2568">
        <v>13821460</v>
      </c>
      <c r="D459" s="350" t="s">
        <v>74</v>
      </c>
      <c r="E459" s="2540">
        <v>5</v>
      </c>
      <c r="F459" s="2509">
        <f>E459-SUM(M459:M463)</f>
        <v>-1</v>
      </c>
      <c r="G459" s="1071">
        <f t="shared" si="69"/>
        <v>0</v>
      </c>
      <c r="H459" s="1072">
        <f t="shared" si="68"/>
        <v>0</v>
      </c>
      <c r="I459" s="1073"/>
      <c r="J459" s="1073"/>
      <c r="K459" s="1073"/>
      <c r="L459" s="1090"/>
      <c r="M459" s="1182">
        <f t="shared" si="70"/>
        <v>0</v>
      </c>
      <c r="N459" s="1183"/>
      <c r="O459" s="1184"/>
      <c r="P459" s="1184"/>
      <c r="Q459" s="1184"/>
      <c r="R459" s="1185"/>
      <c r="S459" s="1186"/>
      <c r="T459" s="1184"/>
      <c r="U459" s="1184"/>
      <c r="V459" s="1184"/>
      <c r="W459" s="1184"/>
      <c r="X459" s="1187"/>
      <c r="Y459" s="1186"/>
      <c r="Z459" s="1187"/>
      <c r="AA459" s="1140"/>
      <c r="AB459" s="1073"/>
      <c r="AC459" s="1073"/>
      <c r="AD459" s="1073"/>
      <c r="AE459" s="1073"/>
      <c r="AF459" s="1074"/>
      <c r="AG459" s="1086"/>
      <c r="AH459" s="1074"/>
      <c r="AI459" s="1086"/>
      <c r="AJ459" s="569">
        <f t="shared" si="71"/>
        <v>0</v>
      </c>
      <c r="AK459" s="1087" t="s">
        <v>97</v>
      </c>
      <c r="AL459" s="1088" t="s">
        <v>97</v>
      </c>
      <c r="AM459" s="1089" t="s">
        <v>97</v>
      </c>
      <c r="AN459" s="1086"/>
      <c r="AO459" s="1073"/>
      <c r="AP459" s="1090"/>
      <c r="AQ459" s="1091" t="s">
        <v>97</v>
      </c>
      <c r="AR459" s="1088" t="s">
        <v>97</v>
      </c>
      <c r="AS459" s="1088" t="s">
        <v>97</v>
      </c>
      <c r="AT459" s="1088" t="s">
        <v>97</v>
      </c>
      <c r="AU459" s="1092" t="s">
        <v>97</v>
      </c>
      <c r="AV459" s="570">
        <f t="shared" si="72"/>
        <v>0</v>
      </c>
      <c r="AW459" s="1188"/>
      <c r="AX459" s="1189"/>
      <c r="AY459" s="1189"/>
      <c r="AZ459" s="1189"/>
      <c r="BA459" s="1189"/>
      <c r="BB459" s="1189"/>
      <c r="BC459" s="1189"/>
      <c r="BD459" s="1189"/>
      <c r="BE459" s="1190"/>
    </row>
    <row r="460" spans="1:57" ht="47.25">
      <c r="A460" s="2466"/>
      <c r="B460" s="2567"/>
      <c r="C460" s="2569"/>
      <c r="D460" s="351" t="s">
        <v>75</v>
      </c>
      <c r="E460" s="2524"/>
      <c r="F460" s="2510"/>
      <c r="G460" s="1096">
        <f t="shared" si="69"/>
        <v>0</v>
      </c>
      <c r="H460" s="1097">
        <f t="shared" si="68"/>
        <v>0</v>
      </c>
      <c r="I460" s="1098"/>
      <c r="J460" s="1098"/>
      <c r="K460" s="1098"/>
      <c r="L460" s="1143"/>
      <c r="M460" s="1191">
        <f t="shared" si="70"/>
        <v>0</v>
      </c>
      <c r="N460" s="1192"/>
      <c r="O460" s="1193"/>
      <c r="P460" s="1193"/>
      <c r="Q460" s="1193"/>
      <c r="R460" s="1194"/>
      <c r="S460" s="1195"/>
      <c r="T460" s="1193"/>
      <c r="U460" s="1193"/>
      <c r="V460" s="1193"/>
      <c r="W460" s="1193"/>
      <c r="X460" s="1196"/>
      <c r="Y460" s="1195"/>
      <c r="Z460" s="1196"/>
      <c r="AA460" s="1147"/>
      <c r="AB460" s="1098"/>
      <c r="AC460" s="1098"/>
      <c r="AD460" s="1098"/>
      <c r="AE460" s="1098"/>
      <c r="AF460" s="1099"/>
      <c r="AG460" s="1106"/>
      <c r="AH460" s="1099"/>
      <c r="AI460" s="1106"/>
      <c r="AJ460" s="571">
        <f t="shared" si="71"/>
        <v>0</v>
      </c>
      <c r="AK460" s="1107" t="s">
        <v>98</v>
      </c>
      <c r="AL460" s="1108" t="s">
        <v>98</v>
      </c>
      <c r="AM460" s="1109" t="s">
        <v>98</v>
      </c>
      <c r="AN460" s="1110"/>
      <c r="AO460" s="1108"/>
      <c r="AP460" s="1109"/>
      <c r="AQ460" s="1110" t="s">
        <v>97</v>
      </c>
      <c r="AR460" s="1108" t="s">
        <v>97</v>
      </c>
      <c r="AS460" s="1108" t="s">
        <v>97</v>
      </c>
      <c r="AT460" s="1108" t="s">
        <v>97</v>
      </c>
      <c r="AU460" s="1111" t="s">
        <v>97</v>
      </c>
      <c r="AV460" s="570">
        <f t="shared" si="72"/>
        <v>0</v>
      </c>
      <c r="AW460" s="1197"/>
      <c r="AX460" s="1198"/>
      <c r="AY460" s="1198"/>
      <c r="AZ460" s="1198"/>
      <c r="BA460" s="1198"/>
      <c r="BB460" s="1198"/>
      <c r="BC460" s="1198"/>
      <c r="BD460" s="1198"/>
      <c r="BE460" s="1199"/>
    </row>
    <row r="461" spans="1:57" ht="31.5">
      <c r="A461" s="2466"/>
      <c r="B461" s="2567"/>
      <c r="C461" s="2569"/>
      <c r="D461" s="351" t="s">
        <v>76</v>
      </c>
      <c r="E461" s="2524"/>
      <c r="F461" s="2510"/>
      <c r="G461" s="1096">
        <f t="shared" si="69"/>
        <v>0</v>
      </c>
      <c r="H461" s="1097">
        <f t="shared" si="68"/>
        <v>0</v>
      </c>
      <c r="I461" s="1098"/>
      <c r="J461" s="1098"/>
      <c r="K461" s="1098"/>
      <c r="L461" s="1143"/>
      <c r="M461" s="1191">
        <f t="shared" si="70"/>
        <v>0</v>
      </c>
      <c r="N461" s="1192"/>
      <c r="O461" s="1193"/>
      <c r="P461" s="1193"/>
      <c r="Q461" s="1193"/>
      <c r="R461" s="1194"/>
      <c r="S461" s="1195"/>
      <c r="T461" s="1193"/>
      <c r="U461" s="1193"/>
      <c r="V461" s="1193"/>
      <c r="W461" s="1193"/>
      <c r="X461" s="1196"/>
      <c r="Y461" s="1195"/>
      <c r="Z461" s="1196"/>
      <c r="AA461" s="1147"/>
      <c r="AB461" s="1098"/>
      <c r="AC461" s="1098"/>
      <c r="AD461" s="1098"/>
      <c r="AE461" s="1098"/>
      <c r="AF461" s="1099"/>
      <c r="AG461" s="1106"/>
      <c r="AH461" s="1099"/>
      <c r="AI461" s="1106"/>
      <c r="AJ461" s="571">
        <f t="shared" si="71"/>
        <v>0</v>
      </c>
      <c r="AK461" s="1107"/>
      <c r="AL461" s="1108"/>
      <c r="AM461" s="1109"/>
      <c r="AN461" s="1110" t="s">
        <v>97</v>
      </c>
      <c r="AO461" s="1108" t="s">
        <v>97</v>
      </c>
      <c r="AP461" s="1109" t="s">
        <v>97</v>
      </c>
      <c r="AQ461" s="1110" t="s">
        <v>97</v>
      </c>
      <c r="AR461" s="1108" t="s">
        <v>97</v>
      </c>
      <c r="AS461" s="1108" t="s">
        <v>97</v>
      </c>
      <c r="AT461" s="1108" t="s">
        <v>97</v>
      </c>
      <c r="AU461" s="1111" t="s">
        <v>97</v>
      </c>
      <c r="AV461" s="570">
        <f t="shared" si="72"/>
        <v>0</v>
      </c>
      <c r="AW461" s="1197"/>
      <c r="AX461" s="1198"/>
      <c r="AY461" s="1198"/>
      <c r="AZ461" s="1198"/>
      <c r="BA461" s="1198"/>
      <c r="BB461" s="1198"/>
      <c r="BC461" s="1198"/>
      <c r="BD461" s="1198"/>
      <c r="BE461" s="1199"/>
    </row>
    <row r="462" spans="1:57" ht="31.5">
      <c r="A462" s="2466"/>
      <c r="B462" s="2567"/>
      <c r="C462" s="2569"/>
      <c r="D462" s="351" t="s">
        <v>77</v>
      </c>
      <c r="E462" s="2524"/>
      <c r="F462" s="2510"/>
      <c r="G462" s="1096">
        <f t="shared" si="69"/>
        <v>6</v>
      </c>
      <c r="H462" s="1097">
        <f t="shared" si="68"/>
        <v>6</v>
      </c>
      <c r="I462" s="1098"/>
      <c r="J462" s="1098"/>
      <c r="K462" s="1098">
        <v>6</v>
      </c>
      <c r="L462" s="1143"/>
      <c r="M462" s="1191">
        <f t="shared" si="70"/>
        <v>6</v>
      </c>
      <c r="N462" s="1193"/>
      <c r="O462" s="1193"/>
      <c r="P462" s="1193"/>
      <c r="Q462" s="1193"/>
      <c r="R462" s="1194">
        <v>6</v>
      </c>
      <c r="S462" s="1195"/>
      <c r="T462" s="1193"/>
      <c r="U462" s="1193"/>
      <c r="V462" s="1193">
        <v>6</v>
      </c>
      <c r="W462" s="1193"/>
      <c r="X462" s="1196"/>
      <c r="Y462" s="1195">
        <v>5</v>
      </c>
      <c r="Z462" s="1196">
        <v>1</v>
      </c>
      <c r="AA462" s="1147"/>
      <c r="AB462" s="1098">
        <v>3</v>
      </c>
      <c r="AC462" s="1098">
        <v>3</v>
      </c>
      <c r="AD462" s="1098"/>
      <c r="AE462" s="1098">
        <v>1</v>
      </c>
      <c r="AF462" s="1099"/>
      <c r="AG462" s="1106">
        <v>39</v>
      </c>
      <c r="AH462" s="1099">
        <v>20</v>
      </c>
      <c r="AI462" s="1106" t="s">
        <v>399</v>
      </c>
      <c r="AJ462" s="571">
        <f>SUM(AQ462:AU462)</f>
        <v>6</v>
      </c>
      <c r="AK462" s="1107" t="s">
        <v>98</v>
      </c>
      <c r="AL462" s="1108" t="s">
        <v>98</v>
      </c>
      <c r="AM462" s="1109" t="s">
        <v>98</v>
      </c>
      <c r="AN462" s="1110" t="s">
        <v>97</v>
      </c>
      <c r="AO462" s="1108" t="s">
        <v>97</v>
      </c>
      <c r="AP462" s="1109" t="s">
        <v>97</v>
      </c>
      <c r="AQ462" s="1110"/>
      <c r="AR462" s="1108">
        <v>3</v>
      </c>
      <c r="AS462" s="1108">
        <v>1</v>
      </c>
      <c r="AT462" s="1108">
        <v>1</v>
      </c>
      <c r="AU462" s="1111">
        <v>1</v>
      </c>
      <c r="AV462" s="570">
        <f t="shared" si="72"/>
        <v>0</v>
      </c>
      <c r="AW462" s="1197"/>
      <c r="AX462" s="1198"/>
      <c r="AY462" s="1198"/>
      <c r="AZ462" s="1198"/>
      <c r="BA462" s="1198"/>
      <c r="BB462" s="1198"/>
      <c r="BC462" s="1198"/>
      <c r="BD462" s="1198"/>
      <c r="BE462" s="1199"/>
    </row>
    <row r="463" spans="1:57" ht="32.25" thickBot="1">
      <c r="A463" s="2466"/>
      <c r="B463" s="2567"/>
      <c r="C463" s="2569"/>
      <c r="D463" s="352" t="s">
        <v>78</v>
      </c>
      <c r="E463" s="2524"/>
      <c r="F463" s="2510"/>
      <c r="G463" s="1166">
        <f t="shared" si="69"/>
        <v>0</v>
      </c>
      <c r="H463" s="1118">
        <f t="shared" si="68"/>
        <v>0</v>
      </c>
      <c r="I463" s="1119"/>
      <c r="J463" s="1119"/>
      <c r="K463" s="1119"/>
      <c r="L463" s="1163"/>
      <c r="M463" s="1200">
        <f t="shared" si="70"/>
        <v>0</v>
      </c>
      <c r="N463" s="1201"/>
      <c r="O463" s="1202"/>
      <c r="P463" s="1202"/>
      <c r="Q463" s="1202"/>
      <c r="R463" s="1203"/>
      <c r="S463" s="1204"/>
      <c r="T463" s="1205"/>
      <c r="U463" s="1205"/>
      <c r="V463" s="1205"/>
      <c r="W463" s="1205"/>
      <c r="X463" s="1206"/>
      <c r="Y463" s="1207"/>
      <c r="Z463" s="1208"/>
      <c r="AA463" s="1162"/>
      <c r="AB463" s="1119"/>
      <c r="AC463" s="1119"/>
      <c r="AD463" s="1119"/>
      <c r="AE463" s="1119"/>
      <c r="AF463" s="1120"/>
      <c r="AG463" s="1131"/>
      <c r="AH463" s="1120"/>
      <c r="AI463" s="1129"/>
      <c r="AJ463" s="573">
        <f t="shared" si="71"/>
        <v>0</v>
      </c>
      <c r="AK463" s="1132" t="s">
        <v>97</v>
      </c>
      <c r="AL463" s="1133" t="s">
        <v>97</v>
      </c>
      <c r="AM463" s="1134" t="s">
        <v>97</v>
      </c>
      <c r="AN463" s="1135" t="s">
        <v>97</v>
      </c>
      <c r="AO463" s="1133" t="s">
        <v>98</v>
      </c>
      <c r="AP463" s="1134" t="s">
        <v>98</v>
      </c>
      <c r="AQ463" s="1131"/>
      <c r="AR463" s="1119"/>
      <c r="AS463" s="1119"/>
      <c r="AT463" s="1119"/>
      <c r="AU463" s="1120"/>
      <c r="AV463" s="570">
        <f t="shared" si="72"/>
        <v>0</v>
      </c>
      <c r="AW463" s="1209"/>
      <c r="AX463" s="1210"/>
      <c r="AY463" s="1210"/>
      <c r="AZ463" s="1210"/>
      <c r="BA463" s="1210"/>
      <c r="BB463" s="1210"/>
      <c r="BC463" s="1210"/>
      <c r="BD463" s="1210"/>
      <c r="BE463" s="1211"/>
    </row>
    <row r="464" spans="1:57" ht="31.5">
      <c r="A464" s="2466"/>
      <c r="B464" s="2454" t="s">
        <v>400</v>
      </c>
      <c r="C464" s="2457" t="s">
        <v>401</v>
      </c>
      <c r="D464" s="350" t="s">
        <v>74</v>
      </c>
      <c r="E464" s="2540">
        <v>90</v>
      </c>
      <c r="F464" s="2509">
        <f>E464-SUM(M464:M468)</f>
        <v>11</v>
      </c>
      <c r="G464" s="1212">
        <f t="shared" si="69"/>
        <v>9</v>
      </c>
      <c r="H464" s="1213">
        <f t="shared" si="68"/>
        <v>1</v>
      </c>
      <c r="I464" s="1084">
        <v>1</v>
      </c>
      <c r="J464" s="1084"/>
      <c r="K464" s="1084"/>
      <c r="L464" s="1085"/>
      <c r="M464" s="1214">
        <f t="shared" si="70"/>
        <v>9</v>
      </c>
      <c r="N464" s="1215"/>
      <c r="O464" s="1215"/>
      <c r="P464" s="1215"/>
      <c r="Q464" s="1215"/>
      <c r="R464" s="1216">
        <v>9</v>
      </c>
      <c r="S464" s="1186">
        <v>5</v>
      </c>
      <c r="T464" s="1184"/>
      <c r="U464" s="1184"/>
      <c r="V464" s="1079">
        <v>4</v>
      </c>
      <c r="W464" s="1184"/>
      <c r="X464" s="1187"/>
      <c r="Y464" s="1217">
        <v>9</v>
      </c>
      <c r="Z464" s="1218"/>
      <c r="AA464" s="1083"/>
      <c r="AB464" s="1084">
        <v>2</v>
      </c>
      <c r="AC464" s="1084">
        <v>2</v>
      </c>
      <c r="AD464" s="1084"/>
      <c r="AE464" s="1084">
        <v>1</v>
      </c>
      <c r="AF464" s="1085"/>
      <c r="AG464" s="1083">
        <v>31</v>
      </c>
      <c r="AH464" s="1085">
        <v>15</v>
      </c>
      <c r="AI464" s="1086">
        <v>6</v>
      </c>
      <c r="AJ464" s="569">
        <f>SUM(AN464:AP464)</f>
        <v>9</v>
      </c>
      <c r="AK464" s="1219" t="s">
        <v>97</v>
      </c>
      <c r="AL464" s="1220" t="s">
        <v>97</v>
      </c>
      <c r="AM464" s="1221" t="s">
        <v>97</v>
      </c>
      <c r="AN464" s="1083">
        <v>6</v>
      </c>
      <c r="AO464" s="1084">
        <v>3</v>
      </c>
      <c r="AP464" s="1164"/>
      <c r="AQ464" s="1222" t="s">
        <v>97</v>
      </c>
      <c r="AR464" s="1220" t="s">
        <v>97</v>
      </c>
      <c r="AS464" s="1220" t="s">
        <v>97</v>
      </c>
      <c r="AT464" s="1220" t="s">
        <v>97</v>
      </c>
      <c r="AU464" s="1223" t="s">
        <v>97</v>
      </c>
      <c r="AV464" s="570">
        <f t="shared" si="72"/>
        <v>0</v>
      </c>
      <c r="AW464" s="1188"/>
      <c r="AX464" s="1189"/>
      <c r="AY464" s="1189"/>
      <c r="AZ464" s="1189"/>
      <c r="BA464" s="1189"/>
      <c r="BB464" s="1189"/>
      <c r="BC464" s="1189"/>
      <c r="BD464" s="1189"/>
      <c r="BE464" s="1190"/>
    </row>
    <row r="465" spans="1:57" ht="47.25">
      <c r="A465" s="2466"/>
      <c r="B465" s="2455"/>
      <c r="C465" s="2458"/>
      <c r="D465" s="351" t="s">
        <v>75</v>
      </c>
      <c r="E465" s="2524"/>
      <c r="F465" s="2510"/>
      <c r="G465" s="1224">
        <f t="shared" si="69"/>
        <v>0</v>
      </c>
      <c r="H465" s="1097">
        <f t="shared" si="68"/>
        <v>0</v>
      </c>
      <c r="I465" s="1098"/>
      <c r="J465" s="1098"/>
      <c r="K465" s="1098"/>
      <c r="L465" s="1099"/>
      <c r="M465" s="1225">
        <f t="shared" si="70"/>
        <v>0</v>
      </c>
      <c r="N465" s="1193"/>
      <c r="O465" s="1193"/>
      <c r="P465" s="1193"/>
      <c r="Q465" s="1193"/>
      <c r="R465" s="1194"/>
      <c r="S465" s="1195"/>
      <c r="T465" s="1104"/>
      <c r="U465" s="1104" t="s">
        <v>402</v>
      </c>
      <c r="V465" s="1193"/>
      <c r="W465" s="1193"/>
      <c r="X465" s="1196"/>
      <c r="Y465" s="1192"/>
      <c r="Z465" s="1196"/>
      <c r="AA465" s="1106"/>
      <c r="AB465" s="1098"/>
      <c r="AC465" s="1098"/>
      <c r="AD465" s="1098"/>
      <c r="AE465" s="1098"/>
      <c r="AF465" s="1099"/>
      <c r="AG465" s="1106"/>
      <c r="AH465" s="1099"/>
      <c r="AI465" s="1106"/>
      <c r="AJ465" s="571">
        <f t="shared" si="71"/>
        <v>0</v>
      </c>
      <c r="AK465" s="1107" t="s">
        <v>98</v>
      </c>
      <c r="AL465" s="1108" t="s">
        <v>98</v>
      </c>
      <c r="AM465" s="1109" t="s">
        <v>98</v>
      </c>
      <c r="AN465" s="1110"/>
      <c r="AO465" s="1108"/>
      <c r="AP465" s="1109"/>
      <c r="AQ465" s="1110" t="s">
        <v>97</v>
      </c>
      <c r="AR465" s="1108" t="s">
        <v>97</v>
      </c>
      <c r="AS465" s="1108" t="s">
        <v>97</v>
      </c>
      <c r="AT465" s="1108" t="s">
        <v>97</v>
      </c>
      <c r="AU465" s="1111" t="s">
        <v>97</v>
      </c>
      <c r="AV465" s="570">
        <f t="shared" si="72"/>
        <v>0</v>
      </c>
      <c r="AW465" s="1197"/>
      <c r="AX465" s="1198"/>
      <c r="AY465" s="1198"/>
      <c r="AZ465" s="1198"/>
      <c r="BA465" s="1198"/>
      <c r="BB465" s="1198"/>
      <c r="BC465" s="1198"/>
      <c r="BD465" s="1198"/>
      <c r="BE465" s="1199"/>
    </row>
    <row r="466" spans="1:57" ht="31.5">
      <c r="A466" s="2466"/>
      <c r="B466" s="2455"/>
      <c r="C466" s="2458"/>
      <c r="D466" s="351" t="s">
        <v>76</v>
      </c>
      <c r="E466" s="2524"/>
      <c r="F466" s="2510"/>
      <c r="G466" s="1224">
        <f t="shared" si="69"/>
        <v>0</v>
      </c>
      <c r="H466" s="1097">
        <f t="shared" si="68"/>
        <v>0</v>
      </c>
      <c r="I466" s="1098"/>
      <c r="J466" s="1098"/>
      <c r="K466" s="1098"/>
      <c r="L466" s="1099"/>
      <c r="M466" s="1225">
        <f t="shared" si="70"/>
        <v>0</v>
      </c>
      <c r="N466" s="1193"/>
      <c r="O466" s="1193"/>
      <c r="P466" s="1226"/>
      <c r="Q466" s="1116"/>
      <c r="R466" s="1194"/>
      <c r="S466" s="1195"/>
      <c r="T466" s="1193"/>
      <c r="U466" s="1193"/>
      <c r="V466" s="1193"/>
      <c r="W466" s="1193"/>
      <c r="X466" s="1196"/>
      <c r="Y466" s="1192"/>
      <c r="Z466" s="1196"/>
      <c r="AA466" s="1106"/>
      <c r="AB466" s="1098"/>
      <c r="AC466" s="1098"/>
      <c r="AD466" s="1098"/>
      <c r="AE466" s="1098"/>
      <c r="AF466" s="1099"/>
      <c r="AG466" s="1106"/>
      <c r="AH466" s="1099"/>
      <c r="AI466" s="1106"/>
      <c r="AJ466" s="571">
        <f t="shared" si="71"/>
        <v>0</v>
      </c>
      <c r="AK466" s="1107"/>
      <c r="AL466" s="1108"/>
      <c r="AM466" s="1109"/>
      <c r="AN466" s="1110" t="s">
        <v>97</v>
      </c>
      <c r="AO466" s="1108" t="s">
        <v>97</v>
      </c>
      <c r="AP466" s="1109" t="s">
        <v>97</v>
      </c>
      <c r="AQ466" s="1110" t="s">
        <v>97</v>
      </c>
      <c r="AR466" s="1108" t="s">
        <v>97</v>
      </c>
      <c r="AS466" s="1108" t="s">
        <v>97</v>
      </c>
      <c r="AT466" s="1108" t="s">
        <v>97</v>
      </c>
      <c r="AU466" s="1111" t="s">
        <v>97</v>
      </c>
      <c r="AV466" s="570">
        <f t="shared" si="72"/>
        <v>0</v>
      </c>
      <c r="AW466" s="1197"/>
      <c r="AX466" s="1198"/>
      <c r="AY466" s="1198"/>
      <c r="AZ466" s="1198"/>
      <c r="BA466" s="1198"/>
      <c r="BB466" s="1198"/>
      <c r="BC466" s="1198"/>
      <c r="BD466" s="1198"/>
      <c r="BE466" s="1199"/>
    </row>
    <row r="467" spans="1:57" ht="31.5">
      <c r="A467" s="2466"/>
      <c r="B467" s="2455"/>
      <c r="C467" s="2458"/>
      <c r="D467" s="351" t="s">
        <v>77</v>
      </c>
      <c r="E467" s="2524"/>
      <c r="F467" s="2510"/>
      <c r="G467" s="1224">
        <f t="shared" si="69"/>
        <v>71</v>
      </c>
      <c r="H467" s="1097">
        <f t="shared" si="68"/>
        <v>2</v>
      </c>
      <c r="I467" s="1098">
        <v>2</v>
      </c>
      <c r="J467" s="1098"/>
      <c r="K467" s="1098"/>
      <c r="L467" s="1099"/>
      <c r="M467" s="1225">
        <f t="shared" si="70"/>
        <v>70</v>
      </c>
      <c r="N467" s="1193"/>
      <c r="O467" s="1193"/>
      <c r="P467" s="1193"/>
      <c r="Q467" s="1193"/>
      <c r="R467" s="1194">
        <v>70</v>
      </c>
      <c r="S467" s="1195">
        <v>26</v>
      </c>
      <c r="T467" s="1193"/>
      <c r="U467" s="1193"/>
      <c r="V467" s="1193">
        <v>44</v>
      </c>
      <c r="W467" s="1193"/>
      <c r="X467" s="1196"/>
      <c r="Y467" s="1192">
        <v>63</v>
      </c>
      <c r="Z467" s="1196">
        <v>7</v>
      </c>
      <c r="AA467" s="1106"/>
      <c r="AB467" s="1098">
        <v>31</v>
      </c>
      <c r="AC467" s="1098">
        <v>31</v>
      </c>
      <c r="AD467" s="1098">
        <v>6</v>
      </c>
      <c r="AE467" s="1098">
        <v>31</v>
      </c>
      <c r="AF467" s="1099">
        <v>11</v>
      </c>
      <c r="AG467" s="1106">
        <v>38</v>
      </c>
      <c r="AH467" s="1099">
        <v>13</v>
      </c>
      <c r="AI467" s="1106">
        <v>115</v>
      </c>
      <c r="AJ467" s="571">
        <f>SUM(AQ467:AU467)</f>
        <v>70</v>
      </c>
      <c r="AK467" s="1107" t="s">
        <v>98</v>
      </c>
      <c r="AL467" s="1108" t="s">
        <v>98</v>
      </c>
      <c r="AM467" s="1109" t="s">
        <v>98</v>
      </c>
      <c r="AN467" s="1110" t="s">
        <v>97</v>
      </c>
      <c r="AO467" s="1108" t="s">
        <v>97</v>
      </c>
      <c r="AP467" s="1109" t="s">
        <v>97</v>
      </c>
      <c r="AQ467" s="1110">
        <v>21</v>
      </c>
      <c r="AR467" s="1108">
        <v>11</v>
      </c>
      <c r="AS467" s="1108">
        <v>13</v>
      </c>
      <c r="AT467" s="1108">
        <v>17</v>
      </c>
      <c r="AU467" s="1111">
        <v>8</v>
      </c>
      <c r="AV467" s="570">
        <f t="shared" si="72"/>
        <v>1</v>
      </c>
      <c r="AW467" s="1197"/>
      <c r="AX467" s="1198"/>
      <c r="AY467" s="1198">
        <v>1</v>
      </c>
      <c r="AZ467" s="1198"/>
      <c r="BA467" s="1198"/>
      <c r="BB467" s="1198"/>
      <c r="BC467" s="1198"/>
      <c r="BD467" s="1198"/>
      <c r="BE467" s="1199"/>
    </row>
    <row r="468" spans="1:57" ht="32.25" thickBot="1">
      <c r="A468" s="2466"/>
      <c r="B468" s="2456"/>
      <c r="C468" s="2459"/>
      <c r="D468" s="355" t="s">
        <v>78</v>
      </c>
      <c r="E468" s="2541"/>
      <c r="F468" s="2522"/>
      <c r="G468" s="1227">
        <f t="shared" si="69"/>
        <v>0</v>
      </c>
      <c r="H468" s="1118">
        <f t="shared" si="68"/>
        <v>0</v>
      </c>
      <c r="I468" s="1119"/>
      <c r="J468" s="1119"/>
      <c r="K468" s="1119"/>
      <c r="L468" s="1120"/>
      <c r="M468" s="1228">
        <f t="shared" si="70"/>
        <v>0</v>
      </c>
      <c r="N468" s="1202"/>
      <c r="O468" s="1202"/>
      <c r="P468" s="1202"/>
      <c r="Q468" s="1202"/>
      <c r="R468" s="1203"/>
      <c r="S468" s="1204"/>
      <c r="T468" s="1205"/>
      <c r="U468" s="1205"/>
      <c r="V468" s="1229" t="s">
        <v>403</v>
      </c>
      <c r="W468" s="1229"/>
      <c r="X468" s="1229"/>
      <c r="Y468" s="1229"/>
      <c r="Z468" s="1229"/>
      <c r="AA468" s="1230"/>
      <c r="AB468" s="1230"/>
      <c r="AC468" s="1165"/>
      <c r="AD468" s="1165"/>
      <c r="AE468" s="1165"/>
      <c r="AF468" s="1130"/>
      <c r="AG468" s="1131"/>
      <c r="AH468" s="1120"/>
      <c r="AI468" s="1131"/>
      <c r="AJ468" s="572">
        <f t="shared" si="71"/>
        <v>0</v>
      </c>
      <c r="AK468" s="1132" t="s">
        <v>97</v>
      </c>
      <c r="AL468" s="1133" t="s">
        <v>97</v>
      </c>
      <c r="AM468" s="1134" t="s">
        <v>97</v>
      </c>
      <c r="AN468" s="1135" t="s">
        <v>97</v>
      </c>
      <c r="AO468" s="1133" t="s">
        <v>98</v>
      </c>
      <c r="AP468" s="1134" t="s">
        <v>98</v>
      </c>
      <c r="AQ468" s="1131"/>
      <c r="AR468" s="1119"/>
      <c r="AS468" s="1119"/>
      <c r="AT468" s="1119"/>
      <c r="AU468" s="1120"/>
      <c r="AV468" s="570">
        <f t="shared" si="72"/>
        <v>0</v>
      </c>
      <c r="AW468" s="1231"/>
      <c r="AX468" s="1232"/>
      <c r="AY468" s="1232"/>
      <c r="AZ468" s="1232"/>
      <c r="BA468" s="1232"/>
      <c r="BB468" s="1232"/>
      <c r="BC468" s="1232"/>
      <c r="BD468" s="1232"/>
      <c r="BE468" s="1233"/>
    </row>
    <row r="469" spans="1:57" ht="31.5">
      <c r="A469" s="2466"/>
      <c r="B469" s="2454" t="s">
        <v>404</v>
      </c>
      <c r="C469" s="2457" t="s">
        <v>405</v>
      </c>
      <c r="D469" s="350" t="s">
        <v>74</v>
      </c>
      <c r="E469" s="2540">
        <v>135</v>
      </c>
      <c r="F469" s="2509">
        <f>E469-SUM(M469:M473)</f>
        <v>-4</v>
      </c>
      <c r="G469" s="1071">
        <f t="shared" si="69"/>
        <v>0</v>
      </c>
      <c r="H469" s="1072">
        <f t="shared" si="68"/>
        <v>0</v>
      </c>
      <c r="I469" s="1148"/>
      <c r="J469" s="1148"/>
      <c r="K469" s="1148"/>
      <c r="L469" s="1149"/>
      <c r="M469" s="1214">
        <f t="shared" si="70"/>
        <v>0</v>
      </c>
      <c r="N469" s="1215"/>
      <c r="O469" s="1215"/>
      <c r="P469" s="1215"/>
      <c r="Q469" s="1215"/>
      <c r="R469" s="1218"/>
      <c r="S469" s="1186"/>
      <c r="T469" s="1183"/>
      <c r="U469" s="1183"/>
      <c r="V469" s="1184"/>
      <c r="W469" s="1184"/>
      <c r="X469" s="1187"/>
      <c r="Y469" s="1186"/>
      <c r="Z469" s="1187"/>
      <c r="AA469" s="1086"/>
      <c r="AB469" s="1073"/>
      <c r="AC469" s="1073"/>
      <c r="AD469" s="1073"/>
      <c r="AE469" s="1073"/>
      <c r="AF469" s="1090"/>
      <c r="AG469" s="1083"/>
      <c r="AH469" s="1164"/>
      <c r="AI469" s="1083"/>
      <c r="AJ469" s="574">
        <f t="shared" si="71"/>
        <v>0</v>
      </c>
      <c r="AK469" s="1087" t="s">
        <v>97</v>
      </c>
      <c r="AL469" s="1088" t="s">
        <v>97</v>
      </c>
      <c r="AM469" s="1089" t="s">
        <v>97</v>
      </c>
      <c r="AN469" s="1086"/>
      <c r="AO469" s="1073"/>
      <c r="AP469" s="1090"/>
      <c r="AQ469" s="1091" t="s">
        <v>97</v>
      </c>
      <c r="AR469" s="1088" t="s">
        <v>97</v>
      </c>
      <c r="AS469" s="1088" t="s">
        <v>97</v>
      </c>
      <c r="AT469" s="1088" t="s">
        <v>97</v>
      </c>
      <c r="AU469" s="1092" t="s">
        <v>97</v>
      </c>
      <c r="AV469" s="570">
        <f t="shared" si="72"/>
        <v>0</v>
      </c>
      <c r="AW469" s="1234"/>
      <c r="AX469" s="1235"/>
      <c r="AY469" s="1235"/>
      <c r="AZ469" s="1235"/>
      <c r="BA469" s="1235"/>
      <c r="BB469" s="1235"/>
      <c r="BC469" s="1235"/>
      <c r="BD469" s="1235"/>
      <c r="BE469" s="1236"/>
    </row>
    <row r="470" spans="1:57" ht="47.25">
      <c r="A470" s="2466"/>
      <c r="B470" s="2455"/>
      <c r="C470" s="2458"/>
      <c r="D470" s="351" t="s">
        <v>75</v>
      </c>
      <c r="E470" s="2524"/>
      <c r="F470" s="2510"/>
      <c r="G470" s="1096">
        <f t="shared" si="69"/>
        <v>0</v>
      </c>
      <c r="H470" s="1097">
        <f t="shared" si="68"/>
        <v>0</v>
      </c>
      <c r="I470" s="1150"/>
      <c r="J470" s="1150"/>
      <c r="K470" s="1150"/>
      <c r="L470" s="1151"/>
      <c r="M470" s="1225">
        <f t="shared" si="70"/>
        <v>0</v>
      </c>
      <c r="N470" s="1193"/>
      <c r="O470" s="1193"/>
      <c r="P470" s="1193"/>
      <c r="Q470" s="1193"/>
      <c r="R470" s="1196"/>
      <c r="S470" s="1237"/>
      <c r="T470" s="1217"/>
      <c r="U470" s="1217"/>
      <c r="V470" s="1193"/>
      <c r="W470" s="1193"/>
      <c r="X470" s="1196"/>
      <c r="Y470" s="1195"/>
      <c r="Z470" s="1196"/>
      <c r="AA470" s="1083"/>
      <c r="AB470" s="1084"/>
      <c r="AC470" s="1084"/>
      <c r="AD470" s="1084"/>
      <c r="AE470" s="1084"/>
      <c r="AF470" s="1164"/>
      <c r="AG470" s="1106"/>
      <c r="AH470" s="1143"/>
      <c r="AI470" s="1106"/>
      <c r="AJ470" s="571">
        <f t="shared" si="71"/>
        <v>0</v>
      </c>
      <c r="AK470" s="1107" t="s">
        <v>98</v>
      </c>
      <c r="AL470" s="1108" t="s">
        <v>98</v>
      </c>
      <c r="AM470" s="1109" t="s">
        <v>98</v>
      </c>
      <c r="AN470" s="1110"/>
      <c r="AO470" s="1108"/>
      <c r="AP470" s="1109"/>
      <c r="AQ470" s="1110" t="s">
        <v>97</v>
      </c>
      <c r="AR470" s="1108" t="s">
        <v>97</v>
      </c>
      <c r="AS470" s="1108" t="s">
        <v>97</v>
      </c>
      <c r="AT470" s="1108" t="s">
        <v>97</v>
      </c>
      <c r="AU470" s="1111" t="s">
        <v>97</v>
      </c>
      <c r="AV470" s="570">
        <f t="shared" si="72"/>
        <v>0</v>
      </c>
      <c r="AW470" s="1234"/>
      <c r="AX470" s="1235"/>
      <c r="AY470" s="1235"/>
      <c r="AZ470" s="1235"/>
      <c r="BA470" s="1235"/>
      <c r="BB470" s="1235"/>
      <c r="BC470" s="1235"/>
      <c r="BD470" s="1235"/>
      <c r="BE470" s="1236"/>
    </row>
    <row r="471" spans="1:57" ht="31.5">
      <c r="A471" s="2466"/>
      <c r="B471" s="2455"/>
      <c r="C471" s="2458"/>
      <c r="D471" s="351" t="s">
        <v>76</v>
      </c>
      <c r="E471" s="2524"/>
      <c r="F471" s="2510"/>
      <c r="G471" s="1096">
        <f t="shared" si="69"/>
        <v>0</v>
      </c>
      <c r="H471" s="1097">
        <f t="shared" si="68"/>
        <v>0</v>
      </c>
      <c r="I471" s="1150"/>
      <c r="J471" s="1150"/>
      <c r="K471" s="1150"/>
      <c r="L471" s="1151"/>
      <c r="M471" s="1225">
        <f t="shared" si="70"/>
        <v>0</v>
      </c>
      <c r="N471" s="1193"/>
      <c r="O471" s="1193"/>
      <c r="P471" s="1193"/>
      <c r="Q471" s="1193"/>
      <c r="R471" s="1196"/>
      <c r="S471" s="1237"/>
      <c r="T471" s="1217"/>
      <c r="U471" s="1217"/>
      <c r="V471" s="1193"/>
      <c r="W471" s="1193"/>
      <c r="X471" s="1196"/>
      <c r="Y471" s="1195"/>
      <c r="Z471" s="1196"/>
      <c r="AA471" s="1083"/>
      <c r="AB471" s="1084"/>
      <c r="AC471" s="1084"/>
      <c r="AD471" s="1084"/>
      <c r="AE471" s="1084"/>
      <c r="AF471" s="1164"/>
      <c r="AG471" s="1106"/>
      <c r="AH471" s="1143"/>
      <c r="AI471" s="1106"/>
      <c r="AJ471" s="571">
        <f t="shared" si="71"/>
        <v>0</v>
      </c>
      <c r="AK471" s="1107"/>
      <c r="AL471" s="1108"/>
      <c r="AM471" s="1109"/>
      <c r="AN471" s="1110" t="s">
        <v>97</v>
      </c>
      <c r="AO471" s="1108" t="s">
        <v>97</v>
      </c>
      <c r="AP471" s="1109" t="s">
        <v>97</v>
      </c>
      <c r="AQ471" s="1110" t="s">
        <v>97</v>
      </c>
      <c r="AR471" s="1108" t="s">
        <v>97</v>
      </c>
      <c r="AS471" s="1108" t="s">
        <v>97</v>
      </c>
      <c r="AT471" s="1108" t="s">
        <v>97</v>
      </c>
      <c r="AU471" s="1111" t="s">
        <v>97</v>
      </c>
      <c r="AV471" s="570">
        <f t="shared" si="72"/>
        <v>0</v>
      </c>
      <c r="AW471" s="1234"/>
      <c r="AX471" s="1235"/>
      <c r="AY471" s="1235"/>
      <c r="AZ471" s="1235"/>
      <c r="BA471" s="1235"/>
      <c r="BB471" s="1235"/>
      <c r="BC471" s="1235"/>
      <c r="BD471" s="1235"/>
      <c r="BE471" s="1236"/>
    </row>
    <row r="472" spans="1:57" ht="31.5">
      <c r="A472" s="2466"/>
      <c r="B472" s="2455"/>
      <c r="C472" s="2458"/>
      <c r="D472" s="351" t="s">
        <v>77</v>
      </c>
      <c r="E472" s="2524"/>
      <c r="F472" s="2510"/>
      <c r="G472" s="1096">
        <f t="shared" si="69"/>
        <v>142</v>
      </c>
      <c r="H472" s="1097">
        <f t="shared" si="68"/>
        <v>5</v>
      </c>
      <c r="I472" s="1150">
        <v>5</v>
      </c>
      <c r="J472" s="1150"/>
      <c r="K472" s="1150"/>
      <c r="L472" s="1151"/>
      <c r="M472" s="1225">
        <f t="shared" si="70"/>
        <v>139</v>
      </c>
      <c r="N472" s="1193"/>
      <c r="O472" s="1193"/>
      <c r="P472" s="1193"/>
      <c r="Q472" s="1193"/>
      <c r="R472" s="1196">
        <v>139</v>
      </c>
      <c r="S472" s="1237"/>
      <c r="T472" s="1217"/>
      <c r="U472" s="1217"/>
      <c r="V472" s="1215">
        <v>139</v>
      </c>
      <c r="W472" s="1215"/>
      <c r="X472" s="1218"/>
      <c r="Y472" s="1195">
        <v>119</v>
      </c>
      <c r="Z472" s="1196">
        <v>20</v>
      </c>
      <c r="AA472" s="1106"/>
      <c r="AB472" s="1098">
        <v>55</v>
      </c>
      <c r="AC472" s="1098">
        <v>44</v>
      </c>
      <c r="AD472" s="1098">
        <v>25</v>
      </c>
      <c r="AE472" s="1098">
        <v>40</v>
      </c>
      <c r="AF472" s="1143">
        <v>8</v>
      </c>
      <c r="AG472" s="1106" t="s">
        <v>406</v>
      </c>
      <c r="AH472" s="1143">
        <v>14.8</v>
      </c>
      <c r="AI472" s="1106">
        <v>89.6</v>
      </c>
      <c r="AJ472" s="571">
        <f>SUM(AQ472:AU472)</f>
        <v>139</v>
      </c>
      <c r="AK472" s="1107" t="s">
        <v>98</v>
      </c>
      <c r="AL472" s="1108" t="s">
        <v>98</v>
      </c>
      <c r="AM472" s="1109" t="s">
        <v>98</v>
      </c>
      <c r="AN472" s="1110" t="s">
        <v>97</v>
      </c>
      <c r="AO472" s="1108" t="s">
        <v>97</v>
      </c>
      <c r="AP472" s="1109" t="s">
        <v>97</v>
      </c>
      <c r="AQ472" s="1238">
        <v>23</v>
      </c>
      <c r="AR472" s="1099">
        <v>49</v>
      </c>
      <c r="AS472" s="1099">
        <v>46</v>
      </c>
      <c r="AT472" s="1099">
        <v>17</v>
      </c>
      <c r="AU472" s="1099">
        <v>4</v>
      </c>
      <c r="AV472" s="570">
        <f t="shared" si="72"/>
        <v>3</v>
      </c>
      <c r="AW472" s="1197"/>
      <c r="AX472" s="1198"/>
      <c r="AY472" s="1198">
        <v>1</v>
      </c>
      <c r="AZ472" s="1198"/>
      <c r="BA472" s="1198"/>
      <c r="BB472" s="1198"/>
      <c r="BC472" s="1198"/>
      <c r="BD472" s="1198"/>
      <c r="BE472" s="1199">
        <v>2</v>
      </c>
    </row>
    <row r="473" spans="1:57" ht="32.25" thickBot="1">
      <c r="A473" s="2467"/>
      <c r="B473" s="2456"/>
      <c r="C473" s="2459"/>
      <c r="D473" s="355" t="s">
        <v>78</v>
      </c>
      <c r="E473" s="2524"/>
      <c r="F473" s="2510"/>
      <c r="G473" s="1166">
        <f t="shared" si="69"/>
        <v>0</v>
      </c>
      <c r="H473" s="1167">
        <f t="shared" si="68"/>
        <v>0</v>
      </c>
      <c r="I473" s="1230"/>
      <c r="J473" s="1230"/>
      <c r="K473" s="1230"/>
      <c r="L473" s="1239"/>
      <c r="M473" s="1240">
        <f t="shared" si="70"/>
        <v>0</v>
      </c>
      <c r="N473" s="1205"/>
      <c r="O473" s="1205"/>
      <c r="P473" s="1205"/>
      <c r="Q473" s="1205"/>
      <c r="R473" s="1206"/>
      <c r="S473" s="1204"/>
      <c r="T473" s="1241"/>
      <c r="U473" s="1241"/>
      <c r="V473" s="1205"/>
      <c r="W473" s="1205"/>
      <c r="X473" s="1206"/>
      <c r="Y473" s="1204"/>
      <c r="Z473" s="1206"/>
      <c r="AA473" s="1129"/>
      <c r="AB473" s="1165"/>
      <c r="AC473" s="1165"/>
      <c r="AD473" s="1165"/>
      <c r="AE473" s="1165"/>
      <c r="AF473" s="1169"/>
      <c r="AG473" s="1129"/>
      <c r="AH473" s="1169"/>
      <c r="AI473" s="1129"/>
      <c r="AJ473" s="573">
        <f t="shared" si="71"/>
        <v>0</v>
      </c>
      <c r="AK473" s="1170" t="s">
        <v>97</v>
      </c>
      <c r="AL473" s="1242" t="s">
        <v>97</v>
      </c>
      <c r="AM473" s="1243" t="s">
        <v>97</v>
      </c>
      <c r="AN473" s="1244" t="s">
        <v>97</v>
      </c>
      <c r="AO473" s="1242" t="s">
        <v>98</v>
      </c>
      <c r="AP473" s="1243" t="s">
        <v>98</v>
      </c>
      <c r="AQ473" s="1129"/>
      <c r="AR473" s="1165"/>
      <c r="AS473" s="1165"/>
      <c r="AT473" s="1165"/>
      <c r="AU473" s="1130"/>
      <c r="AV473" s="570">
        <f t="shared" si="72"/>
        <v>0</v>
      </c>
      <c r="AW473" s="1209"/>
      <c r="AX473" s="1210"/>
      <c r="AY473" s="1210"/>
      <c r="AZ473" s="1210"/>
      <c r="BA473" s="1210"/>
      <c r="BB473" s="1210"/>
      <c r="BC473" s="1210"/>
      <c r="BD473" s="1210"/>
      <c r="BE473" s="1211"/>
    </row>
    <row r="474" spans="1:57" ht="31.5">
      <c r="A474" s="2556" t="s">
        <v>217</v>
      </c>
      <c r="B474" s="2692" t="s">
        <v>407</v>
      </c>
      <c r="C474" s="2710">
        <v>43443757</v>
      </c>
      <c r="D474" s="357" t="s">
        <v>74</v>
      </c>
      <c r="E474" s="2558">
        <v>553</v>
      </c>
      <c r="F474" s="2560">
        <f>E474-SUM(M474:M478)</f>
        <v>121</v>
      </c>
      <c r="G474" s="1245">
        <f t="shared" si="69"/>
        <v>48</v>
      </c>
      <c r="H474" s="1072">
        <f>SUM(I474:L474)</f>
        <v>0</v>
      </c>
      <c r="I474" s="1073"/>
      <c r="J474" s="1073"/>
      <c r="K474" s="1073"/>
      <c r="L474" s="1074"/>
      <c r="M474" s="1075">
        <f t="shared" si="70"/>
        <v>48</v>
      </c>
      <c r="N474" s="1076"/>
      <c r="O474" s="1076"/>
      <c r="P474" s="1076">
        <v>1</v>
      </c>
      <c r="Q474" s="1076"/>
      <c r="R474" s="1077">
        <v>47</v>
      </c>
      <c r="S474" s="1078"/>
      <c r="T474" s="1076"/>
      <c r="U474" s="1076"/>
      <c r="V474" s="1079">
        <v>47</v>
      </c>
      <c r="W474" s="1076"/>
      <c r="X474" s="1077">
        <v>1</v>
      </c>
      <c r="Y474" s="1078">
        <v>38</v>
      </c>
      <c r="Z474" s="1077">
        <v>10</v>
      </c>
      <c r="AA474" s="1086"/>
      <c r="AB474" s="1073">
        <v>24</v>
      </c>
      <c r="AC474" s="1073">
        <v>23</v>
      </c>
      <c r="AD474" s="1073"/>
      <c r="AE474" s="1073">
        <v>2</v>
      </c>
      <c r="AF474" s="1074"/>
      <c r="AG474" s="1086">
        <v>51</v>
      </c>
      <c r="AH474" s="1074">
        <v>20</v>
      </c>
      <c r="AI474" s="1086">
        <v>10</v>
      </c>
      <c r="AJ474" s="569">
        <f>SUM(AN474:AP474)</f>
        <v>48</v>
      </c>
      <c r="AK474" s="1091" t="s">
        <v>97</v>
      </c>
      <c r="AL474" s="1088" t="s">
        <v>97</v>
      </c>
      <c r="AM474" s="1089" t="s">
        <v>97</v>
      </c>
      <c r="AN474" s="1086">
        <v>10</v>
      </c>
      <c r="AO474" s="1073">
        <v>37</v>
      </c>
      <c r="AP474" s="1090">
        <v>1</v>
      </c>
      <c r="AQ474" s="1091" t="s">
        <v>97</v>
      </c>
      <c r="AR474" s="1088" t="s">
        <v>97</v>
      </c>
      <c r="AS474" s="1088" t="s">
        <v>97</v>
      </c>
      <c r="AT474" s="1088" t="s">
        <v>97</v>
      </c>
      <c r="AU474" s="1092" t="s">
        <v>97</v>
      </c>
      <c r="AV474" s="570">
        <f t="shared" si="72"/>
        <v>0</v>
      </c>
      <c r="AW474" s="1093"/>
      <c r="AX474" s="1094"/>
      <c r="AY474" s="1094"/>
      <c r="AZ474" s="1094"/>
      <c r="BA474" s="1094"/>
      <c r="BB474" s="1094"/>
      <c r="BC474" s="1094"/>
      <c r="BD474" s="1094"/>
      <c r="BE474" s="1095"/>
    </row>
    <row r="475" spans="1:57" ht="47.25">
      <c r="A475" s="2557"/>
      <c r="B475" s="2693"/>
      <c r="C475" s="2711"/>
      <c r="D475" s="358" t="s">
        <v>75</v>
      </c>
      <c r="E475" s="2559"/>
      <c r="F475" s="2561"/>
      <c r="G475" s="1246">
        <f t="shared" si="69"/>
        <v>0</v>
      </c>
      <c r="H475" s="1247"/>
      <c r="I475" s="1226"/>
      <c r="J475" s="1226"/>
      <c r="K475" s="1226"/>
      <c r="L475" s="1248"/>
      <c r="M475" s="1247">
        <f t="shared" si="70"/>
        <v>0</v>
      </c>
      <c r="N475" s="1226"/>
      <c r="O475" s="1226"/>
      <c r="P475" s="1226"/>
      <c r="Q475" s="1226"/>
      <c r="R475" s="1248"/>
      <c r="S475" s="1249"/>
      <c r="T475" s="1226"/>
      <c r="U475" s="1226"/>
      <c r="V475" s="1226"/>
      <c r="W475" s="1226"/>
      <c r="X475" s="1248"/>
      <c r="Y475" s="1249"/>
      <c r="Z475" s="1248"/>
      <c r="AA475" s="1249"/>
      <c r="AB475" s="1226"/>
      <c r="AC475" s="1226"/>
      <c r="AD475" s="1226"/>
      <c r="AE475" s="1226"/>
      <c r="AF475" s="1248"/>
      <c r="AG475" s="1249"/>
      <c r="AH475" s="1248"/>
      <c r="AI475" s="1249"/>
      <c r="AJ475" s="1250">
        <f t="shared" si="71"/>
        <v>0</v>
      </c>
      <c r="AK475" s="1249"/>
      <c r="AL475" s="1226"/>
      <c r="AM475" s="1251"/>
      <c r="AN475" s="1249"/>
      <c r="AO475" s="1226"/>
      <c r="AP475" s="1251"/>
      <c r="AQ475" s="1249"/>
      <c r="AR475" s="1226"/>
      <c r="AS475" s="1226"/>
      <c r="AT475" s="1226"/>
      <c r="AU475" s="1248"/>
      <c r="AV475" s="1252">
        <f t="shared" si="72"/>
        <v>0</v>
      </c>
      <c r="AW475" s="1253"/>
      <c r="AX475" s="1226"/>
      <c r="AY475" s="1226"/>
      <c r="AZ475" s="1226"/>
      <c r="BA475" s="1226"/>
      <c r="BB475" s="1226"/>
      <c r="BC475" s="1226"/>
      <c r="BD475" s="1226"/>
      <c r="BE475" s="1251"/>
    </row>
    <row r="476" spans="1:57" ht="31.5">
      <c r="A476" s="2557"/>
      <c r="B476" s="2693"/>
      <c r="C476" s="2711"/>
      <c r="D476" s="358" t="s">
        <v>76</v>
      </c>
      <c r="E476" s="2559"/>
      <c r="F476" s="2561"/>
      <c r="G476" s="1246">
        <f t="shared" si="69"/>
        <v>0</v>
      </c>
      <c r="H476" s="1247"/>
      <c r="I476" s="1226"/>
      <c r="J476" s="1226"/>
      <c r="K476" s="1226"/>
      <c r="L476" s="1248"/>
      <c r="M476" s="1247">
        <f t="shared" si="70"/>
        <v>0</v>
      </c>
      <c r="N476" s="1226"/>
      <c r="O476" s="1226"/>
      <c r="P476" s="1226"/>
      <c r="Q476" s="1226"/>
      <c r="R476" s="1248"/>
      <c r="S476" s="1249"/>
      <c r="T476" s="1226"/>
      <c r="U476" s="1226"/>
      <c r="V476" s="1226"/>
      <c r="W476" s="1226"/>
      <c r="X476" s="1248"/>
      <c r="Y476" s="1249"/>
      <c r="Z476" s="1248"/>
      <c r="AA476" s="1249"/>
      <c r="AB476" s="1226"/>
      <c r="AC476" s="1226"/>
      <c r="AD476" s="1226"/>
      <c r="AE476" s="1226"/>
      <c r="AF476" s="1248"/>
      <c r="AG476" s="1249"/>
      <c r="AH476" s="1248"/>
      <c r="AI476" s="1249"/>
      <c r="AJ476" s="1250">
        <f t="shared" si="71"/>
        <v>0</v>
      </c>
      <c r="AK476" s="1249"/>
      <c r="AL476" s="1226"/>
      <c r="AM476" s="1251"/>
      <c r="AN476" s="1249"/>
      <c r="AO476" s="1226"/>
      <c r="AP476" s="1251"/>
      <c r="AQ476" s="1249"/>
      <c r="AR476" s="1226"/>
      <c r="AS476" s="1226"/>
      <c r="AT476" s="1226"/>
      <c r="AU476" s="1248"/>
      <c r="AV476" s="1252">
        <f t="shared" si="72"/>
        <v>0</v>
      </c>
      <c r="AW476" s="1253"/>
      <c r="AX476" s="1226"/>
      <c r="AY476" s="1226"/>
      <c r="AZ476" s="1226"/>
      <c r="BA476" s="1226"/>
      <c r="BB476" s="1226"/>
      <c r="BC476" s="1226"/>
      <c r="BD476" s="1226"/>
      <c r="BE476" s="1251"/>
    </row>
    <row r="477" spans="1:57" ht="31.5">
      <c r="A477" s="2557"/>
      <c r="B477" s="2693"/>
      <c r="C477" s="2711"/>
      <c r="D477" s="358" t="s">
        <v>77</v>
      </c>
      <c r="E477" s="2559"/>
      <c r="F477" s="2561"/>
      <c r="G477" s="1254">
        <f t="shared" si="69"/>
        <v>392</v>
      </c>
      <c r="H477" s="1097">
        <f t="shared" ref="H477" si="73">SUM(I477:L477)</f>
        <v>8</v>
      </c>
      <c r="I477" s="1098">
        <v>2</v>
      </c>
      <c r="J477" s="1098">
        <v>5</v>
      </c>
      <c r="K477" s="1098">
        <v>1</v>
      </c>
      <c r="L477" s="1099"/>
      <c r="M477" s="1100">
        <f t="shared" si="70"/>
        <v>384</v>
      </c>
      <c r="N477" s="1101">
        <v>370</v>
      </c>
      <c r="O477" s="1101"/>
      <c r="P477" s="1101">
        <v>14</v>
      </c>
      <c r="Q477" s="1101"/>
      <c r="R477" s="1102"/>
      <c r="S477" s="1103">
        <v>18</v>
      </c>
      <c r="T477" s="1101"/>
      <c r="U477" s="1101"/>
      <c r="V477" s="1101">
        <v>352</v>
      </c>
      <c r="W477" s="1101"/>
      <c r="X477" s="1102">
        <v>14</v>
      </c>
      <c r="Y477" s="1103">
        <v>338</v>
      </c>
      <c r="Z477" s="1102">
        <v>46</v>
      </c>
      <c r="AA477" s="1106"/>
      <c r="AB477" s="1098">
        <v>88</v>
      </c>
      <c r="AC477" s="1098">
        <v>86</v>
      </c>
      <c r="AD477" s="1098"/>
      <c r="AE477" s="1098">
        <v>40</v>
      </c>
      <c r="AF477" s="1099">
        <v>1</v>
      </c>
      <c r="AG477" s="1106">
        <v>43</v>
      </c>
      <c r="AH477" s="1099">
        <v>17</v>
      </c>
      <c r="AI477" s="1106">
        <v>110</v>
      </c>
      <c r="AJ477" s="571">
        <f>SUM(AQ477:AU477)</f>
        <v>384</v>
      </c>
      <c r="AK477" s="1110" t="s">
        <v>98</v>
      </c>
      <c r="AL477" s="1108" t="s">
        <v>98</v>
      </c>
      <c r="AM477" s="1109" t="s">
        <v>98</v>
      </c>
      <c r="AN477" s="1110" t="s">
        <v>97</v>
      </c>
      <c r="AO477" s="1108" t="s">
        <v>97</v>
      </c>
      <c r="AP477" s="1109" t="s">
        <v>97</v>
      </c>
      <c r="AQ477" s="1110">
        <v>36</v>
      </c>
      <c r="AR477" s="1108">
        <v>56</v>
      </c>
      <c r="AS477" s="1108">
        <v>141</v>
      </c>
      <c r="AT477" s="1108">
        <v>114</v>
      </c>
      <c r="AU477" s="1111">
        <v>37</v>
      </c>
      <c r="AV477" s="570">
        <f t="shared" si="72"/>
        <v>8</v>
      </c>
      <c r="AW477" s="1112"/>
      <c r="AX477" s="1113"/>
      <c r="AY477" s="1113"/>
      <c r="AZ477" s="1113"/>
      <c r="BA477" s="1113">
        <v>2</v>
      </c>
      <c r="BB477" s="1113"/>
      <c r="BC477" s="1113">
        <v>1</v>
      </c>
      <c r="BD477" s="1113">
        <v>5</v>
      </c>
      <c r="BE477" s="1114"/>
    </row>
    <row r="478" spans="1:57" ht="32.25" thickBot="1">
      <c r="A478" s="2557"/>
      <c r="B478" s="2694"/>
      <c r="C478" s="2713"/>
      <c r="D478" s="359" t="s">
        <v>78</v>
      </c>
      <c r="E478" s="2559"/>
      <c r="F478" s="2562"/>
      <c r="G478" s="1255">
        <f t="shared" si="69"/>
        <v>0</v>
      </c>
      <c r="H478" s="1256"/>
      <c r="I478" s="1257"/>
      <c r="J478" s="1257"/>
      <c r="K478" s="1257"/>
      <c r="L478" s="1258"/>
      <c r="M478" s="1256">
        <f t="shared" si="70"/>
        <v>0</v>
      </c>
      <c r="N478" s="1257"/>
      <c r="O478" s="1257"/>
      <c r="P478" s="1257"/>
      <c r="Q478" s="1257"/>
      <c r="R478" s="1258"/>
      <c r="S478" s="1259"/>
      <c r="T478" s="1257"/>
      <c r="U478" s="1257"/>
      <c r="V478" s="1257"/>
      <c r="W478" s="1257"/>
      <c r="X478" s="1258"/>
      <c r="Y478" s="1259"/>
      <c r="Z478" s="1258"/>
      <c r="AA478" s="1259"/>
      <c r="AB478" s="1257"/>
      <c r="AC478" s="1257"/>
      <c r="AD478" s="1257"/>
      <c r="AE478" s="1257"/>
      <c r="AF478" s="1258"/>
      <c r="AG478" s="1259"/>
      <c r="AH478" s="1258"/>
      <c r="AI478" s="1259"/>
      <c r="AJ478" s="1260">
        <f t="shared" si="71"/>
        <v>0</v>
      </c>
      <c r="AK478" s="1259"/>
      <c r="AL478" s="1257"/>
      <c r="AM478" s="1261"/>
      <c r="AN478" s="1259"/>
      <c r="AO478" s="1257"/>
      <c r="AP478" s="1261"/>
      <c r="AQ478" s="1259"/>
      <c r="AR478" s="1257"/>
      <c r="AS478" s="1257"/>
      <c r="AT478" s="1257"/>
      <c r="AU478" s="1258"/>
      <c r="AV478" s="1252">
        <f t="shared" si="72"/>
        <v>0</v>
      </c>
      <c r="AW478" s="1262"/>
      <c r="AX478" s="1257"/>
      <c r="AY478" s="1257"/>
      <c r="AZ478" s="1257"/>
      <c r="BA478" s="1257"/>
      <c r="BB478" s="1257"/>
      <c r="BC478" s="1257"/>
      <c r="BD478" s="1257"/>
      <c r="BE478" s="1261"/>
    </row>
    <row r="479" spans="1:57" ht="31.5">
      <c r="A479" s="2557"/>
      <c r="B479" s="2692" t="s">
        <v>408</v>
      </c>
      <c r="C479" s="2710">
        <v>5483227</v>
      </c>
      <c r="D479" s="342" t="s">
        <v>74</v>
      </c>
      <c r="E479" s="2506">
        <v>150</v>
      </c>
      <c r="F479" s="2563">
        <f>E479-SUM(M479:M483)</f>
        <v>-8</v>
      </c>
      <c r="G479" s="1212">
        <f t="shared" si="69"/>
        <v>8</v>
      </c>
      <c r="H479" s="1263">
        <f t="shared" ref="H479" si="74">SUM(I479:L479)</f>
        <v>2</v>
      </c>
      <c r="I479" s="1073">
        <v>2</v>
      </c>
      <c r="J479" s="1073"/>
      <c r="K479" s="1073"/>
      <c r="L479" s="1074"/>
      <c r="M479" s="1075">
        <f t="shared" si="70"/>
        <v>8</v>
      </c>
      <c r="N479" s="1076"/>
      <c r="O479" s="1076"/>
      <c r="P479" s="1076"/>
      <c r="Q479" s="1076"/>
      <c r="R479" s="1080">
        <v>8</v>
      </c>
      <c r="S479" s="1139"/>
      <c r="T479" s="1139"/>
      <c r="U479" s="1139"/>
      <c r="V479" s="1076">
        <v>8</v>
      </c>
      <c r="W479" s="1076"/>
      <c r="X479" s="1080"/>
      <c r="Y479" s="1078">
        <v>7</v>
      </c>
      <c r="Z479" s="1080">
        <v>1</v>
      </c>
      <c r="AA479" s="1086"/>
      <c r="AB479" s="1073">
        <v>2</v>
      </c>
      <c r="AC479" s="1073">
        <v>2</v>
      </c>
      <c r="AD479" s="1073">
        <v>1</v>
      </c>
      <c r="AE479" s="1073">
        <v>3</v>
      </c>
      <c r="AF479" s="1074">
        <v>1</v>
      </c>
      <c r="AG479" s="1086">
        <v>35</v>
      </c>
      <c r="AH479" s="1090">
        <v>11</v>
      </c>
      <c r="AI479" s="1140">
        <v>12</v>
      </c>
      <c r="AJ479" s="569">
        <f t="shared" si="71"/>
        <v>8</v>
      </c>
      <c r="AK479" s="1087" t="s">
        <v>97</v>
      </c>
      <c r="AL479" s="1088" t="s">
        <v>97</v>
      </c>
      <c r="AM479" s="1089" t="s">
        <v>97</v>
      </c>
      <c r="AN479" s="1086">
        <v>4</v>
      </c>
      <c r="AO479" s="1073">
        <v>3</v>
      </c>
      <c r="AP479" s="1090">
        <v>1</v>
      </c>
      <c r="AQ479" s="1091" t="s">
        <v>97</v>
      </c>
      <c r="AR479" s="1088" t="s">
        <v>97</v>
      </c>
      <c r="AS479" s="1088" t="s">
        <v>97</v>
      </c>
      <c r="AT479" s="1088" t="s">
        <v>97</v>
      </c>
      <c r="AU479" s="1092" t="s">
        <v>97</v>
      </c>
      <c r="AV479" s="570">
        <f t="shared" si="72"/>
        <v>0</v>
      </c>
      <c r="AW479" s="1093"/>
      <c r="AX479" s="1094"/>
      <c r="AY479" s="1094"/>
      <c r="AZ479" s="1094"/>
      <c r="BA479" s="1094"/>
      <c r="BB479" s="1094"/>
      <c r="BC479" s="1094"/>
      <c r="BD479" s="1094"/>
      <c r="BE479" s="1095"/>
    </row>
    <row r="480" spans="1:57" ht="47.25">
      <c r="A480" s="2557"/>
      <c r="B480" s="2693"/>
      <c r="C480" s="2711"/>
      <c r="D480" s="343" t="s">
        <v>75</v>
      </c>
      <c r="E480" s="2507"/>
      <c r="F480" s="2564"/>
      <c r="G480" s="1224">
        <f t="shared" si="69"/>
        <v>0</v>
      </c>
      <c r="H480" s="1264">
        <f t="shared" ref="H480:H483" si="75">SUM(I480:L480)</f>
        <v>0</v>
      </c>
      <c r="I480" s="1098"/>
      <c r="J480" s="1098"/>
      <c r="K480" s="1098"/>
      <c r="L480" s="1099"/>
      <c r="M480" s="1100">
        <f t="shared" si="70"/>
        <v>0</v>
      </c>
      <c r="N480" s="1101"/>
      <c r="O480" s="1101"/>
      <c r="P480" s="1101"/>
      <c r="Q480" s="1101"/>
      <c r="R480" s="1105"/>
      <c r="S480" s="1081"/>
      <c r="T480" s="1081"/>
      <c r="U480" s="1081"/>
      <c r="V480" s="1142"/>
      <c r="W480" s="1142"/>
      <c r="X480" s="1082"/>
      <c r="Y480" s="1152"/>
      <c r="Z480" s="1082"/>
      <c r="AA480" s="1083"/>
      <c r="AB480" s="1084"/>
      <c r="AC480" s="1084"/>
      <c r="AD480" s="1084"/>
      <c r="AE480" s="1084"/>
      <c r="AF480" s="1085"/>
      <c r="AG480" s="1106"/>
      <c r="AH480" s="1143"/>
      <c r="AI480" s="1147"/>
      <c r="AJ480" s="571">
        <f t="shared" si="71"/>
        <v>0</v>
      </c>
      <c r="AK480" s="1107" t="s">
        <v>98</v>
      </c>
      <c r="AL480" s="1108" t="s">
        <v>98</v>
      </c>
      <c r="AM480" s="1109" t="s">
        <v>98</v>
      </c>
      <c r="AN480" s="1110"/>
      <c r="AO480" s="1108"/>
      <c r="AP480" s="1109"/>
      <c r="AQ480" s="1110" t="s">
        <v>97</v>
      </c>
      <c r="AR480" s="1108" t="s">
        <v>97</v>
      </c>
      <c r="AS480" s="1108" t="s">
        <v>97</v>
      </c>
      <c r="AT480" s="1108" t="s">
        <v>97</v>
      </c>
      <c r="AU480" s="1111" t="s">
        <v>97</v>
      </c>
      <c r="AV480" s="570">
        <f t="shared" si="72"/>
        <v>0</v>
      </c>
      <c r="AW480" s="1153"/>
      <c r="AX480" s="1154"/>
      <c r="AY480" s="1154"/>
      <c r="AZ480" s="1154"/>
      <c r="BA480" s="1154"/>
      <c r="BB480" s="1154"/>
      <c r="BC480" s="1154"/>
      <c r="BD480" s="1154"/>
      <c r="BE480" s="1155"/>
    </row>
    <row r="481" spans="1:57" ht="31.5">
      <c r="A481" s="2557"/>
      <c r="B481" s="2693"/>
      <c r="C481" s="2711"/>
      <c r="D481" s="343" t="s">
        <v>76</v>
      </c>
      <c r="E481" s="2507"/>
      <c r="F481" s="2564"/>
      <c r="G481" s="1224">
        <f t="shared" si="69"/>
        <v>0</v>
      </c>
      <c r="H481" s="1264">
        <f t="shared" si="75"/>
        <v>0</v>
      </c>
      <c r="I481" s="1098"/>
      <c r="J481" s="1098"/>
      <c r="K481" s="1098"/>
      <c r="L481" s="1099"/>
      <c r="M481" s="1100">
        <f t="shared" si="70"/>
        <v>0</v>
      </c>
      <c r="N481" s="1101"/>
      <c r="O481" s="1101"/>
      <c r="P481" s="1101"/>
      <c r="Q481" s="1101"/>
      <c r="R481" s="1105"/>
      <c r="S481" s="1081"/>
      <c r="T481" s="1081"/>
      <c r="U481" s="1081"/>
      <c r="V481" s="1142"/>
      <c r="W481" s="1142"/>
      <c r="X481" s="1082"/>
      <c r="Y481" s="1152"/>
      <c r="Z481" s="1082"/>
      <c r="AA481" s="1083"/>
      <c r="AB481" s="1084"/>
      <c r="AC481" s="1084"/>
      <c r="AD481" s="1084"/>
      <c r="AE481" s="1084"/>
      <c r="AF481" s="1085"/>
      <c r="AG481" s="1106"/>
      <c r="AH481" s="1143"/>
      <c r="AI481" s="1147"/>
      <c r="AJ481" s="571">
        <f t="shared" si="71"/>
        <v>0</v>
      </c>
      <c r="AK481" s="1107"/>
      <c r="AL481" s="1108"/>
      <c r="AM481" s="1109"/>
      <c r="AN481" s="1110" t="s">
        <v>97</v>
      </c>
      <c r="AO481" s="1108" t="s">
        <v>97</v>
      </c>
      <c r="AP481" s="1109" t="s">
        <v>97</v>
      </c>
      <c r="AQ481" s="1110" t="s">
        <v>97</v>
      </c>
      <c r="AR481" s="1108" t="s">
        <v>97</v>
      </c>
      <c r="AS481" s="1108" t="s">
        <v>97</v>
      </c>
      <c r="AT481" s="1108" t="s">
        <v>97</v>
      </c>
      <c r="AU481" s="1111" t="s">
        <v>97</v>
      </c>
      <c r="AV481" s="570">
        <f t="shared" si="72"/>
        <v>0</v>
      </c>
      <c r="AW481" s="1153"/>
      <c r="AX481" s="1154"/>
      <c r="AY481" s="1154"/>
      <c r="AZ481" s="1154"/>
      <c r="BA481" s="1154"/>
      <c r="BB481" s="1154"/>
      <c r="BC481" s="1154"/>
      <c r="BD481" s="1154"/>
      <c r="BE481" s="1155"/>
    </row>
    <row r="482" spans="1:57" ht="31.5">
      <c r="A482" s="2557"/>
      <c r="B482" s="2693"/>
      <c r="C482" s="2711"/>
      <c r="D482" s="343" t="s">
        <v>77</v>
      </c>
      <c r="E482" s="2507"/>
      <c r="F482" s="2564"/>
      <c r="G482" s="1224">
        <f t="shared" si="69"/>
        <v>150</v>
      </c>
      <c r="H482" s="1264">
        <f t="shared" si="75"/>
        <v>0</v>
      </c>
      <c r="I482" s="1098"/>
      <c r="J482" s="1098"/>
      <c r="K482" s="1098"/>
      <c r="L482" s="1099"/>
      <c r="M482" s="1100">
        <f>IF(AND(SUM(N482:R482)=SUM(Y482:Z482),SUM(S482:X482)=SUM(Y482:Z482)),SUM(N482:R482),"ПЕРЕВІРТЕ ПРАВИЛЬНІСТЬ ДАНИХ")</f>
        <v>150</v>
      </c>
      <c r="N482" s="1101"/>
      <c r="O482" s="1101"/>
      <c r="P482" s="1101"/>
      <c r="Q482" s="1101"/>
      <c r="R482" s="1105">
        <v>150</v>
      </c>
      <c r="S482" s="1081">
        <v>2</v>
      </c>
      <c r="T482" s="1081"/>
      <c r="U482" s="1081"/>
      <c r="V482" s="1142">
        <v>148</v>
      </c>
      <c r="W482" s="1142"/>
      <c r="X482" s="1082"/>
      <c r="Y482" s="1152">
        <v>114</v>
      </c>
      <c r="Z482" s="1082">
        <v>36</v>
      </c>
      <c r="AA482" s="1083"/>
      <c r="AB482" s="1084">
        <v>42</v>
      </c>
      <c r="AC482" s="1084">
        <v>41</v>
      </c>
      <c r="AD482" s="1084">
        <v>4</v>
      </c>
      <c r="AE482" s="1084">
        <v>90</v>
      </c>
      <c r="AF482" s="1085">
        <v>15</v>
      </c>
      <c r="AG482" s="1106">
        <v>36</v>
      </c>
      <c r="AH482" s="1143">
        <v>20</v>
      </c>
      <c r="AI482" s="1147">
        <v>165</v>
      </c>
      <c r="AJ482" s="571">
        <f>SUM(AQ482:AU482)</f>
        <v>150</v>
      </c>
      <c r="AK482" s="1107" t="s">
        <v>98</v>
      </c>
      <c r="AL482" s="1108" t="s">
        <v>98</v>
      </c>
      <c r="AM482" s="1109" t="s">
        <v>98</v>
      </c>
      <c r="AN482" s="1110" t="s">
        <v>97</v>
      </c>
      <c r="AO482" s="1108" t="s">
        <v>97</v>
      </c>
      <c r="AP482" s="1109" t="s">
        <v>97</v>
      </c>
      <c r="AQ482" s="1110">
        <v>4</v>
      </c>
      <c r="AR482" s="1108">
        <v>4</v>
      </c>
      <c r="AS482" s="1108">
        <v>61</v>
      </c>
      <c r="AT482" s="1108">
        <v>27</v>
      </c>
      <c r="AU482" s="1109">
        <v>54</v>
      </c>
      <c r="AV482" s="570">
        <f t="shared" si="72"/>
        <v>0</v>
      </c>
      <c r="AW482" s="1153"/>
      <c r="AX482" s="1154"/>
      <c r="AY482" s="1154"/>
      <c r="AZ482" s="1154"/>
      <c r="BA482" s="1154"/>
      <c r="BB482" s="1154"/>
      <c r="BC482" s="1154"/>
      <c r="BD482" s="1154"/>
      <c r="BE482" s="1155"/>
    </row>
    <row r="483" spans="1:57" ht="32.25" thickBot="1">
      <c r="A483" s="2557"/>
      <c r="B483" s="2694"/>
      <c r="C483" s="2713"/>
      <c r="D483" s="345" t="s">
        <v>78</v>
      </c>
      <c r="E483" s="2521"/>
      <c r="F483" s="2565"/>
      <c r="G483" s="1227">
        <f t="shared" si="69"/>
        <v>0</v>
      </c>
      <c r="H483" s="1265">
        <f t="shared" si="75"/>
        <v>0</v>
      </c>
      <c r="I483" s="1119"/>
      <c r="J483" s="1119"/>
      <c r="K483" s="1119"/>
      <c r="L483" s="1120"/>
      <c r="M483" s="1121">
        <f t="shared" si="70"/>
        <v>0</v>
      </c>
      <c r="N483" s="1125"/>
      <c r="O483" s="1125"/>
      <c r="P483" s="1125"/>
      <c r="Q483" s="1125"/>
      <c r="R483" s="1126"/>
      <c r="S483" s="1145"/>
      <c r="T483" s="1145"/>
      <c r="U483" s="1145"/>
      <c r="V483" s="1125"/>
      <c r="W483" s="1125"/>
      <c r="X483" s="1126"/>
      <c r="Y483" s="1124"/>
      <c r="Z483" s="1126"/>
      <c r="AA483" s="1131"/>
      <c r="AB483" s="1119"/>
      <c r="AC483" s="1119"/>
      <c r="AD483" s="1119"/>
      <c r="AE483" s="1119"/>
      <c r="AF483" s="1120"/>
      <c r="AG483" s="1131"/>
      <c r="AH483" s="1163"/>
      <c r="AI483" s="1162"/>
      <c r="AJ483" s="572">
        <f t="shared" si="71"/>
        <v>0</v>
      </c>
      <c r="AK483" s="1132" t="s">
        <v>97</v>
      </c>
      <c r="AL483" s="1133" t="s">
        <v>97</v>
      </c>
      <c r="AM483" s="1134" t="s">
        <v>97</v>
      </c>
      <c r="AN483" s="1135" t="s">
        <v>97</v>
      </c>
      <c r="AO483" s="1133" t="s">
        <v>98</v>
      </c>
      <c r="AP483" s="1134" t="s">
        <v>98</v>
      </c>
      <c r="AQ483" s="1131"/>
      <c r="AR483" s="1119"/>
      <c r="AS483" s="1119"/>
      <c r="AT483" s="1119"/>
      <c r="AU483" s="1120"/>
      <c r="AV483" s="570">
        <f t="shared" si="72"/>
        <v>0</v>
      </c>
      <c r="AW483" s="1136"/>
      <c r="AX483" s="1137"/>
      <c r="AY483" s="1137"/>
      <c r="AZ483" s="1137"/>
      <c r="BA483" s="1137"/>
      <c r="BB483" s="1137"/>
      <c r="BC483" s="1137"/>
      <c r="BD483" s="1137"/>
      <c r="BE483" s="1138"/>
    </row>
    <row r="484" spans="1:57" ht="31.5">
      <c r="A484" s="2557"/>
      <c r="B484" s="2692" t="s">
        <v>409</v>
      </c>
      <c r="C484" s="2710">
        <v>32884704</v>
      </c>
      <c r="D484" s="289" t="s">
        <v>74</v>
      </c>
      <c r="E484" s="2524">
        <v>67</v>
      </c>
      <c r="F484" s="2510">
        <f>E484-SUM(M484:M488)</f>
        <v>14</v>
      </c>
      <c r="G484" s="1266">
        <f t="shared" si="69"/>
        <v>0</v>
      </c>
      <c r="H484" s="1072">
        <f t="shared" ref="H484:H547" si="76">SUM(I484:L484)</f>
        <v>0</v>
      </c>
      <c r="I484" s="1073"/>
      <c r="J484" s="1073"/>
      <c r="K484" s="1073"/>
      <c r="L484" s="1074"/>
      <c r="M484" s="1160">
        <f t="shared" si="70"/>
        <v>0</v>
      </c>
      <c r="N484" s="1142"/>
      <c r="O484" s="1142"/>
      <c r="P484" s="1142"/>
      <c r="Q484" s="1142"/>
      <c r="R484" s="1082"/>
      <c r="S484" s="1139"/>
      <c r="T484" s="1139"/>
      <c r="U484" s="1139"/>
      <c r="V484" s="1076"/>
      <c r="W484" s="1076"/>
      <c r="X484" s="1080"/>
      <c r="Y484" s="1078"/>
      <c r="Z484" s="1080"/>
      <c r="AA484" s="1086"/>
      <c r="AB484" s="1073"/>
      <c r="AC484" s="1073"/>
      <c r="AD484" s="1073"/>
      <c r="AE484" s="1073"/>
      <c r="AF484" s="1074"/>
      <c r="AG484" s="1086"/>
      <c r="AH484" s="1090"/>
      <c r="AI484" s="1140"/>
      <c r="AJ484" s="569">
        <f t="shared" si="71"/>
        <v>0</v>
      </c>
      <c r="AK484" s="1087" t="s">
        <v>97</v>
      </c>
      <c r="AL484" s="1088" t="s">
        <v>97</v>
      </c>
      <c r="AM484" s="1089" t="s">
        <v>97</v>
      </c>
      <c r="AN484" s="1086"/>
      <c r="AO484" s="1073"/>
      <c r="AP484" s="1090"/>
      <c r="AQ484" s="1091" t="s">
        <v>97</v>
      </c>
      <c r="AR484" s="1088" t="s">
        <v>97</v>
      </c>
      <c r="AS484" s="1088" t="s">
        <v>97</v>
      </c>
      <c r="AT484" s="1088" t="s">
        <v>97</v>
      </c>
      <c r="AU484" s="1092" t="s">
        <v>97</v>
      </c>
      <c r="AV484" s="570">
        <f t="shared" si="72"/>
        <v>0</v>
      </c>
      <c r="AW484" s="1093"/>
      <c r="AX484" s="1094"/>
      <c r="AY484" s="1094"/>
      <c r="AZ484" s="1094"/>
      <c r="BA484" s="1094"/>
      <c r="BB484" s="1094"/>
      <c r="BC484" s="1094"/>
      <c r="BD484" s="1094"/>
      <c r="BE484" s="1095"/>
    </row>
    <row r="485" spans="1:57" ht="47.25">
      <c r="A485" s="2557"/>
      <c r="B485" s="2693"/>
      <c r="C485" s="2711"/>
      <c r="D485" s="290" t="s">
        <v>75</v>
      </c>
      <c r="E485" s="2524"/>
      <c r="F485" s="2510"/>
      <c r="G485" s="1096">
        <f t="shared" si="69"/>
        <v>0</v>
      </c>
      <c r="H485" s="1097">
        <f t="shared" si="76"/>
        <v>0</v>
      </c>
      <c r="I485" s="1098"/>
      <c r="J485" s="1098"/>
      <c r="K485" s="1098"/>
      <c r="L485" s="1099"/>
      <c r="M485" s="1100">
        <f t="shared" si="70"/>
        <v>0</v>
      </c>
      <c r="N485" s="1101"/>
      <c r="O485" s="1101"/>
      <c r="P485" s="1101"/>
      <c r="Q485" s="1101"/>
      <c r="R485" s="1105"/>
      <c r="S485" s="1081"/>
      <c r="T485" s="1081"/>
      <c r="U485" s="1081"/>
      <c r="V485" s="1142"/>
      <c r="W485" s="1142"/>
      <c r="X485" s="1082"/>
      <c r="Y485" s="1152"/>
      <c r="Z485" s="1082"/>
      <c r="AA485" s="1083"/>
      <c r="AB485" s="1084"/>
      <c r="AC485" s="1084"/>
      <c r="AD485" s="1084"/>
      <c r="AE485" s="1084"/>
      <c r="AF485" s="1085"/>
      <c r="AG485" s="1106"/>
      <c r="AH485" s="1143"/>
      <c r="AI485" s="1147"/>
      <c r="AJ485" s="571">
        <f t="shared" si="71"/>
        <v>0</v>
      </c>
      <c r="AK485" s="1107" t="s">
        <v>98</v>
      </c>
      <c r="AL485" s="1108" t="s">
        <v>98</v>
      </c>
      <c r="AM485" s="1109" t="s">
        <v>98</v>
      </c>
      <c r="AN485" s="1110"/>
      <c r="AO485" s="1108"/>
      <c r="AP485" s="1109"/>
      <c r="AQ485" s="1110" t="s">
        <v>97</v>
      </c>
      <c r="AR485" s="1108" t="s">
        <v>97</v>
      </c>
      <c r="AS485" s="1108" t="s">
        <v>97</v>
      </c>
      <c r="AT485" s="1108" t="s">
        <v>97</v>
      </c>
      <c r="AU485" s="1111" t="s">
        <v>97</v>
      </c>
      <c r="AV485" s="570">
        <f t="shared" si="72"/>
        <v>0</v>
      </c>
      <c r="AW485" s="1153"/>
      <c r="AX485" s="1154"/>
      <c r="AY485" s="1154"/>
      <c r="AZ485" s="1154"/>
      <c r="BA485" s="1154"/>
      <c r="BB485" s="1154"/>
      <c r="BC485" s="1154"/>
      <c r="BD485" s="1154"/>
      <c r="BE485" s="1155"/>
    </row>
    <row r="486" spans="1:57" ht="31.5">
      <c r="A486" s="2557"/>
      <c r="B486" s="2693"/>
      <c r="C486" s="2711"/>
      <c r="D486" s="290" t="s">
        <v>76</v>
      </c>
      <c r="E486" s="2524"/>
      <c r="F486" s="2510"/>
      <c r="G486" s="1096">
        <f t="shared" si="69"/>
        <v>0</v>
      </c>
      <c r="H486" s="1097">
        <f t="shared" si="76"/>
        <v>0</v>
      </c>
      <c r="I486" s="1098"/>
      <c r="J486" s="1098"/>
      <c r="K486" s="1098"/>
      <c r="L486" s="1099"/>
      <c r="M486" s="1100">
        <f t="shared" si="70"/>
        <v>0</v>
      </c>
      <c r="N486" s="1101"/>
      <c r="O486" s="1101"/>
      <c r="P486" s="1101"/>
      <c r="Q486" s="1101"/>
      <c r="R486" s="1105"/>
      <c r="S486" s="1081"/>
      <c r="T486" s="1081"/>
      <c r="U486" s="1081"/>
      <c r="V486" s="1142"/>
      <c r="W486" s="1142"/>
      <c r="X486" s="1082"/>
      <c r="Y486" s="1152"/>
      <c r="Z486" s="1082"/>
      <c r="AA486" s="1083"/>
      <c r="AB486" s="1084"/>
      <c r="AC486" s="1084"/>
      <c r="AD486" s="1084"/>
      <c r="AE486" s="1084"/>
      <c r="AF486" s="1085"/>
      <c r="AG486" s="1106"/>
      <c r="AH486" s="1143"/>
      <c r="AI486" s="1147"/>
      <c r="AJ486" s="571">
        <f t="shared" si="71"/>
        <v>0</v>
      </c>
      <c r="AK486" s="1107"/>
      <c r="AL486" s="1108"/>
      <c r="AM486" s="1109"/>
      <c r="AN486" s="1110" t="s">
        <v>97</v>
      </c>
      <c r="AO486" s="1108" t="s">
        <v>97</v>
      </c>
      <c r="AP486" s="1109" t="s">
        <v>97</v>
      </c>
      <c r="AQ486" s="1110" t="s">
        <v>97</v>
      </c>
      <c r="AR486" s="1108" t="s">
        <v>97</v>
      </c>
      <c r="AS486" s="1108" t="s">
        <v>97</v>
      </c>
      <c r="AT486" s="1108" t="s">
        <v>97</v>
      </c>
      <c r="AU486" s="1111" t="s">
        <v>97</v>
      </c>
      <c r="AV486" s="570">
        <f t="shared" si="72"/>
        <v>0</v>
      </c>
      <c r="AW486" s="1153"/>
      <c r="AX486" s="1154"/>
      <c r="AY486" s="1154"/>
      <c r="AZ486" s="1154"/>
      <c r="BA486" s="1154"/>
      <c r="BB486" s="1154"/>
      <c r="BC486" s="1154"/>
      <c r="BD486" s="1154"/>
      <c r="BE486" s="1155"/>
    </row>
    <row r="487" spans="1:57" ht="31.5">
      <c r="A487" s="2557"/>
      <c r="B487" s="2693"/>
      <c r="C487" s="2711"/>
      <c r="D487" s="290" t="s">
        <v>77</v>
      </c>
      <c r="E487" s="2524"/>
      <c r="F487" s="2510"/>
      <c r="G487" s="1267">
        <f t="shared" si="69"/>
        <v>53</v>
      </c>
      <c r="H487" s="1097">
        <f t="shared" si="76"/>
        <v>2</v>
      </c>
      <c r="I487" s="1098"/>
      <c r="J487" s="1098"/>
      <c r="K487" s="1098">
        <v>2</v>
      </c>
      <c r="L487" s="1099"/>
      <c r="M487" s="1100">
        <f t="shared" si="70"/>
        <v>53</v>
      </c>
      <c r="N487" s="1101"/>
      <c r="O487" s="1101"/>
      <c r="P487" s="1101"/>
      <c r="Q487" s="1101"/>
      <c r="R487" s="1105">
        <v>53</v>
      </c>
      <c r="S487" s="1081"/>
      <c r="T487" s="1081"/>
      <c r="U487" s="1081"/>
      <c r="V487" s="1142">
        <v>53</v>
      </c>
      <c r="W487" s="1142"/>
      <c r="X487" s="1082"/>
      <c r="Y487" s="1152">
        <v>41</v>
      </c>
      <c r="Z487" s="1082">
        <v>12</v>
      </c>
      <c r="AA487" s="1083"/>
      <c r="AB487" s="1084">
        <v>45</v>
      </c>
      <c r="AC487" s="1084">
        <v>45</v>
      </c>
      <c r="AD487" s="1084">
        <v>29</v>
      </c>
      <c r="AE487" s="1084">
        <v>42</v>
      </c>
      <c r="AF487" s="1085">
        <v>18</v>
      </c>
      <c r="AG487" s="1106">
        <v>47</v>
      </c>
      <c r="AH487" s="1143">
        <v>24</v>
      </c>
      <c r="AI487" s="1147">
        <v>125</v>
      </c>
      <c r="AJ487" s="571">
        <f>SUM(AQ487:AU487)</f>
        <v>53</v>
      </c>
      <c r="AK487" s="1107" t="s">
        <v>98</v>
      </c>
      <c r="AL487" s="1108" t="s">
        <v>98</v>
      </c>
      <c r="AM487" s="1109" t="s">
        <v>98</v>
      </c>
      <c r="AN487" s="1110" t="s">
        <v>97</v>
      </c>
      <c r="AO487" s="1108" t="s">
        <v>97</v>
      </c>
      <c r="AP487" s="1109" t="s">
        <v>97</v>
      </c>
      <c r="AQ487" s="1110">
        <v>3</v>
      </c>
      <c r="AR487" s="1108">
        <v>8</v>
      </c>
      <c r="AS487" s="1108">
        <v>12</v>
      </c>
      <c r="AT487" s="1108">
        <v>21</v>
      </c>
      <c r="AU487" s="1111">
        <v>9</v>
      </c>
      <c r="AV487" s="570">
        <f t="shared" si="72"/>
        <v>0</v>
      </c>
      <c r="AW487" s="1153"/>
      <c r="AX487" s="1154"/>
      <c r="AY487" s="1154"/>
      <c r="AZ487" s="1154"/>
      <c r="BA487" s="1154"/>
      <c r="BB487" s="1154"/>
      <c r="BC487" s="1154"/>
      <c r="BD487" s="1154"/>
      <c r="BE487" s="1155"/>
    </row>
    <row r="488" spans="1:57" ht="32.25" thickBot="1">
      <c r="A488" s="2557"/>
      <c r="B488" s="2694"/>
      <c r="C488" s="2713"/>
      <c r="D488" s="291" t="s">
        <v>78</v>
      </c>
      <c r="E488" s="2541"/>
      <c r="F488" s="2522"/>
      <c r="G488" s="1117">
        <f t="shared" si="69"/>
        <v>0</v>
      </c>
      <c r="H488" s="1118">
        <f t="shared" si="76"/>
        <v>0</v>
      </c>
      <c r="I488" s="1119"/>
      <c r="J488" s="1119"/>
      <c r="K488" s="1119"/>
      <c r="L488" s="1120"/>
      <c r="M488" s="1121">
        <f t="shared" si="70"/>
        <v>0</v>
      </c>
      <c r="N488" s="1125"/>
      <c r="O488" s="1125"/>
      <c r="P488" s="1125"/>
      <c r="Q488" s="1125"/>
      <c r="R488" s="1126"/>
      <c r="S488" s="1145"/>
      <c r="T488" s="1145"/>
      <c r="U488" s="1145"/>
      <c r="V488" s="1125"/>
      <c r="W488" s="1125"/>
      <c r="X488" s="1126"/>
      <c r="Y488" s="1124"/>
      <c r="Z488" s="1126"/>
      <c r="AA488" s="1131"/>
      <c r="AB488" s="1119"/>
      <c r="AC488" s="1119"/>
      <c r="AD488" s="1119"/>
      <c r="AE488" s="1119"/>
      <c r="AF488" s="1120"/>
      <c r="AG488" s="1131"/>
      <c r="AH488" s="1163"/>
      <c r="AI488" s="1162"/>
      <c r="AJ488" s="572">
        <f t="shared" si="71"/>
        <v>0</v>
      </c>
      <c r="AK488" s="1132" t="s">
        <v>97</v>
      </c>
      <c r="AL488" s="1133" t="s">
        <v>97</v>
      </c>
      <c r="AM488" s="1134" t="s">
        <v>97</v>
      </c>
      <c r="AN488" s="1135" t="s">
        <v>97</v>
      </c>
      <c r="AO488" s="1133" t="s">
        <v>98</v>
      </c>
      <c r="AP488" s="1134" t="s">
        <v>98</v>
      </c>
      <c r="AQ488" s="1131"/>
      <c r="AR488" s="1119"/>
      <c r="AS488" s="1119"/>
      <c r="AT488" s="1119"/>
      <c r="AU488" s="1120"/>
      <c r="AV488" s="570">
        <f t="shared" si="72"/>
        <v>0</v>
      </c>
      <c r="AW488" s="1136"/>
      <c r="AX488" s="1137"/>
      <c r="AY488" s="1137"/>
      <c r="AZ488" s="1137"/>
      <c r="BA488" s="1137"/>
      <c r="BB488" s="1137"/>
      <c r="BC488" s="1137"/>
      <c r="BD488" s="1137"/>
      <c r="BE488" s="1138"/>
    </row>
    <row r="489" spans="1:57" ht="31.5">
      <c r="A489" s="2557"/>
      <c r="B489" s="2675" t="s">
        <v>410</v>
      </c>
      <c r="C489" s="2724">
        <v>1998390</v>
      </c>
      <c r="D489" s="289" t="s">
        <v>74</v>
      </c>
      <c r="E489" s="2540">
        <v>7</v>
      </c>
      <c r="F489" s="2509">
        <f>E489-SUM(M489:M493)</f>
        <v>7</v>
      </c>
      <c r="G489" s="1071">
        <f t="shared" si="69"/>
        <v>0</v>
      </c>
      <c r="H489" s="1072">
        <f t="shared" si="76"/>
        <v>0</v>
      </c>
      <c r="I489" s="1073"/>
      <c r="J489" s="1073"/>
      <c r="K489" s="1073"/>
      <c r="L489" s="1074"/>
      <c r="M489" s="1075">
        <f t="shared" si="70"/>
        <v>0</v>
      </c>
      <c r="N489" s="1076"/>
      <c r="O489" s="1076"/>
      <c r="P489" s="1076"/>
      <c r="Q489" s="1076"/>
      <c r="R489" s="1080"/>
      <c r="S489" s="1139"/>
      <c r="T489" s="1139"/>
      <c r="U489" s="1139"/>
      <c r="V489" s="1076"/>
      <c r="W489" s="1076"/>
      <c r="X489" s="1080"/>
      <c r="Y489" s="1078"/>
      <c r="Z489" s="1080"/>
      <c r="AA489" s="1086"/>
      <c r="AB489" s="1073"/>
      <c r="AC489" s="1073"/>
      <c r="AD489" s="1073"/>
      <c r="AE489" s="1073"/>
      <c r="AF489" s="1074"/>
      <c r="AG489" s="1086"/>
      <c r="AH489" s="1090"/>
      <c r="AI489" s="1140"/>
      <c r="AJ489" s="569">
        <f t="shared" si="71"/>
        <v>0</v>
      </c>
      <c r="AK489" s="1087" t="s">
        <v>97</v>
      </c>
      <c r="AL489" s="1088" t="s">
        <v>97</v>
      </c>
      <c r="AM489" s="1089" t="s">
        <v>97</v>
      </c>
      <c r="AN489" s="1086"/>
      <c r="AO489" s="1073"/>
      <c r="AP489" s="1090"/>
      <c r="AQ489" s="1091" t="s">
        <v>97</v>
      </c>
      <c r="AR489" s="1088" t="s">
        <v>97</v>
      </c>
      <c r="AS489" s="1088" t="s">
        <v>97</v>
      </c>
      <c r="AT489" s="1088" t="s">
        <v>97</v>
      </c>
      <c r="AU489" s="1092" t="s">
        <v>97</v>
      </c>
      <c r="AV489" s="570">
        <f t="shared" si="72"/>
        <v>0</v>
      </c>
      <c r="AW489" s="1093"/>
      <c r="AX489" s="1094"/>
      <c r="AY489" s="1094"/>
      <c r="AZ489" s="1094"/>
      <c r="BA489" s="1094"/>
      <c r="BB489" s="1094"/>
      <c r="BC489" s="1094"/>
      <c r="BD489" s="1094"/>
      <c r="BE489" s="1095"/>
    </row>
    <row r="490" spans="1:57" ht="47.25">
      <c r="A490" s="2557"/>
      <c r="B490" s="2676"/>
      <c r="C490" s="2725"/>
      <c r="D490" s="290" t="s">
        <v>75</v>
      </c>
      <c r="E490" s="2524"/>
      <c r="F490" s="2510"/>
      <c r="G490" s="1096">
        <f t="shared" si="69"/>
        <v>0</v>
      </c>
      <c r="H490" s="1097">
        <f t="shared" si="76"/>
        <v>0</v>
      </c>
      <c r="I490" s="1098"/>
      <c r="J490" s="1098"/>
      <c r="K490" s="1098"/>
      <c r="L490" s="1099"/>
      <c r="M490" s="1100">
        <f t="shared" si="70"/>
        <v>0</v>
      </c>
      <c r="N490" s="1101"/>
      <c r="O490" s="1101"/>
      <c r="P490" s="1101"/>
      <c r="Q490" s="1101"/>
      <c r="R490" s="1105"/>
      <c r="S490" s="1081"/>
      <c r="T490" s="1081"/>
      <c r="U490" s="1081"/>
      <c r="V490" s="1142"/>
      <c r="W490" s="1142"/>
      <c r="X490" s="1082"/>
      <c r="Y490" s="1152"/>
      <c r="Z490" s="1082"/>
      <c r="AA490" s="1083"/>
      <c r="AB490" s="1084"/>
      <c r="AC490" s="1084"/>
      <c r="AD490" s="1084"/>
      <c r="AE490" s="1084"/>
      <c r="AF490" s="1085"/>
      <c r="AG490" s="1106"/>
      <c r="AH490" s="1143"/>
      <c r="AI490" s="1147"/>
      <c r="AJ490" s="571">
        <f t="shared" si="71"/>
        <v>0</v>
      </c>
      <c r="AK490" s="1107" t="s">
        <v>98</v>
      </c>
      <c r="AL490" s="1108" t="s">
        <v>98</v>
      </c>
      <c r="AM490" s="1109" t="s">
        <v>98</v>
      </c>
      <c r="AN490" s="1110"/>
      <c r="AO490" s="1108"/>
      <c r="AP490" s="1109"/>
      <c r="AQ490" s="1110" t="s">
        <v>97</v>
      </c>
      <c r="AR490" s="1108" t="s">
        <v>97</v>
      </c>
      <c r="AS490" s="1108" t="s">
        <v>97</v>
      </c>
      <c r="AT490" s="1108" t="s">
        <v>97</v>
      </c>
      <c r="AU490" s="1111" t="s">
        <v>97</v>
      </c>
      <c r="AV490" s="570">
        <f t="shared" si="72"/>
        <v>0</v>
      </c>
      <c r="AW490" s="1153"/>
      <c r="AX490" s="1154"/>
      <c r="AY490" s="1154"/>
      <c r="AZ490" s="1154"/>
      <c r="BA490" s="1154"/>
      <c r="BB490" s="1154"/>
      <c r="BC490" s="1154"/>
      <c r="BD490" s="1154"/>
      <c r="BE490" s="1155"/>
    </row>
    <row r="491" spans="1:57" ht="31.5">
      <c r="A491" s="2557"/>
      <c r="B491" s="2676"/>
      <c r="C491" s="2725"/>
      <c r="D491" s="290" t="s">
        <v>76</v>
      </c>
      <c r="E491" s="2524"/>
      <c r="F491" s="2510"/>
      <c r="G491" s="1096">
        <f t="shared" si="69"/>
        <v>0</v>
      </c>
      <c r="H491" s="1097">
        <f t="shared" si="76"/>
        <v>0</v>
      </c>
      <c r="I491" s="1098"/>
      <c r="J491" s="1098"/>
      <c r="K491" s="1098"/>
      <c r="L491" s="1099"/>
      <c r="M491" s="1100">
        <f t="shared" si="70"/>
        <v>0</v>
      </c>
      <c r="N491" s="1101"/>
      <c r="O491" s="1101"/>
      <c r="P491" s="1101"/>
      <c r="Q491" s="1101"/>
      <c r="R491" s="1105"/>
      <c r="S491" s="1081"/>
      <c r="T491" s="1081"/>
      <c r="U491" s="1081"/>
      <c r="V491" s="1142"/>
      <c r="W491" s="1142"/>
      <c r="X491" s="1082"/>
      <c r="Y491" s="1152"/>
      <c r="Z491" s="1082"/>
      <c r="AA491" s="1083"/>
      <c r="AB491" s="1084"/>
      <c r="AC491" s="1084"/>
      <c r="AD491" s="1084"/>
      <c r="AE491" s="1084"/>
      <c r="AF491" s="1085"/>
      <c r="AG491" s="1106"/>
      <c r="AH491" s="1143"/>
      <c r="AI491" s="1147"/>
      <c r="AJ491" s="571">
        <f t="shared" si="71"/>
        <v>0</v>
      </c>
      <c r="AK491" s="1107"/>
      <c r="AL491" s="1108"/>
      <c r="AM491" s="1109"/>
      <c r="AN491" s="1110" t="s">
        <v>97</v>
      </c>
      <c r="AO491" s="1108" t="s">
        <v>97</v>
      </c>
      <c r="AP491" s="1109" t="s">
        <v>97</v>
      </c>
      <c r="AQ491" s="1110" t="s">
        <v>97</v>
      </c>
      <c r="AR491" s="1108" t="s">
        <v>97</v>
      </c>
      <c r="AS491" s="1108" t="s">
        <v>97</v>
      </c>
      <c r="AT491" s="1108" t="s">
        <v>97</v>
      </c>
      <c r="AU491" s="1111" t="s">
        <v>97</v>
      </c>
      <c r="AV491" s="570">
        <f t="shared" si="72"/>
        <v>0</v>
      </c>
      <c r="AW491" s="1153"/>
      <c r="AX491" s="1154"/>
      <c r="AY491" s="1154"/>
      <c r="AZ491" s="1154"/>
      <c r="BA491" s="1154"/>
      <c r="BB491" s="1154"/>
      <c r="BC491" s="1154"/>
      <c r="BD491" s="1154"/>
      <c r="BE491" s="1155"/>
    </row>
    <row r="492" spans="1:57" ht="31.5">
      <c r="A492" s="2557"/>
      <c r="B492" s="2676"/>
      <c r="C492" s="2725"/>
      <c r="D492" s="290" t="s">
        <v>77</v>
      </c>
      <c r="E492" s="2524"/>
      <c r="F492" s="2510"/>
      <c r="G492" s="1096">
        <f t="shared" si="69"/>
        <v>0</v>
      </c>
      <c r="H492" s="1097">
        <f t="shared" si="76"/>
        <v>0</v>
      </c>
      <c r="I492" s="1098"/>
      <c r="J492" s="1098"/>
      <c r="K492" s="1098"/>
      <c r="L492" s="1099"/>
      <c r="M492" s="1100">
        <f t="shared" si="70"/>
        <v>0</v>
      </c>
      <c r="N492" s="1101"/>
      <c r="O492" s="1101"/>
      <c r="P492" s="1101"/>
      <c r="Q492" s="1101"/>
      <c r="R492" s="1105"/>
      <c r="S492" s="1081"/>
      <c r="T492" s="1081"/>
      <c r="U492" s="1081"/>
      <c r="V492" s="1142"/>
      <c r="W492" s="1142"/>
      <c r="X492" s="1082"/>
      <c r="Y492" s="1152"/>
      <c r="Z492" s="1082"/>
      <c r="AA492" s="1083"/>
      <c r="AB492" s="1084"/>
      <c r="AC492" s="1084"/>
      <c r="AD492" s="1084"/>
      <c r="AE492" s="1084"/>
      <c r="AF492" s="1085"/>
      <c r="AG492" s="1106"/>
      <c r="AH492" s="1143"/>
      <c r="AI492" s="1147"/>
      <c r="AJ492" s="571">
        <f t="shared" si="71"/>
        <v>0</v>
      </c>
      <c r="AK492" s="1107" t="s">
        <v>98</v>
      </c>
      <c r="AL492" s="1108" t="s">
        <v>98</v>
      </c>
      <c r="AM492" s="1109" t="s">
        <v>98</v>
      </c>
      <c r="AN492" s="1110" t="s">
        <v>97</v>
      </c>
      <c r="AO492" s="1108" t="s">
        <v>97</v>
      </c>
      <c r="AP492" s="1109" t="s">
        <v>97</v>
      </c>
      <c r="AQ492" s="1110"/>
      <c r="AR492" s="1108"/>
      <c r="AS492" s="1108"/>
      <c r="AT492" s="1108"/>
      <c r="AU492" s="1111"/>
      <c r="AV492" s="570">
        <f t="shared" si="72"/>
        <v>0</v>
      </c>
      <c r="AW492" s="1153"/>
      <c r="AX492" s="1154"/>
      <c r="AY492" s="1154"/>
      <c r="AZ492" s="1154"/>
      <c r="BA492" s="1154"/>
      <c r="BB492" s="1154"/>
      <c r="BC492" s="1154"/>
      <c r="BD492" s="1154"/>
      <c r="BE492" s="1155"/>
    </row>
    <row r="493" spans="1:57" ht="32.25" thickBot="1">
      <c r="A493" s="2557"/>
      <c r="B493" s="2677"/>
      <c r="C493" s="2726"/>
      <c r="D493" s="291" t="s">
        <v>78</v>
      </c>
      <c r="E493" s="2541"/>
      <c r="F493" s="2522"/>
      <c r="G493" s="1117">
        <f t="shared" si="69"/>
        <v>0</v>
      </c>
      <c r="H493" s="1118">
        <f t="shared" si="76"/>
        <v>0</v>
      </c>
      <c r="I493" s="1119"/>
      <c r="J493" s="1119"/>
      <c r="K493" s="1119"/>
      <c r="L493" s="1120"/>
      <c r="M493" s="1121">
        <f t="shared" si="70"/>
        <v>0</v>
      </c>
      <c r="N493" s="1125"/>
      <c r="O493" s="1125"/>
      <c r="P493" s="1125"/>
      <c r="Q493" s="1125"/>
      <c r="R493" s="1126"/>
      <c r="S493" s="1145"/>
      <c r="T493" s="1145"/>
      <c r="U493" s="1145"/>
      <c r="V493" s="1125"/>
      <c r="W493" s="1125"/>
      <c r="X493" s="1126"/>
      <c r="Y493" s="1124"/>
      <c r="Z493" s="1126"/>
      <c r="AA493" s="1131"/>
      <c r="AB493" s="1119"/>
      <c r="AC493" s="1119"/>
      <c r="AD493" s="1119"/>
      <c r="AE493" s="1119"/>
      <c r="AF493" s="1120"/>
      <c r="AG493" s="1131"/>
      <c r="AH493" s="1163"/>
      <c r="AI493" s="1162"/>
      <c r="AJ493" s="572">
        <f t="shared" si="71"/>
        <v>0</v>
      </c>
      <c r="AK493" s="1132" t="s">
        <v>97</v>
      </c>
      <c r="AL493" s="1133" t="s">
        <v>97</v>
      </c>
      <c r="AM493" s="1134" t="s">
        <v>97</v>
      </c>
      <c r="AN493" s="1135" t="s">
        <v>97</v>
      </c>
      <c r="AO493" s="1133" t="s">
        <v>98</v>
      </c>
      <c r="AP493" s="1134" t="s">
        <v>98</v>
      </c>
      <c r="AQ493" s="1131"/>
      <c r="AR493" s="1119"/>
      <c r="AS493" s="1119"/>
      <c r="AT493" s="1119"/>
      <c r="AU493" s="1120"/>
      <c r="AV493" s="570">
        <f t="shared" si="72"/>
        <v>0</v>
      </c>
      <c r="AW493" s="1136"/>
      <c r="AX493" s="1137"/>
      <c r="AY493" s="1137"/>
      <c r="AZ493" s="1137"/>
      <c r="BA493" s="1137"/>
      <c r="BB493" s="1137"/>
      <c r="BC493" s="1137"/>
      <c r="BD493" s="1137"/>
      <c r="BE493" s="1138"/>
    </row>
    <row r="494" spans="1:57" ht="31.5">
      <c r="A494" s="2557"/>
      <c r="B494" s="2675" t="s">
        <v>411</v>
      </c>
      <c r="C494" s="2724">
        <v>1998383</v>
      </c>
      <c r="D494" s="289" t="s">
        <v>74</v>
      </c>
      <c r="E494" s="2540">
        <v>34</v>
      </c>
      <c r="F494" s="2509">
        <f>E494-SUM(M494:M498)</f>
        <v>1</v>
      </c>
      <c r="G494" s="1071">
        <f t="shared" si="69"/>
        <v>0</v>
      </c>
      <c r="H494" s="1072">
        <f t="shared" si="76"/>
        <v>0</v>
      </c>
      <c r="I494" s="1073"/>
      <c r="J494" s="1073"/>
      <c r="K494" s="1073"/>
      <c r="L494" s="1074"/>
      <c r="M494" s="1075">
        <f t="shared" si="70"/>
        <v>0</v>
      </c>
      <c r="N494" s="1076"/>
      <c r="O494" s="1076"/>
      <c r="P494" s="1076"/>
      <c r="Q494" s="1076"/>
      <c r="R494" s="1080"/>
      <c r="S494" s="1139"/>
      <c r="T494" s="1139"/>
      <c r="U494" s="1139"/>
      <c r="V494" s="1076"/>
      <c r="W494" s="1076"/>
      <c r="X494" s="1080"/>
      <c r="Y494" s="1078"/>
      <c r="Z494" s="1080"/>
      <c r="AA494" s="1086"/>
      <c r="AB494" s="1073"/>
      <c r="AC494" s="1073"/>
      <c r="AD494" s="1073"/>
      <c r="AE494" s="1073"/>
      <c r="AF494" s="1074"/>
      <c r="AG494" s="1086"/>
      <c r="AH494" s="1090"/>
      <c r="AI494" s="1140"/>
      <c r="AJ494" s="569">
        <f t="shared" si="71"/>
        <v>0</v>
      </c>
      <c r="AK494" s="1087" t="s">
        <v>97</v>
      </c>
      <c r="AL494" s="1088" t="s">
        <v>97</v>
      </c>
      <c r="AM494" s="1089" t="s">
        <v>97</v>
      </c>
      <c r="AN494" s="1086"/>
      <c r="AO494" s="1073"/>
      <c r="AP494" s="1090"/>
      <c r="AQ494" s="1091" t="s">
        <v>97</v>
      </c>
      <c r="AR494" s="1088" t="s">
        <v>97</v>
      </c>
      <c r="AS494" s="1088" t="s">
        <v>97</v>
      </c>
      <c r="AT494" s="1088" t="s">
        <v>97</v>
      </c>
      <c r="AU494" s="1092" t="s">
        <v>97</v>
      </c>
      <c r="AV494" s="570">
        <f t="shared" si="72"/>
        <v>0</v>
      </c>
      <c r="AW494" s="1093"/>
      <c r="AX494" s="1094"/>
      <c r="AY494" s="1094"/>
      <c r="AZ494" s="1094"/>
      <c r="BA494" s="1094"/>
      <c r="BB494" s="1094"/>
      <c r="BC494" s="1094"/>
      <c r="BD494" s="1094"/>
      <c r="BE494" s="1095"/>
    </row>
    <row r="495" spans="1:57" ht="47.25">
      <c r="A495" s="2557"/>
      <c r="B495" s="2676"/>
      <c r="C495" s="2725"/>
      <c r="D495" s="290" t="s">
        <v>75</v>
      </c>
      <c r="E495" s="2524"/>
      <c r="F495" s="2510"/>
      <c r="G495" s="1096">
        <f t="shared" si="69"/>
        <v>0</v>
      </c>
      <c r="H495" s="1097">
        <f t="shared" si="76"/>
        <v>0</v>
      </c>
      <c r="I495" s="1098"/>
      <c r="J495" s="1098"/>
      <c r="K495" s="1098"/>
      <c r="L495" s="1099"/>
      <c r="M495" s="1100">
        <f t="shared" si="70"/>
        <v>0</v>
      </c>
      <c r="N495" s="1101"/>
      <c r="O495" s="1101"/>
      <c r="P495" s="1101"/>
      <c r="Q495" s="1101"/>
      <c r="R495" s="1105"/>
      <c r="S495" s="1081"/>
      <c r="T495" s="1081"/>
      <c r="U495" s="1081"/>
      <c r="V495" s="1142"/>
      <c r="W495" s="1142"/>
      <c r="X495" s="1082"/>
      <c r="Y495" s="1152"/>
      <c r="Z495" s="1082"/>
      <c r="AA495" s="1083"/>
      <c r="AB495" s="1084"/>
      <c r="AC495" s="1084"/>
      <c r="AD495" s="1084"/>
      <c r="AE495" s="1084"/>
      <c r="AF495" s="1085"/>
      <c r="AG495" s="1106"/>
      <c r="AH495" s="1143"/>
      <c r="AI495" s="1147"/>
      <c r="AJ495" s="571">
        <f t="shared" si="71"/>
        <v>0</v>
      </c>
      <c r="AK495" s="1107" t="s">
        <v>98</v>
      </c>
      <c r="AL495" s="1108" t="s">
        <v>98</v>
      </c>
      <c r="AM495" s="1109" t="s">
        <v>98</v>
      </c>
      <c r="AN495" s="1110"/>
      <c r="AO495" s="1108"/>
      <c r="AP495" s="1109"/>
      <c r="AQ495" s="1110" t="s">
        <v>97</v>
      </c>
      <c r="AR495" s="1108" t="s">
        <v>97</v>
      </c>
      <c r="AS495" s="1108" t="s">
        <v>97</v>
      </c>
      <c r="AT495" s="1108" t="s">
        <v>97</v>
      </c>
      <c r="AU495" s="1111" t="s">
        <v>97</v>
      </c>
      <c r="AV495" s="570">
        <f t="shared" si="72"/>
        <v>0</v>
      </c>
      <c r="AW495" s="1153"/>
      <c r="AX495" s="1154"/>
      <c r="AY495" s="1154"/>
      <c r="AZ495" s="1154"/>
      <c r="BA495" s="1154"/>
      <c r="BB495" s="1154"/>
      <c r="BC495" s="1154"/>
      <c r="BD495" s="1154"/>
      <c r="BE495" s="1155"/>
    </row>
    <row r="496" spans="1:57" ht="31.5">
      <c r="A496" s="2557"/>
      <c r="B496" s="2676"/>
      <c r="C496" s="2725"/>
      <c r="D496" s="290" t="s">
        <v>76</v>
      </c>
      <c r="E496" s="2524"/>
      <c r="F496" s="2510"/>
      <c r="G496" s="1096">
        <f t="shared" si="69"/>
        <v>0</v>
      </c>
      <c r="H496" s="1097">
        <f t="shared" si="76"/>
        <v>0</v>
      </c>
      <c r="I496" s="1098"/>
      <c r="J496" s="1098"/>
      <c r="K496" s="1098"/>
      <c r="L496" s="1099"/>
      <c r="M496" s="1100">
        <f t="shared" si="70"/>
        <v>0</v>
      </c>
      <c r="N496" s="1101"/>
      <c r="O496" s="1101"/>
      <c r="P496" s="1101"/>
      <c r="Q496" s="1101"/>
      <c r="R496" s="1105"/>
      <c r="S496" s="1081"/>
      <c r="T496" s="1081"/>
      <c r="U496" s="1081"/>
      <c r="V496" s="1142"/>
      <c r="W496" s="1142"/>
      <c r="X496" s="1082"/>
      <c r="Y496" s="1152"/>
      <c r="Z496" s="1082"/>
      <c r="AA496" s="1083"/>
      <c r="AB496" s="1084"/>
      <c r="AC496" s="1084"/>
      <c r="AD496" s="1084"/>
      <c r="AE496" s="1084"/>
      <c r="AF496" s="1085"/>
      <c r="AG496" s="1106"/>
      <c r="AH496" s="1143"/>
      <c r="AI496" s="1147"/>
      <c r="AJ496" s="571">
        <f t="shared" si="71"/>
        <v>0</v>
      </c>
      <c r="AK496" s="1107"/>
      <c r="AL496" s="1108"/>
      <c r="AM496" s="1109"/>
      <c r="AN496" s="1110" t="s">
        <v>97</v>
      </c>
      <c r="AO496" s="1108" t="s">
        <v>97</v>
      </c>
      <c r="AP496" s="1109" t="s">
        <v>97</v>
      </c>
      <c r="AQ496" s="1110" t="s">
        <v>97</v>
      </c>
      <c r="AR496" s="1108" t="s">
        <v>97</v>
      </c>
      <c r="AS496" s="1108" t="s">
        <v>97</v>
      </c>
      <c r="AT496" s="1108" t="s">
        <v>97</v>
      </c>
      <c r="AU496" s="1111" t="s">
        <v>97</v>
      </c>
      <c r="AV496" s="570">
        <f t="shared" si="72"/>
        <v>0</v>
      </c>
      <c r="AW496" s="1153"/>
      <c r="AX496" s="1154"/>
      <c r="AY496" s="1154"/>
      <c r="AZ496" s="1154"/>
      <c r="BA496" s="1154"/>
      <c r="BB496" s="1154"/>
      <c r="BC496" s="1154"/>
      <c r="BD496" s="1154"/>
      <c r="BE496" s="1155"/>
    </row>
    <row r="497" spans="1:57" ht="32.25" thickBot="1">
      <c r="A497" s="2557"/>
      <c r="B497" s="2676"/>
      <c r="C497" s="2725"/>
      <c r="D497" s="290" t="s">
        <v>77</v>
      </c>
      <c r="E497" s="2524"/>
      <c r="F497" s="2510"/>
      <c r="G497" s="1117">
        <f t="shared" si="69"/>
        <v>33</v>
      </c>
      <c r="H497" s="1097">
        <f t="shared" si="76"/>
        <v>0</v>
      </c>
      <c r="I497" s="1098"/>
      <c r="J497" s="1098"/>
      <c r="K497" s="1098"/>
      <c r="L497" s="1099"/>
      <c r="M497" s="1100">
        <f t="shared" si="70"/>
        <v>33</v>
      </c>
      <c r="N497" s="1101"/>
      <c r="O497" s="1101"/>
      <c r="P497" s="1101"/>
      <c r="Q497" s="1101"/>
      <c r="R497" s="1105">
        <v>33</v>
      </c>
      <c r="S497" s="1081"/>
      <c r="T497" s="1081"/>
      <c r="U497" s="1081"/>
      <c r="V497" s="1142">
        <v>33</v>
      </c>
      <c r="W497" s="1142"/>
      <c r="X497" s="1082"/>
      <c r="Y497" s="1152">
        <v>25</v>
      </c>
      <c r="Z497" s="1082">
        <v>8</v>
      </c>
      <c r="AA497" s="1083"/>
      <c r="AB497" s="1084">
        <v>10</v>
      </c>
      <c r="AC497" s="1084">
        <v>10</v>
      </c>
      <c r="AD497" s="1084">
        <v>3</v>
      </c>
      <c r="AE497" s="1084">
        <v>17</v>
      </c>
      <c r="AF497" s="1085">
        <v>5</v>
      </c>
      <c r="AG497" s="1106">
        <v>42</v>
      </c>
      <c r="AH497" s="1143">
        <v>13</v>
      </c>
      <c r="AI497" s="1147">
        <v>110</v>
      </c>
      <c r="AJ497" s="571">
        <f>SUM(AQ497:AU497)</f>
        <v>33</v>
      </c>
      <c r="AK497" s="1107" t="s">
        <v>98</v>
      </c>
      <c r="AL497" s="1108" t="s">
        <v>98</v>
      </c>
      <c r="AM497" s="1109" t="s">
        <v>98</v>
      </c>
      <c r="AN497" s="1110" t="s">
        <v>97</v>
      </c>
      <c r="AO497" s="1108" t="s">
        <v>97</v>
      </c>
      <c r="AP497" s="1109" t="s">
        <v>97</v>
      </c>
      <c r="AQ497" s="1110">
        <v>5</v>
      </c>
      <c r="AR497" s="1108">
        <v>6</v>
      </c>
      <c r="AS497" s="1108">
        <v>8</v>
      </c>
      <c r="AT497" s="1108">
        <v>4</v>
      </c>
      <c r="AU497" s="1111">
        <v>10</v>
      </c>
      <c r="AV497" s="570">
        <f t="shared" si="72"/>
        <v>0</v>
      </c>
      <c r="AW497" s="1153"/>
      <c r="AX497" s="1154"/>
      <c r="AY497" s="1154"/>
      <c r="AZ497" s="1154"/>
      <c r="BA497" s="1154"/>
      <c r="BB497" s="1154"/>
      <c r="BC497" s="1154"/>
      <c r="BD497" s="1154"/>
      <c r="BE497" s="1155"/>
    </row>
    <row r="498" spans="1:57" ht="32.25" thickBot="1">
      <c r="A498" s="2557"/>
      <c r="B498" s="2677"/>
      <c r="C498" s="2726"/>
      <c r="D498" s="291" t="s">
        <v>78</v>
      </c>
      <c r="E498" s="2541"/>
      <c r="F498" s="2522"/>
      <c r="G498" s="1117">
        <f t="shared" si="69"/>
        <v>0</v>
      </c>
      <c r="H498" s="1118">
        <f t="shared" si="76"/>
        <v>0</v>
      </c>
      <c r="I498" s="1119"/>
      <c r="J498" s="1119"/>
      <c r="K498" s="1119"/>
      <c r="L498" s="1120"/>
      <c r="M498" s="1121">
        <f t="shared" si="70"/>
        <v>0</v>
      </c>
      <c r="N498" s="1125"/>
      <c r="O498" s="1125"/>
      <c r="P498" s="1125"/>
      <c r="Q498" s="1125"/>
      <c r="R498" s="1126"/>
      <c r="S498" s="1145"/>
      <c r="T498" s="1145"/>
      <c r="U498" s="1145"/>
      <c r="V498" s="1125"/>
      <c r="W498" s="1125"/>
      <c r="X498" s="1126"/>
      <c r="Y498" s="1124"/>
      <c r="Z498" s="1126"/>
      <c r="AA498" s="1131"/>
      <c r="AB498" s="1119"/>
      <c r="AC498" s="1119"/>
      <c r="AD498" s="1119"/>
      <c r="AE498" s="1119"/>
      <c r="AF498" s="1120"/>
      <c r="AG498" s="1131"/>
      <c r="AH498" s="1163"/>
      <c r="AI498" s="1162"/>
      <c r="AJ498" s="571">
        <f t="shared" ref="AJ498:AJ546" si="77">SUM(AQ498:AU498)</f>
        <v>0</v>
      </c>
      <c r="AK498" s="1132" t="s">
        <v>97</v>
      </c>
      <c r="AL498" s="1133" t="s">
        <v>97</v>
      </c>
      <c r="AM498" s="1134" t="s">
        <v>97</v>
      </c>
      <c r="AN498" s="1135" t="s">
        <v>97</v>
      </c>
      <c r="AO498" s="1133" t="s">
        <v>98</v>
      </c>
      <c r="AP498" s="1134" t="s">
        <v>98</v>
      </c>
      <c r="AQ498" s="1131"/>
      <c r="AR498" s="1119"/>
      <c r="AS498" s="1119"/>
      <c r="AT498" s="1119"/>
      <c r="AU498" s="1120"/>
      <c r="AV498" s="570">
        <f t="shared" si="72"/>
        <v>0</v>
      </c>
      <c r="AW498" s="1136"/>
      <c r="AX498" s="1137"/>
      <c r="AY498" s="1137"/>
      <c r="AZ498" s="1137"/>
      <c r="BA498" s="1137"/>
      <c r="BB498" s="1137"/>
      <c r="BC498" s="1137"/>
      <c r="BD498" s="1137"/>
      <c r="BE498" s="1138"/>
    </row>
    <row r="499" spans="1:57" ht="31.5">
      <c r="A499" s="2557"/>
      <c r="B499" s="2675" t="s">
        <v>412</v>
      </c>
      <c r="C499" s="2724">
        <v>1998489</v>
      </c>
      <c r="D499" s="289" t="s">
        <v>74</v>
      </c>
      <c r="E499" s="2540">
        <v>160</v>
      </c>
      <c r="F499" s="2509">
        <f>E499-SUM(M499:M503)</f>
        <v>5</v>
      </c>
      <c r="G499" s="1071">
        <f t="shared" si="69"/>
        <v>0</v>
      </c>
      <c r="H499" s="1072">
        <f t="shared" si="76"/>
        <v>0</v>
      </c>
      <c r="I499" s="1073"/>
      <c r="J499" s="1073"/>
      <c r="K499" s="1073"/>
      <c r="L499" s="1074"/>
      <c r="M499" s="1075">
        <f t="shared" si="70"/>
        <v>0</v>
      </c>
      <c r="N499" s="1076"/>
      <c r="O499" s="1076"/>
      <c r="P499" s="1076"/>
      <c r="Q499" s="1076"/>
      <c r="R499" s="1080"/>
      <c r="S499" s="1139"/>
      <c r="T499" s="1139"/>
      <c r="U499" s="1139"/>
      <c r="V499" s="1076"/>
      <c r="W499" s="1076"/>
      <c r="X499" s="1080"/>
      <c r="Y499" s="1078"/>
      <c r="Z499" s="1080"/>
      <c r="AA499" s="1086"/>
      <c r="AB499" s="1073"/>
      <c r="AC499" s="1073"/>
      <c r="AD499" s="1073"/>
      <c r="AE499" s="1073"/>
      <c r="AF499" s="1074"/>
      <c r="AG499" s="1086"/>
      <c r="AH499" s="1090"/>
      <c r="AI499" s="1140"/>
      <c r="AJ499" s="571">
        <f t="shared" si="77"/>
        <v>0</v>
      </c>
      <c r="AK499" s="1087" t="s">
        <v>97</v>
      </c>
      <c r="AL499" s="1088" t="s">
        <v>97</v>
      </c>
      <c r="AM499" s="1089" t="s">
        <v>97</v>
      </c>
      <c r="AN499" s="1086"/>
      <c r="AO499" s="1073"/>
      <c r="AP499" s="1090"/>
      <c r="AQ499" s="1091" t="s">
        <v>97</v>
      </c>
      <c r="AR499" s="1088" t="s">
        <v>97</v>
      </c>
      <c r="AS499" s="1088" t="s">
        <v>97</v>
      </c>
      <c r="AT499" s="1088" t="s">
        <v>97</v>
      </c>
      <c r="AU499" s="1092" t="s">
        <v>97</v>
      </c>
      <c r="AV499" s="570">
        <f t="shared" si="72"/>
        <v>0</v>
      </c>
      <c r="AW499" s="1093"/>
      <c r="AX499" s="1094"/>
      <c r="AY499" s="1094"/>
      <c r="AZ499" s="1094"/>
      <c r="BA499" s="1094"/>
      <c r="BB499" s="1094"/>
      <c r="BC499" s="1094"/>
      <c r="BD499" s="1094"/>
      <c r="BE499" s="1095"/>
    </row>
    <row r="500" spans="1:57" ht="47.25">
      <c r="A500" s="2557"/>
      <c r="B500" s="2676"/>
      <c r="C500" s="2725"/>
      <c r="D500" s="290" t="s">
        <v>75</v>
      </c>
      <c r="E500" s="2524"/>
      <c r="F500" s="2510"/>
      <c r="G500" s="1096">
        <f t="shared" si="69"/>
        <v>0</v>
      </c>
      <c r="H500" s="1097">
        <f t="shared" si="76"/>
        <v>0</v>
      </c>
      <c r="I500" s="1098"/>
      <c r="J500" s="1098"/>
      <c r="K500" s="1098"/>
      <c r="L500" s="1099"/>
      <c r="M500" s="1100">
        <f t="shared" si="70"/>
        <v>0</v>
      </c>
      <c r="N500" s="1101"/>
      <c r="O500" s="1101"/>
      <c r="P500" s="1101"/>
      <c r="Q500" s="1101"/>
      <c r="R500" s="1105"/>
      <c r="S500" s="1081"/>
      <c r="T500" s="1081"/>
      <c r="U500" s="1081"/>
      <c r="V500" s="1142"/>
      <c r="W500" s="1142"/>
      <c r="X500" s="1082"/>
      <c r="Y500" s="1152"/>
      <c r="Z500" s="1082"/>
      <c r="AA500" s="1083"/>
      <c r="AB500" s="1084"/>
      <c r="AC500" s="1084"/>
      <c r="AD500" s="1084"/>
      <c r="AE500" s="1084"/>
      <c r="AF500" s="1085"/>
      <c r="AG500" s="1106"/>
      <c r="AH500" s="1143"/>
      <c r="AI500" s="1147"/>
      <c r="AJ500" s="571">
        <f t="shared" si="77"/>
        <v>0</v>
      </c>
      <c r="AK500" s="1107" t="s">
        <v>98</v>
      </c>
      <c r="AL500" s="1108" t="s">
        <v>98</v>
      </c>
      <c r="AM500" s="1109" t="s">
        <v>98</v>
      </c>
      <c r="AN500" s="1110"/>
      <c r="AO500" s="1108"/>
      <c r="AP500" s="1109"/>
      <c r="AQ500" s="1110" t="s">
        <v>97</v>
      </c>
      <c r="AR500" s="1108" t="s">
        <v>97</v>
      </c>
      <c r="AS500" s="1108" t="s">
        <v>97</v>
      </c>
      <c r="AT500" s="1108" t="s">
        <v>97</v>
      </c>
      <c r="AU500" s="1111" t="s">
        <v>97</v>
      </c>
      <c r="AV500" s="570">
        <f t="shared" si="72"/>
        <v>0</v>
      </c>
      <c r="AW500" s="1153"/>
      <c r="AX500" s="1154"/>
      <c r="AY500" s="1154"/>
      <c r="AZ500" s="1154"/>
      <c r="BA500" s="1154"/>
      <c r="BB500" s="1154"/>
      <c r="BC500" s="1154"/>
      <c r="BD500" s="1154"/>
      <c r="BE500" s="1155"/>
    </row>
    <row r="501" spans="1:57" ht="31.5">
      <c r="A501" s="2557"/>
      <c r="B501" s="2676"/>
      <c r="C501" s="2725"/>
      <c r="D501" s="290" t="s">
        <v>76</v>
      </c>
      <c r="E501" s="2524"/>
      <c r="F501" s="2510"/>
      <c r="G501" s="1096">
        <f t="shared" si="69"/>
        <v>0</v>
      </c>
      <c r="H501" s="1097">
        <f t="shared" si="76"/>
        <v>0</v>
      </c>
      <c r="I501" s="1098"/>
      <c r="J501" s="1098"/>
      <c r="K501" s="1098"/>
      <c r="L501" s="1099"/>
      <c r="M501" s="1100">
        <f t="shared" si="70"/>
        <v>0</v>
      </c>
      <c r="N501" s="1101"/>
      <c r="O501" s="1101"/>
      <c r="P501" s="1101"/>
      <c r="Q501" s="1101"/>
      <c r="R501" s="1105"/>
      <c r="S501" s="1081"/>
      <c r="T501" s="1081"/>
      <c r="U501" s="1081"/>
      <c r="V501" s="1142"/>
      <c r="W501" s="1142"/>
      <c r="X501" s="1082"/>
      <c r="Y501" s="1152"/>
      <c r="Z501" s="1082"/>
      <c r="AA501" s="1083"/>
      <c r="AB501" s="1084"/>
      <c r="AC501" s="1084"/>
      <c r="AD501" s="1084"/>
      <c r="AE501" s="1084"/>
      <c r="AF501" s="1085"/>
      <c r="AG501" s="1106"/>
      <c r="AH501" s="1143"/>
      <c r="AI501" s="1147"/>
      <c r="AJ501" s="571">
        <f t="shared" si="77"/>
        <v>0</v>
      </c>
      <c r="AK501" s="1107"/>
      <c r="AL501" s="1108"/>
      <c r="AM501" s="1109"/>
      <c r="AN501" s="1110" t="s">
        <v>97</v>
      </c>
      <c r="AO501" s="1108" t="s">
        <v>97</v>
      </c>
      <c r="AP501" s="1109" t="s">
        <v>97</v>
      </c>
      <c r="AQ501" s="1110" t="s">
        <v>97</v>
      </c>
      <c r="AR501" s="1108" t="s">
        <v>97</v>
      </c>
      <c r="AS501" s="1108" t="s">
        <v>97</v>
      </c>
      <c r="AT501" s="1108" t="s">
        <v>97</v>
      </c>
      <c r="AU501" s="1111" t="s">
        <v>97</v>
      </c>
      <c r="AV501" s="570">
        <f t="shared" si="72"/>
        <v>0</v>
      </c>
      <c r="AW501" s="1153"/>
      <c r="AX501" s="1154"/>
      <c r="AY501" s="1154"/>
      <c r="AZ501" s="1154"/>
      <c r="BA501" s="1154"/>
      <c r="BB501" s="1154"/>
      <c r="BC501" s="1154"/>
      <c r="BD501" s="1154"/>
      <c r="BE501" s="1155"/>
    </row>
    <row r="502" spans="1:57" ht="32.25" thickBot="1">
      <c r="A502" s="2557"/>
      <c r="B502" s="2676"/>
      <c r="C502" s="2725"/>
      <c r="D502" s="290" t="s">
        <v>77</v>
      </c>
      <c r="E502" s="2524"/>
      <c r="F502" s="2510"/>
      <c r="G502" s="1117">
        <f t="shared" si="69"/>
        <v>157</v>
      </c>
      <c r="H502" s="1097">
        <f t="shared" si="76"/>
        <v>2</v>
      </c>
      <c r="I502" s="1098">
        <v>1</v>
      </c>
      <c r="J502" s="1098"/>
      <c r="K502" s="1098">
        <v>1</v>
      </c>
      <c r="L502" s="1099"/>
      <c r="M502" s="1100">
        <f t="shared" si="70"/>
        <v>155</v>
      </c>
      <c r="N502" s="1101"/>
      <c r="O502" s="1101"/>
      <c r="P502" s="1101">
        <v>81</v>
      </c>
      <c r="Q502" s="1101"/>
      <c r="R502" s="1105">
        <v>74</v>
      </c>
      <c r="S502" s="1081"/>
      <c r="T502" s="1081"/>
      <c r="U502" s="1081"/>
      <c r="V502" s="1142">
        <v>74</v>
      </c>
      <c r="W502" s="1142"/>
      <c r="X502" s="1082">
        <v>81</v>
      </c>
      <c r="Y502" s="1152">
        <v>127</v>
      </c>
      <c r="Z502" s="1082">
        <v>28</v>
      </c>
      <c r="AA502" s="1083"/>
      <c r="AB502" s="1084">
        <v>53</v>
      </c>
      <c r="AC502" s="1084">
        <v>51</v>
      </c>
      <c r="AD502" s="1084">
        <v>25</v>
      </c>
      <c r="AE502" s="1084">
        <v>92</v>
      </c>
      <c r="AF502" s="1085">
        <v>9</v>
      </c>
      <c r="AG502" s="1106">
        <v>40</v>
      </c>
      <c r="AH502" s="1143">
        <v>10</v>
      </c>
      <c r="AI502" s="1147">
        <v>125</v>
      </c>
      <c r="AJ502" s="571">
        <f>SUM(AQ502:AU502)</f>
        <v>155</v>
      </c>
      <c r="AK502" s="1107" t="s">
        <v>98</v>
      </c>
      <c r="AL502" s="1108" t="s">
        <v>98</v>
      </c>
      <c r="AM502" s="1109" t="s">
        <v>98</v>
      </c>
      <c r="AN502" s="1110" t="s">
        <v>97</v>
      </c>
      <c r="AO502" s="1108" t="s">
        <v>97</v>
      </c>
      <c r="AP502" s="1109" t="s">
        <v>97</v>
      </c>
      <c r="AQ502" s="1110">
        <v>4</v>
      </c>
      <c r="AR502" s="1108">
        <v>6</v>
      </c>
      <c r="AS502" s="1108">
        <v>30</v>
      </c>
      <c r="AT502" s="1108">
        <v>49</v>
      </c>
      <c r="AU502" s="1111">
        <v>66</v>
      </c>
      <c r="AV502" s="570">
        <f t="shared" si="72"/>
        <v>2</v>
      </c>
      <c r="AW502" s="1153"/>
      <c r="AX502" s="1154"/>
      <c r="AY502" s="1154">
        <v>1</v>
      </c>
      <c r="AZ502" s="1154"/>
      <c r="BA502" s="1154">
        <v>1</v>
      </c>
      <c r="BB502" s="1154"/>
      <c r="BC502" s="1154"/>
      <c r="BD502" s="1154"/>
      <c r="BE502" s="1155"/>
    </row>
    <row r="503" spans="1:57" ht="32.25" thickBot="1">
      <c r="A503" s="2557"/>
      <c r="B503" s="2677"/>
      <c r="C503" s="2726"/>
      <c r="D503" s="291" t="s">
        <v>78</v>
      </c>
      <c r="E503" s="2541"/>
      <c r="F503" s="2522"/>
      <c r="G503" s="1117">
        <f t="shared" si="69"/>
        <v>0</v>
      </c>
      <c r="H503" s="1118">
        <f t="shared" si="76"/>
        <v>0</v>
      </c>
      <c r="I503" s="1119"/>
      <c r="J503" s="1119"/>
      <c r="K503" s="1119"/>
      <c r="L503" s="1120"/>
      <c r="M503" s="1121">
        <f t="shared" si="70"/>
        <v>0</v>
      </c>
      <c r="N503" s="1125"/>
      <c r="O503" s="1125"/>
      <c r="P503" s="1125"/>
      <c r="Q503" s="1125"/>
      <c r="R503" s="1126"/>
      <c r="S503" s="1145"/>
      <c r="T503" s="1145"/>
      <c r="U503" s="1145"/>
      <c r="V503" s="1125"/>
      <c r="W503" s="1125"/>
      <c r="X503" s="1126"/>
      <c r="Y503" s="1124"/>
      <c r="Z503" s="1126"/>
      <c r="AA503" s="1131"/>
      <c r="AB503" s="1119"/>
      <c r="AC503" s="1119"/>
      <c r="AD503" s="1119"/>
      <c r="AE503" s="1119"/>
      <c r="AF503" s="1120"/>
      <c r="AG503" s="1131"/>
      <c r="AH503" s="1163"/>
      <c r="AI503" s="1162"/>
      <c r="AJ503" s="571">
        <f t="shared" si="77"/>
        <v>0</v>
      </c>
      <c r="AK503" s="1132" t="s">
        <v>97</v>
      </c>
      <c r="AL503" s="1133" t="s">
        <v>97</v>
      </c>
      <c r="AM503" s="1134" t="s">
        <v>97</v>
      </c>
      <c r="AN503" s="1135" t="s">
        <v>97</v>
      </c>
      <c r="AO503" s="1133" t="s">
        <v>98</v>
      </c>
      <c r="AP503" s="1134" t="s">
        <v>98</v>
      </c>
      <c r="AQ503" s="1131"/>
      <c r="AR503" s="1119"/>
      <c r="AS503" s="1119"/>
      <c r="AT503" s="1119"/>
      <c r="AU503" s="1120"/>
      <c r="AV503" s="570">
        <f t="shared" si="72"/>
        <v>0</v>
      </c>
      <c r="AW503" s="1136"/>
      <c r="AX503" s="1137"/>
      <c r="AY503" s="1137"/>
      <c r="AZ503" s="1137"/>
      <c r="BA503" s="1137"/>
      <c r="BB503" s="1137"/>
      <c r="BC503" s="1137"/>
      <c r="BD503" s="1137"/>
      <c r="BE503" s="1138"/>
    </row>
    <row r="504" spans="1:57" ht="31.5">
      <c r="A504" s="2557"/>
      <c r="B504" s="2675" t="s">
        <v>413</v>
      </c>
      <c r="C504" s="2724">
        <v>34712085</v>
      </c>
      <c r="D504" s="289" t="s">
        <v>74</v>
      </c>
      <c r="E504" s="2540">
        <v>115</v>
      </c>
      <c r="F504" s="2509">
        <f>E504-SUM(M504:M508)</f>
        <v>-2</v>
      </c>
      <c r="G504" s="1071">
        <f t="shared" si="69"/>
        <v>0</v>
      </c>
      <c r="H504" s="1072">
        <f t="shared" si="76"/>
        <v>0</v>
      </c>
      <c r="I504" s="1073"/>
      <c r="J504" s="1073"/>
      <c r="K504" s="1073"/>
      <c r="L504" s="1074"/>
      <c r="M504" s="1075">
        <f t="shared" si="70"/>
        <v>0</v>
      </c>
      <c r="N504" s="1076"/>
      <c r="O504" s="1076"/>
      <c r="P504" s="1076"/>
      <c r="Q504" s="1076"/>
      <c r="R504" s="1080"/>
      <c r="S504" s="1139"/>
      <c r="T504" s="1139"/>
      <c r="U504" s="1139"/>
      <c r="V504" s="1076"/>
      <c r="W504" s="1076"/>
      <c r="X504" s="1080"/>
      <c r="Y504" s="1078"/>
      <c r="Z504" s="1080"/>
      <c r="AA504" s="1086"/>
      <c r="AB504" s="1073"/>
      <c r="AC504" s="1073"/>
      <c r="AD504" s="1073"/>
      <c r="AE504" s="1073"/>
      <c r="AF504" s="1074"/>
      <c r="AG504" s="1086"/>
      <c r="AH504" s="1090"/>
      <c r="AI504" s="1140"/>
      <c r="AJ504" s="571">
        <f t="shared" si="77"/>
        <v>0</v>
      </c>
      <c r="AK504" s="1087" t="s">
        <v>97</v>
      </c>
      <c r="AL504" s="1088" t="s">
        <v>97</v>
      </c>
      <c r="AM504" s="1089" t="s">
        <v>97</v>
      </c>
      <c r="AN504" s="1086"/>
      <c r="AO504" s="1073"/>
      <c r="AP504" s="1090"/>
      <c r="AQ504" s="1091" t="s">
        <v>97</v>
      </c>
      <c r="AR504" s="1088" t="s">
        <v>97</v>
      </c>
      <c r="AS504" s="1088" t="s">
        <v>97</v>
      </c>
      <c r="AT504" s="1088" t="s">
        <v>97</v>
      </c>
      <c r="AU504" s="1092" t="s">
        <v>97</v>
      </c>
      <c r="AV504" s="570">
        <f t="shared" si="72"/>
        <v>0</v>
      </c>
      <c r="AW504" s="1093"/>
      <c r="AX504" s="1094"/>
      <c r="AY504" s="1094"/>
      <c r="AZ504" s="1094"/>
      <c r="BA504" s="1094"/>
      <c r="BB504" s="1094"/>
      <c r="BC504" s="1094"/>
      <c r="BD504" s="1094"/>
      <c r="BE504" s="1095"/>
    </row>
    <row r="505" spans="1:57" ht="47.25">
      <c r="A505" s="2557"/>
      <c r="B505" s="2676"/>
      <c r="C505" s="2725"/>
      <c r="D505" s="290" t="s">
        <v>75</v>
      </c>
      <c r="E505" s="2524"/>
      <c r="F505" s="2510"/>
      <c r="G505" s="1096">
        <f t="shared" si="69"/>
        <v>0</v>
      </c>
      <c r="H505" s="1097">
        <f t="shared" si="76"/>
        <v>0</v>
      </c>
      <c r="I505" s="1098"/>
      <c r="J505" s="1098"/>
      <c r="K505" s="1098"/>
      <c r="L505" s="1099"/>
      <c r="M505" s="1100">
        <f t="shared" si="70"/>
        <v>0</v>
      </c>
      <c r="N505" s="1101"/>
      <c r="O505" s="1101"/>
      <c r="P505" s="1101"/>
      <c r="Q505" s="1101"/>
      <c r="R505" s="1105"/>
      <c r="S505" s="1081"/>
      <c r="T505" s="1081"/>
      <c r="U505" s="1081"/>
      <c r="V505" s="1142"/>
      <c r="W505" s="1142"/>
      <c r="X505" s="1082"/>
      <c r="Y505" s="1152"/>
      <c r="Z505" s="1082"/>
      <c r="AA505" s="1083"/>
      <c r="AB505" s="1084"/>
      <c r="AC505" s="1084"/>
      <c r="AD505" s="1084"/>
      <c r="AE505" s="1084"/>
      <c r="AF505" s="1085"/>
      <c r="AG505" s="1106"/>
      <c r="AH505" s="1143"/>
      <c r="AI505" s="1147"/>
      <c r="AJ505" s="571">
        <f t="shared" si="77"/>
        <v>0</v>
      </c>
      <c r="AK505" s="1107" t="s">
        <v>98</v>
      </c>
      <c r="AL505" s="1108" t="s">
        <v>98</v>
      </c>
      <c r="AM505" s="1109" t="s">
        <v>98</v>
      </c>
      <c r="AN505" s="1110"/>
      <c r="AO505" s="1108"/>
      <c r="AP505" s="1109"/>
      <c r="AQ505" s="1110" t="s">
        <v>97</v>
      </c>
      <c r="AR505" s="1108" t="s">
        <v>97</v>
      </c>
      <c r="AS505" s="1108" t="s">
        <v>97</v>
      </c>
      <c r="AT505" s="1108" t="s">
        <v>97</v>
      </c>
      <c r="AU505" s="1111" t="s">
        <v>97</v>
      </c>
      <c r="AV505" s="570">
        <f t="shared" si="72"/>
        <v>0</v>
      </c>
      <c r="AW505" s="1153"/>
      <c r="AX505" s="1154"/>
      <c r="AY505" s="1154"/>
      <c r="AZ505" s="1154"/>
      <c r="BA505" s="1154"/>
      <c r="BB505" s="1154"/>
      <c r="BC505" s="1154"/>
      <c r="BD505" s="1154"/>
      <c r="BE505" s="1155"/>
    </row>
    <row r="506" spans="1:57" ht="31.5">
      <c r="A506" s="2557"/>
      <c r="B506" s="2676"/>
      <c r="C506" s="2725"/>
      <c r="D506" s="290" t="s">
        <v>76</v>
      </c>
      <c r="E506" s="2524"/>
      <c r="F506" s="2510"/>
      <c r="G506" s="1096">
        <f t="shared" si="69"/>
        <v>0</v>
      </c>
      <c r="H506" s="1097">
        <f t="shared" si="76"/>
        <v>0</v>
      </c>
      <c r="I506" s="1098"/>
      <c r="J506" s="1098"/>
      <c r="K506" s="1098"/>
      <c r="L506" s="1099"/>
      <c r="M506" s="1100">
        <f t="shared" si="70"/>
        <v>0</v>
      </c>
      <c r="N506" s="1101"/>
      <c r="O506" s="1101"/>
      <c r="P506" s="1101"/>
      <c r="Q506" s="1101"/>
      <c r="R506" s="1105"/>
      <c r="S506" s="1081"/>
      <c r="T506" s="1081"/>
      <c r="U506" s="1081"/>
      <c r="V506" s="1142"/>
      <c r="W506" s="1142"/>
      <c r="X506" s="1082"/>
      <c r="Y506" s="1152"/>
      <c r="Z506" s="1082"/>
      <c r="AA506" s="1083"/>
      <c r="AB506" s="1084"/>
      <c r="AC506" s="1084"/>
      <c r="AD506" s="1084"/>
      <c r="AE506" s="1084"/>
      <c r="AF506" s="1085"/>
      <c r="AG506" s="1106"/>
      <c r="AH506" s="1143"/>
      <c r="AI506" s="1147"/>
      <c r="AJ506" s="571">
        <f t="shared" si="77"/>
        <v>0</v>
      </c>
      <c r="AK506" s="1107"/>
      <c r="AL506" s="1108"/>
      <c r="AM506" s="1109"/>
      <c r="AN506" s="1110" t="s">
        <v>97</v>
      </c>
      <c r="AO506" s="1108" t="s">
        <v>97</v>
      </c>
      <c r="AP506" s="1109" t="s">
        <v>97</v>
      </c>
      <c r="AQ506" s="1110" t="s">
        <v>97</v>
      </c>
      <c r="AR506" s="1108" t="s">
        <v>97</v>
      </c>
      <c r="AS506" s="1108" t="s">
        <v>97</v>
      </c>
      <c r="AT506" s="1108" t="s">
        <v>97</v>
      </c>
      <c r="AU506" s="1111" t="s">
        <v>97</v>
      </c>
      <c r="AV506" s="570">
        <f t="shared" si="72"/>
        <v>0</v>
      </c>
      <c r="AW506" s="1153"/>
      <c r="AX506" s="1154"/>
      <c r="AY506" s="1154"/>
      <c r="AZ506" s="1154"/>
      <c r="BA506" s="1154"/>
      <c r="BB506" s="1154"/>
      <c r="BC506" s="1154"/>
      <c r="BD506" s="1154"/>
      <c r="BE506" s="1155"/>
    </row>
    <row r="507" spans="1:57" ht="32.25" thickBot="1">
      <c r="A507" s="2557"/>
      <c r="B507" s="2676"/>
      <c r="C507" s="2725"/>
      <c r="D507" s="290" t="s">
        <v>77</v>
      </c>
      <c r="E507" s="2524"/>
      <c r="F507" s="2510"/>
      <c r="G507" s="1117">
        <f t="shared" si="69"/>
        <v>117</v>
      </c>
      <c r="H507" s="1097">
        <f t="shared" si="76"/>
        <v>1</v>
      </c>
      <c r="I507" s="1098">
        <v>1</v>
      </c>
      <c r="J507" s="1098"/>
      <c r="K507" s="1098"/>
      <c r="L507" s="1099"/>
      <c r="M507" s="1100">
        <f t="shared" si="70"/>
        <v>117</v>
      </c>
      <c r="N507" s="1101"/>
      <c r="O507" s="1101"/>
      <c r="P507" s="1101">
        <v>41</v>
      </c>
      <c r="Q507" s="1101"/>
      <c r="R507" s="1105">
        <v>76</v>
      </c>
      <c r="S507" s="1081"/>
      <c r="T507" s="1081"/>
      <c r="U507" s="1081">
        <v>1</v>
      </c>
      <c r="V507" s="1142">
        <v>75</v>
      </c>
      <c r="W507" s="1142"/>
      <c r="X507" s="1082">
        <v>41</v>
      </c>
      <c r="Y507" s="1152">
        <v>100</v>
      </c>
      <c r="Z507" s="1082">
        <v>17</v>
      </c>
      <c r="AA507" s="1083"/>
      <c r="AB507" s="1084">
        <v>58</v>
      </c>
      <c r="AC507" s="1084">
        <v>56</v>
      </c>
      <c r="AD507" s="1084">
        <v>10</v>
      </c>
      <c r="AE507" s="1084">
        <v>66</v>
      </c>
      <c r="AF507" s="1085">
        <v>4</v>
      </c>
      <c r="AG507" s="1106">
        <v>42</v>
      </c>
      <c r="AH507" s="1143">
        <v>20</v>
      </c>
      <c r="AI507" s="1147">
        <v>75</v>
      </c>
      <c r="AJ507" s="571">
        <f>SUM(AQ507:AU507)</f>
        <v>117</v>
      </c>
      <c r="AK507" s="1107" t="s">
        <v>98</v>
      </c>
      <c r="AL507" s="1108" t="s">
        <v>98</v>
      </c>
      <c r="AM507" s="1109" t="s">
        <v>98</v>
      </c>
      <c r="AN507" s="1110" t="s">
        <v>97</v>
      </c>
      <c r="AO507" s="1108" t="s">
        <v>97</v>
      </c>
      <c r="AP507" s="1109" t="s">
        <v>97</v>
      </c>
      <c r="AQ507" s="1110">
        <v>15</v>
      </c>
      <c r="AR507" s="1108">
        <v>79</v>
      </c>
      <c r="AS507" s="1108">
        <v>18</v>
      </c>
      <c r="AT507" s="1108">
        <v>5</v>
      </c>
      <c r="AU507" s="1111"/>
      <c r="AV507" s="570">
        <f t="shared" si="72"/>
        <v>0</v>
      </c>
      <c r="AW507" s="1153"/>
      <c r="AX507" s="1154"/>
      <c r="AY507" s="1154"/>
      <c r="AZ507" s="1154"/>
      <c r="BA507" s="1154"/>
      <c r="BB507" s="1154"/>
      <c r="BC507" s="1154"/>
      <c r="BD507" s="1154"/>
      <c r="BE507" s="1155"/>
    </row>
    <row r="508" spans="1:57" ht="32.25" thickBot="1">
      <c r="A508" s="2557"/>
      <c r="B508" s="2677"/>
      <c r="C508" s="2726"/>
      <c r="D508" s="291" t="s">
        <v>78</v>
      </c>
      <c r="E508" s="2541"/>
      <c r="F508" s="2522"/>
      <c r="G508" s="1117">
        <f t="shared" si="69"/>
        <v>0</v>
      </c>
      <c r="H508" s="1118">
        <f t="shared" si="76"/>
        <v>0</v>
      </c>
      <c r="I508" s="1119"/>
      <c r="J508" s="1119"/>
      <c r="K508" s="1119"/>
      <c r="L508" s="1120"/>
      <c r="M508" s="1121">
        <f t="shared" si="70"/>
        <v>0</v>
      </c>
      <c r="N508" s="1125"/>
      <c r="O508" s="1125"/>
      <c r="P508" s="1125"/>
      <c r="Q508" s="1125"/>
      <c r="R508" s="1126"/>
      <c r="S508" s="1145"/>
      <c r="T508" s="1145"/>
      <c r="U508" s="1145"/>
      <c r="V508" s="1125"/>
      <c r="W508" s="1125"/>
      <c r="X508" s="1126"/>
      <c r="Y508" s="1124"/>
      <c r="Z508" s="1126"/>
      <c r="AA508" s="1131"/>
      <c r="AB508" s="1119"/>
      <c r="AC508" s="1119"/>
      <c r="AD508" s="1119"/>
      <c r="AE508" s="1119"/>
      <c r="AF508" s="1120"/>
      <c r="AG508" s="1131"/>
      <c r="AH508" s="1163"/>
      <c r="AI508" s="1162"/>
      <c r="AJ508" s="571">
        <f t="shared" si="77"/>
        <v>0</v>
      </c>
      <c r="AK508" s="1132" t="s">
        <v>97</v>
      </c>
      <c r="AL508" s="1133" t="s">
        <v>97</v>
      </c>
      <c r="AM508" s="1134" t="s">
        <v>97</v>
      </c>
      <c r="AN508" s="1135" t="s">
        <v>97</v>
      </c>
      <c r="AO508" s="1133" t="s">
        <v>98</v>
      </c>
      <c r="AP508" s="1134" t="s">
        <v>98</v>
      </c>
      <c r="AQ508" s="1131"/>
      <c r="AR508" s="1119"/>
      <c r="AS508" s="1119"/>
      <c r="AT508" s="1119"/>
      <c r="AU508" s="1120"/>
      <c r="AV508" s="570">
        <f t="shared" si="72"/>
        <v>0</v>
      </c>
      <c r="AW508" s="1136"/>
      <c r="AX508" s="1137"/>
      <c r="AY508" s="1137"/>
      <c r="AZ508" s="1137"/>
      <c r="BA508" s="1137"/>
      <c r="BB508" s="1137"/>
      <c r="BC508" s="1137"/>
      <c r="BD508" s="1137"/>
      <c r="BE508" s="1138"/>
    </row>
    <row r="509" spans="1:57" ht="31.5">
      <c r="A509" s="2557"/>
      <c r="B509" s="2675" t="s">
        <v>414</v>
      </c>
      <c r="C509" s="2724">
        <v>1998443</v>
      </c>
      <c r="D509" s="289" t="s">
        <v>74</v>
      </c>
      <c r="E509" s="2540">
        <v>60</v>
      </c>
      <c r="F509" s="2509">
        <f>E509-SUM(M509:M513)</f>
        <v>-2</v>
      </c>
      <c r="G509" s="1071">
        <f t="shared" si="69"/>
        <v>0</v>
      </c>
      <c r="H509" s="1072">
        <f t="shared" si="76"/>
        <v>0</v>
      </c>
      <c r="I509" s="1073"/>
      <c r="J509" s="1073"/>
      <c r="K509" s="1073"/>
      <c r="L509" s="1074"/>
      <c r="M509" s="1075">
        <f t="shared" si="70"/>
        <v>0</v>
      </c>
      <c r="N509" s="1076"/>
      <c r="O509" s="1076"/>
      <c r="P509" s="1076"/>
      <c r="Q509" s="1076"/>
      <c r="R509" s="1080"/>
      <c r="S509" s="1139"/>
      <c r="T509" s="1139"/>
      <c r="U509" s="1139"/>
      <c r="V509" s="1076"/>
      <c r="W509" s="1076"/>
      <c r="X509" s="1080"/>
      <c r="Y509" s="1078"/>
      <c r="Z509" s="1080"/>
      <c r="AA509" s="1086"/>
      <c r="AB509" s="1073"/>
      <c r="AC509" s="1073"/>
      <c r="AD509" s="1073"/>
      <c r="AE509" s="1073"/>
      <c r="AF509" s="1074"/>
      <c r="AG509" s="1086"/>
      <c r="AH509" s="1090"/>
      <c r="AI509" s="1140"/>
      <c r="AJ509" s="571">
        <f t="shared" si="77"/>
        <v>0</v>
      </c>
      <c r="AK509" s="1087" t="s">
        <v>97</v>
      </c>
      <c r="AL509" s="1088" t="s">
        <v>97</v>
      </c>
      <c r="AM509" s="1089" t="s">
        <v>97</v>
      </c>
      <c r="AN509" s="1086"/>
      <c r="AO509" s="1073"/>
      <c r="AP509" s="1090"/>
      <c r="AQ509" s="1091" t="s">
        <v>97</v>
      </c>
      <c r="AR509" s="1088" t="s">
        <v>97</v>
      </c>
      <c r="AS509" s="1088" t="s">
        <v>97</v>
      </c>
      <c r="AT509" s="1088" t="s">
        <v>97</v>
      </c>
      <c r="AU509" s="1092" t="s">
        <v>97</v>
      </c>
      <c r="AV509" s="570">
        <f t="shared" si="72"/>
        <v>0</v>
      </c>
      <c r="AW509" s="1093"/>
      <c r="AX509" s="1094"/>
      <c r="AY509" s="1094"/>
      <c r="AZ509" s="1094"/>
      <c r="BA509" s="1094"/>
      <c r="BB509" s="1094"/>
      <c r="BC509" s="1094"/>
      <c r="BD509" s="1094"/>
      <c r="BE509" s="1095"/>
    </row>
    <row r="510" spans="1:57" ht="47.25">
      <c r="A510" s="2557"/>
      <c r="B510" s="2676"/>
      <c r="C510" s="2725"/>
      <c r="D510" s="290" t="s">
        <v>75</v>
      </c>
      <c r="E510" s="2524"/>
      <c r="F510" s="2510"/>
      <c r="G510" s="1096">
        <f t="shared" si="69"/>
        <v>0</v>
      </c>
      <c r="H510" s="1097">
        <f t="shared" si="76"/>
        <v>0</v>
      </c>
      <c r="I510" s="1098"/>
      <c r="J510" s="1098"/>
      <c r="K510" s="1098"/>
      <c r="L510" s="1099"/>
      <c r="M510" s="1100">
        <f t="shared" si="70"/>
        <v>0</v>
      </c>
      <c r="N510" s="1101"/>
      <c r="O510" s="1101"/>
      <c r="P510" s="1101"/>
      <c r="Q510" s="1101"/>
      <c r="R510" s="1105"/>
      <c r="S510" s="1081"/>
      <c r="T510" s="1081"/>
      <c r="U510" s="1081"/>
      <c r="V510" s="1142"/>
      <c r="W510" s="1142"/>
      <c r="X510" s="1082"/>
      <c r="Y510" s="1152"/>
      <c r="Z510" s="1082"/>
      <c r="AA510" s="1083"/>
      <c r="AB510" s="1084"/>
      <c r="AC510" s="1084"/>
      <c r="AD510" s="1084"/>
      <c r="AE510" s="1084"/>
      <c r="AF510" s="1085"/>
      <c r="AG510" s="1106"/>
      <c r="AH510" s="1143"/>
      <c r="AI510" s="1147"/>
      <c r="AJ510" s="571">
        <f t="shared" si="77"/>
        <v>0</v>
      </c>
      <c r="AK510" s="1107" t="s">
        <v>98</v>
      </c>
      <c r="AL510" s="1108" t="s">
        <v>98</v>
      </c>
      <c r="AM510" s="1109" t="s">
        <v>98</v>
      </c>
      <c r="AN510" s="1110"/>
      <c r="AO510" s="1108"/>
      <c r="AP510" s="1109"/>
      <c r="AQ510" s="1110" t="s">
        <v>97</v>
      </c>
      <c r="AR510" s="1108" t="s">
        <v>97</v>
      </c>
      <c r="AS510" s="1108" t="s">
        <v>97</v>
      </c>
      <c r="AT510" s="1108" t="s">
        <v>97</v>
      </c>
      <c r="AU510" s="1111" t="s">
        <v>97</v>
      </c>
      <c r="AV510" s="570">
        <f t="shared" si="72"/>
        <v>0</v>
      </c>
      <c r="AW510" s="1153"/>
      <c r="AX510" s="1154"/>
      <c r="AY510" s="1154"/>
      <c r="AZ510" s="1154"/>
      <c r="BA510" s="1154"/>
      <c r="BB510" s="1154"/>
      <c r="BC510" s="1154"/>
      <c r="BD510" s="1154"/>
      <c r="BE510" s="1155"/>
    </row>
    <row r="511" spans="1:57" ht="31.5">
      <c r="A511" s="2557"/>
      <c r="B511" s="2676"/>
      <c r="C511" s="2725"/>
      <c r="D511" s="290" t="s">
        <v>76</v>
      </c>
      <c r="E511" s="2524"/>
      <c r="F511" s="2510"/>
      <c r="G511" s="1096">
        <f t="shared" si="69"/>
        <v>0</v>
      </c>
      <c r="H511" s="1097">
        <f t="shared" si="76"/>
        <v>0</v>
      </c>
      <c r="I511" s="1098"/>
      <c r="J511" s="1098"/>
      <c r="K511" s="1098"/>
      <c r="L511" s="1099"/>
      <c r="M511" s="1100">
        <f t="shared" si="70"/>
        <v>0</v>
      </c>
      <c r="N511" s="1101"/>
      <c r="O511" s="1101"/>
      <c r="P511" s="1101"/>
      <c r="Q511" s="1101"/>
      <c r="R511" s="1105"/>
      <c r="S511" s="1081"/>
      <c r="T511" s="1081"/>
      <c r="U511" s="1081"/>
      <c r="V511" s="1142"/>
      <c r="W511" s="1142"/>
      <c r="X511" s="1082"/>
      <c r="Y511" s="1152"/>
      <c r="Z511" s="1082"/>
      <c r="AA511" s="1083"/>
      <c r="AB511" s="1084"/>
      <c r="AC511" s="1084"/>
      <c r="AD511" s="1084"/>
      <c r="AE511" s="1084"/>
      <c r="AF511" s="1085"/>
      <c r="AG511" s="1106"/>
      <c r="AH511" s="1143"/>
      <c r="AI511" s="1147"/>
      <c r="AJ511" s="571">
        <f t="shared" si="77"/>
        <v>0</v>
      </c>
      <c r="AK511" s="1107"/>
      <c r="AL511" s="1108"/>
      <c r="AM511" s="1109"/>
      <c r="AN511" s="1110" t="s">
        <v>97</v>
      </c>
      <c r="AO511" s="1108" t="s">
        <v>97</v>
      </c>
      <c r="AP511" s="1109" t="s">
        <v>97</v>
      </c>
      <c r="AQ511" s="1110" t="s">
        <v>97</v>
      </c>
      <c r="AR511" s="1108" t="s">
        <v>97</v>
      </c>
      <c r="AS511" s="1108" t="s">
        <v>97</v>
      </c>
      <c r="AT511" s="1108" t="s">
        <v>97</v>
      </c>
      <c r="AU511" s="1111" t="s">
        <v>97</v>
      </c>
      <c r="AV511" s="570">
        <f t="shared" si="72"/>
        <v>0</v>
      </c>
      <c r="AW511" s="1153"/>
      <c r="AX511" s="1154"/>
      <c r="AY511" s="1154"/>
      <c r="AZ511" s="1154"/>
      <c r="BA511" s="1154"/>
      <c r="BB511" s="1154"/>
      <c r="BC511" s="1154"/>
      <c r="BD511" s="1154"/>
      <c r="BE511" s="1155"/>
    </row>
    <row r="512" spans="1:57" ht="32.25" thickBot="1">
      <c r="A512" s="2557"/>
      <c r="B512" s="2676"/>
      <c r="C512" s="2725"/>
      <c r="D512" s="290" t="s">
        <v>77</v>
      </c>
      <c r="E512" s="2524"/>
      <c r="F512" s="2510"/>
      <c r="G512" s="1117">
        <f t="shared" si="69"/>
        <v>63</v>
      </c>
      <c r="H512" s="1097">
        <f t="shared" si="76"/>
        <v>2</v>
      </c>
      <c r="I512" s="1098">
        <v>2</v>
      </c>
      <c r="J512" s="1098"/>
      <c r="K512" s="1098"/>
      <c r="L512" s="1099"/>
      <c r="M512" s="1100">
        <f t="shared" si="70"/>
        <v>62</v>
      </c>
      <c r="N512" s="1101"/>
      <c r="O512" s="1101"/>
      <c r="P512" s="1101"/>
      <c r="Q512" s="1101"/>
      <c r="R512" s="1105">
        <v>62</v>
      </c>
      <c r="S512" s="1081">
        <v>2</v>
      </c>
      <c r="T512" s="1081"/>
      <c r="U512" s="1081"/>
      <c r="V512" s="1142">
        <v>60</v>
      </c>
      <c r="W512" s="1142"/>
      <c r="X512" s="1082"/>
      <c r="Y512" s="1152">
        <v>58</v>
      </c>
      <c r="Z512" s="1082">
        <v>4</v>
      </c>
      <c r="AA512" s="1083"/>
      <c r="AB512" s="1084">
        <v>30</v>
      </c>
      <c r="AC512" s="1084">
        <v>29</v>
      </c>
      <c r="AD512" s="1084">
        <v>3</v>
      </c>
      <c r="AE512" s="1084">
        <v>60</v>
      </c>
      <c r="AF512" s="1085">
        <v>8</v>
      </c>
      <c r="AG512" s="1106">
        <v>45</v>
      </c>
      <c r="AH512" s="1143">
        <v>22</v>
      </c>
      <c r="AI512" s="1147">
        <v>75</v>
      </c>
      <c r="AJ512" s="571">
        <f>SUM(AQ512:AU512)</f>
        <v>62</v>
      </c>
      <c r="AK512" s="1107" t="s">
        <v>98</v>
      </c>
      <c r="AL512" s="1108" t="s">
        <v>98</v>
      </c>
      <c r="AM512" s="1109" t="s">
        <v>98</v>
      </c>
      <c r="AN512" s="1110" t="s">
        <v>97</v>
      </c>
      <c r="AO512" s="1108" t="s">
        <v>97</v>
      </c>
      <c r="AP512" s="1109" t="s">
        <v>97</v>
      </c>
      <c r="AQ512" s="1110">
        <v>21</v>
      </c>
      <c r="AR512" s="1108">
        <v>12</v>
      </c>
      <c r="AS512" s="1108">
        <v>28</v>
      </c>
      <c r="AT512" s="1108">
        <v>1</v>
      </c>
      <c r="AU512" s="1111"/>
      <c r="AV512" s="570">
        <f t="shared" si="72"/>
        <v>1</v>
      </c>
      <c r="AW512" s="1153"/>
      <c r="AX512" s="1154"/>
      <c r="AY512" s="1154"/>
      <c r="AZ512" s="1154"/>
      <c r="BA512" s="1154"/>
      <c r="BB512" s="1154"/>
      <c r="BC512" s="1154"/>
      <c r="BD512" s="1154"/>
      <c r="BE512" s="1155">
        <v>1</v>
      </c>
    </row>
    <row r="513" spans="1:57" ht="32.25" thickBot="1">
      <c r="A513" s="2557"/>
      <c r="B513" s="2677"/>
      <c r="C513" s="2726"/>
      <c r="D513" s="291" t="s">
        <v>78</v>
      </c>
      <c r="E513" s="2541"/>
      <c r="F513" s="2510"/>
      <c r="G513" s="1117">
        <f t="shared" si="69"/>
        <v>0</v>
      </c>
      <c r="H513" s="1118">
        <f t="shared" si="76"/>
        <v>0</v>
      </c>
      <c r="I513" s="1119"/>
      <c r="J513" s="1119"/>
      <c r="K513" s="1119"/>
      <c r="L513" s="1120"/>
      <c r="M513" s="1121">
        <f t="shared" si="70"/>
        <v>0</v>
      </c>
      <c r="N513" s="1125"/>
      <c r="O513" s="1125"/>
      <c r="P513" s="1125"/>
      <c r="Q513" s="1125"/>
      <c r="R513" s="1126"/>
      <c r="S513" s="1145"/>
      <c r="T513" s="1145"/>
      <c r="U513" s="1145"/>
      <c r="V513" s="1125"/>
      <c r="W513" s="1125"/>
      <c r="X513" s="1126"/>
      <c r="Y513" s="1124"/>
      <c r="Z513" s="1126"/>
      <c r="AA513" s="1131"/>
      <c r="AB513" s="1119"/>
      <c r="AC513" s="1119"/>
      <c r="AD513" s="1119"/>
      <c r="AE513" s="1119"/>
      <c r="AF513" s="1120"/>
      <c r="AG513" s="1131"/>
      <c r="AH513" s="1163"/>
      <c r="AI513" s="1162"/>
      <c r="AJ513" s="571">
        <f t="shared" si="77"/>
        <v>0</v>
      </c>
      <c r="AK513" s="1132" t="s">
        <v>97</v>
      </c>
      <c r="AL513" s="1133" t="s">
        <v>97</v>
      </c>
      <c r="AM513" s="1134" t="s">
        <v>97</v>
      </c>
      <c r="AN513" s="1135" t="s">
        <v>97</v>
      </c>
      <c r="AO513" s="1133" t="s">
        <v>98</v>
      </c>
      <c r="AP513" s="1134" t="s">
        <v>98</v>
      </c>
      <c r="AQ513" s="1131"/>
      <c r="AR513" s="1119"/>
      <c r="AS513" s="1119"/>
      <c r="AT513" s="1119"/>
      <c r="AU513" s="1120"/>
      <c r="AV513" s="570">
        <f t="shared" si="72"/>
        <v>0</v>
      </c>
      <c r="AW513" s="1136"/>
      <c r="AX513" s="1137"/>
      <c r="AY513" s="1137"/>
      <c r="AZ513" s="1137"/>
      <c r="BA513" s="1137"/>
      <c r="BB513" s="1137"/>
      <c r="BC513" s="1137"/>
      <c r="BD513" s="1137"/>
      <c r="BE513" s="1138"/>
    </row>
    <row r="514" spans="1:57" ht="31.5">
      <c r="A514" s="2557"/>
      <c r="B514" s="2675" t="s">
        <v>415</v>
      </c>
      <c r="C514" s="2724">
        <v>33850812</v>
      </c>
      <c r="D514" s="289" t="s">
        <v>74</v>
      </c>
      <c r="E514" s="2552">
        <v>48</v>
      </c>
      <c r="F514" s="2509">
        <f>E514-SUM(M514:M518)</f>
        <v>3</v>
      </c>
      <c r="G514" s="1071">
        <f t="shared" si="69"/>
        <v>0</v>
      </c>
      <c r="H514" s="1072">
        <f t="shared" si="76"/>
        <v>0</v>
      </c>
      <c r="I514" s="1073"/>
      <c r="J514" s="1073"/>
      <c r="K514" s="1073"/>
      <c r="L514" s="1074"/>
      <c r="M514" s="1075">
        <f t="shared" si="70"/>
        <v>0</v>
      </c>
      <c r="N514" s="1076"/>
      <c r="O514" s="1076"/>
      <c r="P514" s="1076"/>
      <c r="Q514" s="1076"/>
      <c r="R514" s="1080"/>
      <c r="S514" s="1139"/>
      <c r="T514" s="1139"/>
      <c r="U514" s="1139"/>
      <c r="V514" s="1076"/>
      <c r="W514" s="1076"/>
      <c r="X514" s="1080"/>
      <c r="Y514" s="1078"/>
      <c r="Z514" s="1080"/>
      <c r="AA514" s="1086"/>
      <c r="AB514" s="1073"/>
      <c r="AC514" s="1073"/>
      <c r="AD514" s="1073"/>
      <c r="AE514" s="1073"/>
      <c r="AF514" s="1074"/>
      <c r="AG514" s="1086"/>
      <c r="AH514" s="1090"/>
      <c r="AI514" s="1140"/>
      <c r="AJ514" s="571">
        <f t="shared" si="77"/>
        <v>0</v>
      </c>
      <c r="AK514" s="1087" t="s">
        <v>97</v>
      </c>
      <c r="AL514" s="1088" t="s">
        <v>97</v>
      </c>
      <c r="AM514" s="1089" t="s">
        <v>97</v>
      </c>
      <c r="AN514" s="1086"/>
      <c r="AO514" s="1073"/>
      <c r="AP514" s="1090"/>
      <c r="AQ514" s="1091" t="s">
        <v>97</v>
      </c>
      <c r="AR514" s="1088" t="s">
        <v>97</v>
      </c>
      <c r="AS514" s="1088" t="s">
        <v>97</v>
      </c>
      <c r="AT514" s="1088" t="s">
        <v>97</v>
      </c>
      <c r="AU514" s="1092" t="s">
        <v>97</v>
      </c>
      <c r="AV514" s="570">
        <f t="shared" si="72"/>
        <v>0</v>
      </c>
      <c r="AW514" s="1093"/>
      <c r="AX514" s="1094"/>
      <c r="AY514" s="1094"/>
      <c r="AZ514" s="1094"/>
      <c r="BA514" s="1094"/>
      <c r="BB514" s="1094"/>
      <c r="BC514" s="1094"/>
      <c r="BD514" s="1094"/>
      <c r="BE514" s="1095"/>
    </row>
    <row r="515" spans="1:57" ht="47.25">
      <c r="A515" s="2557"/>
      <c r="B515" s="2676"/>
      <c r="C515" s="2725"/>
      <c r="D515" s="290" t="s">
        <v>75</v>
      </c>
      <c r="E515" s="2553"/>
      <c r="F515" s="2510"/>
      <c r="G515" s="1096">
        <f t="shared" si="69"/>
        <v>0</v>
      </c>
      <c r="H515" s="1097">
        <f t="shared" si="76"/>
        <v>0</v>
      </c>
      <c r="I515" s="1098"/>
      <c r="J515" s="1098"/>
      <c r="K515" s="1098"/>
      <c r="L515" s="1099"/>
      <c r="M515" s="1100">
        <f t="shared" si="70"/>
        <v>0</v>
      </c>
      <c r="N515" s="1101"/>
      <c r="O515" s="1101"/>
      <c r="P515" s="1101"/>
      <c r="Q515" s="1101"/>
      <c r="R515" s="1105"/>
      <c r="S515" s="1081"/>
      <c r="T515" s="1081"/>
      <c r="U515" s="1081"/>
      <c r="V515" s="1142"/>
      <c r="W515" s="1142"/>
      <c r="X515" s="1082"/>
      <c r="Y515" s="1152"/>
      <c r="Z515" s="1082"/>
      <c r="AA515" s="1083"/>
      <c r="AB515" s="1084"/>
      <c r="AC515" s="1084"/>
      <c r="AD515" s="1084"/>
      <c r="AE515" s="1084"/>
      <c r="AF515" s="1085"/>
      <c r="AG515" s="1106"/>
      <c r="AH515" s="1143"/>
      <c r="AI515" s="1147"/>
      <c r="AJ515" s="571">
        <f t="shared" si="77"/>
        <v>0</v>
      </c>
      <c r="AK515" s="1107" t="s">
        <v>98</v>
      </c>
      <c r="AL515" s="1108" t="s">
        <v>98</v>
      </c>
      <c r="AM515" s="1109" t="s">
        <v>98</v>
      </c>
      <c r="AN515" s="1110"/>
      <c r="AO515" s="1108"/>
      <c r="AP515" s="1109"/>
      <c r="AQ515" s="1110" t="s">
        <v>97</v>
      </c>
      <c r="AR515" s="1108" t="s">
        <v>97</v>
      </c>
      <c r="AS515" s="1108" t="s">
        <v>97</v>
      </c>
      <c r="AT515" s="1108" t="s">
        <v>97</v>
      </c>
      <c r="AU515" s="1111" t="s">
        <v>97</v>
      </c>
      <c r="AV515" s="570">
        <f t="shared" si="72"/>
        <v>0</v>
      </c>
      <c r="AW515" s="1153"/>
      <c r="AX515" s="1154"/>
      <c r="AY515" s="1154"/>
      <c r="AZ515" s="1154"/>
      <c r="BA515" s="1154"/>
      <c r="BB515" s="1154"/>
      <c r="BC515" s="1154"/>
      <c r="BD515" s="1154"/>
      <c r="BE515" s="1155"/>
    </row>
    <row r="516" spans="1:57" ht="31.5">
      <c r="A516" s="2557"/>
      <c r="B516" s="2676"/>
      <c r="C516" s="2725"/>
      <c r="D516" s="290" t="s">
        <v>76</v>
      </c>
      <c r="E516" s="2553"/>
      <c r="F516" s="2510"/>
      <c r="G516" s="1096">
        <f t="shared" si="69"/>
        <v>0</v>
      </c>
      <c r="H516" s="1097">
        <f t="shared" si="76"/>
        <v>0</v>
      </c>
      <c r="I516" s="1098"/>
      <c r="J516" s="1098"/>
      <c r="K516" s="1098"/>
      <c r="L516" s="1099"/>
      <c r="M516" s="1100">
        <f t="shared" si="70"/>
        <v>0</v>
      </c>
      <c r="N516" s="1101"/>
      <c r="O516" s="1101"/>
      <c r="P516" s="1101"/>
      <c r="Q516" s="1101"/>
      <c r="R516" s="1105"/>
      <c r="S516" s="1081"/>
      <c r="T516" s="1081"/>
      <c r="U516" s="1081"/>
      <c r="V516" s="1142"/>
      <c r="W516" s="1142"/>
      <c r="X516" s="1082"/>
      <c r="Y516" s="1152"/>
      <c r="Z516" s="1082"/>
      <c r="AA516" s="1083"/>
      <c r="AB516" s="1084"/>
      <c r="AC516" s="1084"/>
      <c r="AD516" s="1084"/>
      <c r="AE516" s="1084"/>
      <c r="AF516" s="1085"/>
      <c r="AG516" s="1106"/>
      <c r="AH516" s="1143"/>
      <c r="AI516" s="1147"/>
      <c r="AJ516" s="571">
        <f t="shared" si="77"/>
        <v>0</v>
      </c>
      <c r="AK516" s="1107"/>
      <c r="AL516" s="1108"/>
      <c r="AM516" s="1109"/>
      <c r="AN516" s="1110" t="s">
        <v>97</v>
      </c>
      <c r="AO516" s="1108" t="s">
        <v>97</v>
      </c>
      <c r="AP516" s="1109" t="s">
        <v>97</v>
      </c>
      <c r="AQ516" s="1110" t="s">
        <v>97</v>
      </c>
      <c r="AR516" s="1108" t="s">
        <v>97</v>
      </c>
      <c r="AS516" s="1108" t="s">
        <v>97</v>
      </c>
      <c r="AT516" s="1108" t="s">
        <v>97</v>
      </c>
      <c r="AU516" s="1111" t="s">
        <v>97</v>
      </c>
      <c r="AV516" s="570">
        <f t="shared" si="72"/>
        <v>0</v>
      </c>
      <c r="AW516" s="1153"/>
      <c r="AX516" s="1154"/>
      <c r="AY516" s="1154"/>
      <c r="AZ516" s="1154"/>
      <c r="BA516" s="1154"/>
      <c r="BB516" s="1154"/>
      <c r="BC516" s="1154"/>
      <c r="BD516" s="1154"/>
      <c r="BE516" s="1155"/>
    </row>
    <row r="517" spans="1:57" ht="32.25" thickBot="1">
      <c r="A517" s="2557"/>
      <c r="B517" s="2676"/>
      <c r="C517" s="2725"/>
      <c r="D517" s="290" t="s">
        <v>77</v>
      </c>
      <c r="E517" s="2553"/>
      <c r="F517" s="2510"/>
      <c r="G517" s="1117">
        <f t="shared" si="69"/>
        <v>47</v>
      </c>
      <c r="H517" s="1097">
        <f t="shared" si="76"/>
        <v>0</v>
      </c>
      <c r="I517" s="1098"/>
      <c r="J517" s="1098"/>
      <c r="K517" s="1098"/>
      <c r="L517" s="1099"/>
      <c r="M517" s="1100">
        <f t="shared" si="70"/>
        <v>45</v>
      </c>
      <c r="N517" s="1101"/>
      <c r="O517" s="1101"/>
      <c r="P517" s="1101"/>
      <c r="Q517" s="1101"/>
      <c r="R517" s="1105">
        <v>45</v>
      </c>
      <c r="S517" s="1081">
        <v>36</v>
      </c>
      <c r="T517" s="1081"/>
      <c r="U517" s="1081"/>
      <c r="V517" s="1142">
        <v>9</v>
      </c>
      <c r="W517" s="1142"/>
      <c r="X517" s="1082"/>
      <c r="Y517" s="1152">
        <v>40</v>
      </c>
      <c r="Z517" s="1082">
        <v>5</v>
      </c>
      <c r="AA517" s="1083"/>
      <c r="AB517" s="1084">
        <v>23</v>
      </c>
      <c r="AC517" s="1084">
        <v>21</v>
      </c>
      <c r="AD517" s="1084">
        <v>7</v>
      </c>
      <c r="AE517" s="1084">
        <v>7</v>
      </c>
      <c r="AF517" s="1085">
        <v>2</v>
      </c>
      <c r="AG517" s="1106">
        <v>42</v>
      </c>
      <c r="AH517" s="1143">
        <v>20</v>
      </c>
      <c r="AI517" s="1147">
        <v>80</v>
      </c>
      <c r="AJ517" s="571">
        <f>SUM(AQ517:AU517)</f>
        <v>45</v>
      </c>
      <c r="AK517" s="1107" t="s">
        <v>98</v>
      </c>
      <c r="AL517" s="1108" t="s">
        <v>98</v>
      </c>
      <c r="AM517" s="1109" t="s">
        <v>98</v>
      </c>
      <c r="AN517" s="1110" t="s">
        <v>97</v>
      </c>
      <c r="AO517" s="1108" t="s">
        <v>97</v>
      </c>
      <c r="AP517" s="1109" t="s">
        <v>97</v>
      </c>
      <c r="AQ517" s="1110">
        <v>14</v>
      </c>
      <c r="AR517" s="1108">
        <v>9</v>
      </c>
      <c r="AS517" s="1108">
        <v>17</v>
      </c>
      <c r="AT517" s="1108">
        <v>5</v>
      </c>
      <c r="AU517" s="1111"/>
      <c r="AV517" s="570">
        <f t="shared" si="72"/>
        <v>2</v>
      </c>
      <c r="AW517" s="1153"/>
      <c r="AX517" s="1154"/>
      <c r="AY517" s="1154"/>
      <c r="AZ517" s="1154"/>
      <c r="BA517" s="1154"/>
      <c r="BB517" s="1154"/>
      <c r="BC517" s="1154"/>
      <c r="BD517" s="1154">
        <v>2</v>
      </c>
      <c r="BE517" s="1155"/>
    </row>
    <row r="518" spans="1:57" ht="32.25" thickBot="1">
      <c r="A518" s="2557"/>
      <c r="B518" s="2677"/>
      <c r="C518" s="2726"/>
      <c r="D518" s="291" t="s">
        <v>78</v>
      </c>
      <c r="E518" s="2554"/>
      <c r="F518" s="2510"/>
      <c r="G518" s="1117">
        <f t="shared" si="69"/>
        <v>0</v>
      </c>
      <c r="H518" s="1118">
        <f t="shared" si="76"/>
        <v>0</v>
      </c>
      <c r="I518" s="1119"/>
      <c r="J518" s="1119"/>
      <c r="K518" s="1119"/>
      <c r="L518" s="1120"/>
      <c r="M518" s="1121">
        <f t="shared" si="70"/>
        <v>0</v>
      </c>
      <c r="N518" s="1125"/>
      <c r="O518" s="1125"/>
      <c r="P518" s="1125"/>
      <c r="Q518" s="1125"/>
      <c r="R518" s="1126"/>
      <c r="S518" s="1145"/>
      <c r="T518" s="1145"/>
      <c r="U518" s="1145"/>
      <c r="V518" s="1125"/>
      <c r="W518" s="1125"/>
      <c r="X518" s="1126"/>
      <c r="Y518" s="1124"/>
      <c r="Z518" s="1126"/>
      <c r="AA518" s="1131"/>
      <c r="AB518" s="1119"/>
      <c r="AC518" s="1119"/>
      <c r="AD518" s="1119"/>
      <c r="AE518" s="1119"/>
      <c r="AF518" s="1120"/>
      <c r="AG518" s="1131"/>
      <c r="AH518" s="1163"/>
      <c r="AI518" s="1162"/>
      <c r="AJ518" s="571">
        <f t="shared" si="77"/>
        <v>0</v>
      </c>
      <c r="AK518" s="1132" t="s">
        <v>97</v>
      </c>
      <c r="AL518" s="1133" t="s">
        <v>97</v>
      </c>
      <c r="AM518" s="1134" t="s">
        <v>97</v>
      </c>
      <c r="AN518" s="1135" t="s">
        <v>97</v>
      </c>
      <c r="AO518" s="1133" t="s">
        <v>98</v>
      </c>
      <c r="AP518" s="1134" t="s">
        <v>98</v>
      </c>
      <c r="AQ518" s="1131"/>
      <c r="AR518" s="1119"/>
      <c r="AS518" s="1119"/>
      <c r="AT518" s="1119"/>
      <c r="AU518" s="1120"/>
      <c r="AV518" s="570">
        <f t="shared" si="72"/>
        <v>0</v>
      </c>
      <c r="AW518" s="1136"/>
      <c r="AX518" s="1137"/>
      <c r="AY518" s="1137"/>
      <c r="AZ518" s="1137"/>
      <c r="BA518" s="1137"/>
      <c r="BB518" s="1137"/>
      <c r="BC518" s="1137"/>
      <c r="BD518" s="1137"/>
      <c r="BE518" s="1138"/>
    </row>
    <row r="519" spans="1:57" ht="31.5">
      <c r="A519" s="2557"/>
      <c r="B519" s="2675" t="s">
        <v>416</v>
      </c>
      <c r="C519" s="2724">
        <v>1998271</v>
      </c>
      <c r="D519" s="289" t="s">
        <v>74</v>
      </c>
      <c r="E519" s="2553">
        <v>88</v>
      </c>
      <c r="F519" s="2509">
        <v>7</v>
      </c>
      <c r="G519" s="1071">
        <f t="shared" si="69"/>
        <v>0</v>
      </c>
      <c r="H519" s="1072">
        <f t="shared" si="76"/>
        <v>0</v>
      </c>
      <c r="I519" s="1073"/>
      <c r="J519" s="1073"/>
      <c r="K519" s="1073"/>
      <c r="L519" s="1074"/>
      <c r="M519" s="1075">
        <f t="shared" si="70"/>
        <v>0</v>
      </c>
      <c r="N519" s="1076"/>
      <c r="O519" s="1076"/>
      <c r="P519" s="1076"/>
      <c r="Q519" s="1076"/>
      <c r="R519" s="1080"/>
      <c r="S519" s="1139"/>
      <c r="T519" s="1139"/>
      <c r="U519" s="1139"/>
      <c r="V519" s="1076"/>
      <c r="W519" s="1076"/>
      <c r="X519" s="1080"/>
      <c r="Y519" s="1078"/>
      <c r="Z519" s="1080"/>
      <c r="AA519" s="1086"/>
      <c r="AB519" s="1073"/>
      <c r="AC519" s="1073"/>
      <c r="AD519" s="1073"/>
      <c r="AE519" s="1073"/>
      <c r="AF519" s="1074"/>
      <c r="AG519" s="1086"/>
      <c r="AH519" s="1090"/>
      <c r="AI519" s="1140"/>
      <c r="AJ519" s="571">
        <f t="shared" si="77"/>
        <v>0</v>
      </c>
      <c r="AK519" s="1087" t="s">
        <v>97</v>
      </c>
      <c r="AL519" s="1088" t="s">
        <v>97</v>
      </c>
      <c r="AM519" s="1089" t="s">
        <v>97</v>
      </c>
      <c r="AN519" s="1086"/>
      <c r="AO519" s="1073"/>
      <c r="AP519" s="1090"/>
      <c r="AQ519" s="1091" t="s">
        <v>97</v>
      </c>
      <c r="AR519" s="1088" t="s">
        <v>97</v>
      </c>
      <c r="AS519" s="1088" t="s">
        <v>97</v>
      </c>
      <c r="AT519" s="1088" t="s">
        <v>97</v>
      </c>
      <c r="AU519" s="1092" t="s">
        <v>97</v>
      </c>
      <c r="AV519" s="570">
        <f t="shared" si="72"/>
        <v>0</v>
      </c>
      <c r="AW519" s="1093"/>
      <c r="AX519" s="1094"/>
      <c r="AY519" s="1094"/>
      <c r="AZ519" s="1094"/>
      <c r="BA519" s="1094"/>
      <c r="BB519" s="1094"/>
      <c r="BC519" s="1094"/>
      <c r="BD519" s="1094"/>
      <c r="BE519" s="1095"/>
    </row>
    <row r="520" spans="1:57" ht="47.25">
      <c r="A520" s="2557"/>
      <c r="B520" s="2676"/>
      <c r="C520" s="2725"/>
      <c r="D520" s="290" t="s">
        <v>75</v>
      </c>
      <c r="E520" s="2553"/>
      <c r="F520" s="2510"/>
      <c r="G520" s="1096">
        <f t="shared" si="69"/>
        <v>0</v>
      </c>
      <c r="H520" s="1097">
        <f t="shared" si="76"/>
        <v>0</v>
      </c>
      <c r="I520" s="1098"/>
      <c r="J520" s="1098"/>
      <c r="K520" s="1098"/>
      <c r="L520" s="1099"/>
      <c r="M520" s="1100">
        <f t="shared" si="70"/>
        <v>0</v>
      </c>
      <c r="N520" s="1101"/>
      <c r="O520" s="1101"/>
      <c r="P520" s="1101"/>
      <c r="Q520" s="1101"/>
      <c r="R520" s="1105"/>
      <c r="S520" s="1081"/>
      <c r="T520" s="1081"/>
      <c r="U520" s="1081"/>
      <c r="V520" s="1142"/>
      <c r="W520" s="1142"/>
      <c r="X520" s="1082"/>
      <c r="Y520" s="1152"/>
      <c r="Z520" s="1082"/>
      <c r="AA520" s="1083"/>
      <c r="AB520" s="1084"/>
      <c r="AC520" s="1084"/>
      <c r="AD520" s="1084"/>
      <c r="AE520" s="1084"/>
      <c r="AF520" s="1085"/>
      <c r="AG520" s="1106"/>
      <c r="AH520" s="1143"/>
      <c r="AI520" s="1147"/>
      <c r="AJ520" s="571">
        <f t="shared" si="77"/>
        <v>0</v>
      </c>
      <c r="AK520" s="1107" t="s">
        <v>98</v>
      </c>
      <c r="AL520" s="1108" t="s">
        <v>98</v>
      </c>
      <c r="AM520" s="1109" t="s">
        <v>98</v>
      </c>
      <c r="AN520" s="1110"/>
      <c r="AO520" s="1108"/>
      <c r="AP520" s="1109"/>
      <c r="AQ520" s="1110" t="s">
        <v>97</v>
      </c>
      <c r="AR520" s="1108" t="s">
        <v>97</v>
      </c>
      <c r="AS520" s="1108" t="s">
        <v>97</v>
      </c>
      <c r="AT520" s="1108" t="s">
        <v>97</v>
      </c>
      <c r="AU520" s="1111" t="s">
        <v>97</v>
      </c>
      <c r="AV520" s="570">
        <f t="shared" si="72"/>
        <v>0</v>
      </c>
      <c r="AW520" s="1153"/>
      <c r="AX520" s="1154"/>
      <c r="AY520" s="1154"/>
      <c r="AZ520" s="1154"/>
      <c r="BA520" s="1154"/>
      <c r="BB520" s="1154"/>
      <c r="BC520" s="1154"/>
      <c r="BD520" s="1154"/>
      <c r="BE520" s="1155"/>
    </row>
    <row r="521" spans="1:57" ht="31.5">
      <c r="A521" s="2557"/>
      <c r="B521" s="2676"/>
      <c r="C521" s="2725"/>
      <c r="D521" s="290" t="s">
        <v>76</v>
      </c>
      <c r="E521" s="2553"/>
      <c r="F521" s="2510"/>
      <c r="G521" s="1096">
        <f t="shared" si="69"/>
        <v>0</v>
      </c>
      <c r="H521" s="1097">
        <f t="shared" si="76"/>
        <v>0</v>
      </c>
      <c r="I521" s="1098"/>
      <c r="J521" s="1098"/>
      <c r="K521" s="1098"/>
      <c r="L521" s="1099"/>
      <c r="M521" s="1100">
        <f t="shared" si="70"/>
        <v>0</v>
      </c>
      <c r="N521" s="1101"/>
      <c r="O521" s="1101"/>
      <c r="P521" s="1101"/>
      <c r="Q521" s="1101"/>
      <c r="R521" s="1105"/>
      <c r="S521" s="1081"/>
      <c r="T521" s="1081"/>
      <c r="U521" s="1081"/>
      <c r="V521" s="1142"/>
      <c r="W521" s="1142"/>
      <c r="X521" s="1082"/>
      <c r="Y521" s="1152"/>
      <c r="Z521" s="1082"/>
      <c r="AA521" s="1083"/>
      <c r="AB521" s="1084"/>
      <c r="AC521" s="1084"/>
      <c r="AD521" s="1084"/>
      <c r="AE521" s="1084"/>
      <c r="AF521" s="1085"/>
      <c r="AG521" s="1106"/>
      <c r="AH521" s="1143"/>
      <c r="AI521" s="1147"/>
      <c r="AJ521" s="571">
        <f t="shared" si="77"/>
        <v>0</v>
      </c>
      <c r="AK521" s="1107"/>
      <c r="AL521" s="1108"/>
      <c r="AM521" s="1109"/>
      <c r="AN521" s="1110" t="s">
        <v>97</v>
      </c>
      <c r="AO521" s="1108" t="s">
        <v>97</v>
      </c>
      <c r="AP521" s="1109" t="s">
        <v>97</v>
      </c>
      <c r="AQ521" s="1110" t="s">
        <v>97</v>
      </c>
      <c r="AR521" s="1108" t="s">
        <v>97</v>
      </c>
      <c r="AS521" s="1108" t="s">
        <v>97</v>
      </c>
      <c r="AT521" s="1108" t="s">
        <v>97</v>
      </c>
      <c r="AU521" s="1111" t="s">
        <v>97</v>
      </c>
      <c r="AV521" s="570">
        <f t="shared" si="72"/>
        <v>0</v>
      </c>
      <c r="AW521" s="1153"/>
      <c r="AX521" s="1154"/>
      <c r="AY521" s="1154"/>
      <c r="AZ521" s="1154"/>
      <c r="BA521" s="1154"/>
      <c r="BB521" s="1154"/>
      <c r="BC521" s="1154"/>
      <c r="BD521" s="1154"/>
      <c r="BE521" s="1155"/>
    </row>
    <row r="522" spans="1:57" ht="32.25" thickBot="1">
      <c r="A522" s="2557"/>
      <c r="B522" s="2676"/>
      <c r="C522" s="2725"/>
      <c r="D522" s="290" t="s">
        <v>77</v>
      </c>
      <c r="E522" s="2553"/>
      <c r="F522" s="2510"/>
      <c r="G522" s="1117">
        <f t="shared" ref="G522:G585" si="78">SUM(M522,AV522)</f>
        <v>84</v>
      </c>
      <c r="H522" s="1097">
        <f t="shared" si="76"/>
        <v>3</v>
      </c>
      <c r="I522" s="1098"/>
      <c r="J522" s="1098">
        <v>3</v>
      </c>
      <c r="K522" s="1098"/>
      <c r="L522" s="1099"/>
      <c r="M522" s="1100">
        <f t="shared" ref="M522:M585" si="79">IF(AND(SUM(N522:R522)=SUM(Y522:Z522),SUM(S522:X522)=SUM(Y522:Z522)),SUM(N522:R522),"ПЕРЕВІРТЕ ПРАВИЛЬНІСТЬ ДАНИХ")</f>
        <v>82</v>
      </c>
      <c r="N522" s="1101"/>
      <c r="O522" s="1101"/>
      <c r="P522" s="1101"/>
      <c r="Q522" s="1101"/>
      <c r="R522" s="1105">
        <v>82</v>
      </c>
      <c r="S522" s="1081"/>
      <c r="T522" s="1081"/>
      <c r="U522" s="1081"/>
      <c r="V522" s="1142">
        <v>82</v>
      </c>
      <c r="W522" s="1142"/>
      <c r="X522" s="1082"/>
      <c r="Y522" s="1152">
        <v>69</v>
      </c>
      <c r="Z522" s="1082">
        <v>13</v>
      </c>
      <c r="AA522" s="1083"/>
      <c r="AB522" s="1084">
        <v>24</v>
      </c>
      <c r="AC522" s="1084">
        <v>23</v>
      </c>
      <c r="AD522" s="1084">
        <v>4</v>
      </c>
      <c r="AE522" s="1084">
        <v>21</v>
      </c>
      <c r="AF522" s="1085">
        <v>11</v>
      </c>
      <c r="AG522" s="1106">
        <v>43</v>
      </c>
      <c r="AH522" s="1143">
        <v>23</v>
      </c>
      <c r="AI522" s="1147">
        <v>125</v>
      </c>
      <c r="AJ522" s="571">
        <f>SUM(AQ522:AU522)</f>
        <v>82</v>
      </c>
      <c r="AK522" s="1107" t="s">
        <v>98</v>
      </c>
      <c r="AL522" s="1108" t="s">
        <v>98</v>
      </c>
      <c r="AM522" s="1109" t="s">
        <v>98</v>
      </c>
      <c r="AN522" s="1110" t="s">
        <v>97</v>
      </c>
      <c r="AO522" s="1108" t="s">
        <v>97</v>
      </c>
      <c r="AP522" s="1109" t="s">
        <v>97</v>
      </c>
      <c r="AQ522" s="1110">
        <v>4</v>
      </c>
      <c r="AR522" s="1108">
        <v>10</v>
      </c>
      <c r="AS522" s="1108">
        <v>33</v>
      </c>
      <c r="AT522" s="1108">
        <v>18</v>
      </c>
      <c r="AU522" s="1111">
        <v>17</v>
      </c>
      <c r="AV522" s="570">
        <f t="shared" ref="AV522:AV585" si="80">SUM(AW522:BE522)</f>
        <v>2</v>
      </c>
      <c r="AW522" s="1153">
        <v>1</v>
      </c>
      <c r="AX522" s="1154"/>
      <c r="AY522" s="1154">
        <v>1</v>
      </c>
      <c r="AZ522" s="1154"/>
      <c r="BA522" s="1154"/>
      <c r="BB522" s="1154"/>
      <c r="BC522" s="1154"/>
      <c r="BD522" s="1154"/>
      <c r="BE522" s="1155"/>
    </row>
    <row r="523" spans="1:57" ht="32.25" thickBot="1">
      <c r="A523" s="2557"/>
      <c r="B523" s="2677"/>
      <c r="C523" s="2726"/>
      <c r="D523" s="291" t="s">
        <v>78</v>
      </c>
      <c r="E523" s="2554"/>
      <c r="F523" s="2510"/>
      <c r="G523" s="1117">
        <f t="shared" si="78"/>
        <v>0</v>
      </c>
      <c r="H523" s="1118">
        <f t="shared" si="76"/>
        <v>0</v>
      </c>
      <c r="I523" s="1119"/>
      <c r="J523" s="1119"/>
      <c r="K523" s="1119"/>
      <c r="L523" s="1120"/>
      <c r="M523" s="1121">
        <f t="shared" si="79"/>
        <v>0</v>
      </c>
      <c r="N523" s="1125"/>
      <c r="O523" s="1125"/>
      <c r="P523" s="1125"/>
      <c r="Q523" s="1125"/>
      <c r="R523" s="1126"/>
      <c r="S523" s="1145"/>
      <c r="T523" s="1145"/>
      <c r="U523" s="1145"/>
      <c r="V523" s="1125"/>
      <c r="W523" s="1125"/>
      <c r="X523" s="1126"/>
      <c r="Y523" s="1124"/>
      <c r="Z523" s="1126"/>
      <c r="AA523" s="1131"/>
      <c r="AB523" s="1119"/>
      <c r="AC523" s="1119"/>
      <c r="AD523" s="1119"/>
      <c r="AE523" s="1119"/>
      <c r="AF523" s="1120"/>
      <c r="AG523" s="1131"/>
      <c r="AH523" s="1163"/>
      <c r="AI523" s="1162"/>
      <c r="AJ523" s="571">
        <f>SUM(AQ523:AU523)</f>
        <v>0</v>
      </c>
      <c r="AK523" s="1132" t="s">
        <v>97</v>
      </c>
      <c r="AL523" s="1133" t="s">
        <v>97</v>
      </c>
      <c r="AM523" s="1134" t="s">
        <v>97</v>
      </c>
      <c r="AN523" s="1135" t="s">
        <v>97</v>
      </c>
      <c r="AO523" s="1133" t="s">
        <v>98</v>
      </c>
      <c r="AP523" s="1134" t="s">
        <v>98</v>
      </c>
      <c r="AQ523" s="1131"/>
      <c r="AR523" s="1119"/>
      <c r="AS523" s="1119"/>
      <c r="AT523" s="1119"/>
      <c r="AU523" s="1120"/>
      <c r="AV523" s="570">
        <f t="shared" si="80"/>
        <v>0</v>
      </c>
      <c r="AW523" s="1136"/>
      <c r="AX523" s="1137"/>
      <c r="AY523" s="1137"/>
      <c r="AZ523" s="1137"/>
      <c r="BA523" s="1137"/>
      <c r="BB523" s="1137"/>
      <c r="BC523" s="1137"/>
      <c r="BD523" s="1137"/>
      <c r="BE523" s="1138"/>
    </row>
    <row r="524" spans="1:57" ht="31.5">
      <c r="A524" s="2557"/>
      <c r="B524" s="2675" t="s">
        <v>417</v>
      </c>
      <c r="C524" s="2724">
        <v>1998294</v>
      </c>
      <c r="D524" s="289" t="s">
        <v>74</v>
      </c>
      <c r="E524" s="2552">
        <v>37</v>
      </c>
      <c r="F524" s="2509">
        <v>0</v>
      </c>
      <c r="G524" s="1071">
        <f t="shared" si="78"/>
        <v>0</v>
      </c>
      <c r="H524" s="1072">
        <f t="shared" si="76"/>
        <v>0</v>
      </c>
      <c r="I524" s="1073"/>
      <c r="J524" s="1073"/>
      <c r="K524" s="1073"/>
      <c r="L524" s="1074"/>
      <c r="M524" s="1075">
        <f t="shared" si="79"/>
        <v>0</v>
      </c>
      <c r="N524" s="1076"/>
      <c r="O524" s="1076"/>
      <c r="P524" s="1076"/>
      <c r="Q524" s="1076"/>
      <c r="R524" s="1080"/>
      <c r="S524" s="1139"/>
      <c r="T524" s="1139"/>
      <c r="U524" s="1139"/>
      <c r="V524" s="1076"/>
      <c r="W524" s="1076"/>
      <c r="X524" s="1080"/>
      <c r="Y524" s="1078"/>
      <c r="Z524" s="1080"/>
      <c r="AA524" s="1086"/>
      <c r="AB524" s="1073"/>
      <c r="AC524" s="1073"/>
      <c r="AD524" s="1073"/>
      <c r="AE524" s="1073"/>
      <c r="AF524" s="1074"/>
      <c r="AG524" s="1086"/>
      <c r="AH524" s="1090"/>
      <c r="AI524" s="1140"/>
      <c r="AJ524" s="571">
        <f t="shared" si="77"/>
        <v>0</v>
      </c>
      <c r="AK524" s="1087" t="s">
        <v>97</v>
      </c>
      <c r="AL524" s="1088" t="s">
        <v>97</v>
      </c>
      <c r="AM524" s="1089" t="s">
        <v>97</v>
      </c>
      <c r="AN524" s="1086"/>
      <c r="AO524" s="1073"/>
      <c r="AP524" s="1090"/>
      <c r="AQ524" s="1091" t="s">
        <v>97</v>
      </c>
      <c r="AR524" s="1088" t="s">
        <v>97</v>
      </c>
      <c r="AS524" s="1088" t="s">
        <v>97</v>
      </c>
      <c r="AT524" s="1088" t="s">
        <v>97</v>
      </c>
      <c r="AU524" s="1092" t="s">
        <v>97</v>
      </c>
      <c r="AV524" s="570">
        <f t="shared" si="80"/>
        <v>0</v>
      </c>
      <c r="AW524" s="1093"/>
      <c r="AX524" s="1094"/>
      <c r="AY524" s="1094"/>
      <c r="AZ524" s="1094"/>
      <c r="BA524" s="1094"/>
      <c r="BB524" s="1094"/>
      <c r="BC524" s="1094"/>
      <c r="BD524" s="1094"/>
      <c r="BE524" s="1095"/>
    </row>
    <row r="525" spans="1:57" ht="47.25">
      <c r="A525" s="2557"/>
      <c r="B525" s="2676"/>
      <c r="C525" s="2725"/>
      <c r="D525" s="290" t="s">
        <v>75</v>
      </c>
      <c r="E525" s="2553"/>
      <c r="F525" s="2510"/>
      <c r="G525" s="1096">
        <f t="shared" si="78"/>
        <v>0</v>
      </c>
      <c r="H525" s="1097">
        <f t="shared" si="76"/>
        <v>0</v>
      </c>
      <c r="I525" s="1098"/>
      <c r="J525" s="1098"/>
      <c r="K525" s="1098"/>
      <c r="L525" s="1099"/>
      <c r="M525" s="1100">
        <f t="shared" si="79"/>
        <v>0</v>
      </c>
      <c r="N525" s="1101"/>
      <c r="O525" s="1101"/>
      <c r="P525" s="1101"/>
      <c r="Q525" s="1101"/>
      <c r="R525" s="1105"/>
      <c r="S525" s="1081"/>
      <c r="T525" s="1081"/>
      <c r="U525" s="1081"/>
      <c r="V525" s="1142"/>
      <c r="W525" s="1142"/>
      <c r="X525" s="1082"/>
      <c r="Y525" s="1152"/>
      <c r="Z525" s="1082"/>
      <c r="AA525" s="1083"/>
      <c r="AB525" s="1084"/>
      <c r="AC525" s="1084"/>
      <c r="AD525" s="1084"/>
      <c r="AE525" s="1084"/>
      <c r="AF525" s="1085"/>
      <c r="AG525" s="1106"/>
      <c r="AH525" s="1143"/>
      <c r="AI525" s="1147"/>
      <c r="AJ525" s="571">
        <f t="shared" si="77"/>
        <v>0</v>
      </c>
      <c r="AK525" s="1107" t="s">
        <v>98</v>
      </c>
      <c r="AL525" s="1108" t="s">
        <v>98</v>
      </c>
      <c r="AM525" s="1109" t="s">
        <v>98</v>
      </c>
      <c r="AN525" s="1110"/>
      <c r="AO525" s="1108"/>
      <c r="AP525" s="1109"/>
      <c r="AQ525" s="1110" t="s">
        <v>97</v>
      </c>
      <c r="AR525" s="1108" t="s">
        <v>97</v>
      </c>
      <c r="AS525" s="1108" t="s">
        <v>97</v>
      </c>
      <c r="AT525" s="1108" t="s">
        <v>97</v>
      </c>
      <c r="AU525" s="1111" t="s">
        <v>97</v>
      </c>
      <c r="AV525" s="570">
        <f t="shared" si="80"/>
        <v>0</v>
      </c>
      <c r="AW525" s="1153"/>
      <c r="AX525" s="1154"/>
      <c r="AY525" s="1154"/>
      <c r="AZ525" s="1154"/>
      <c r="BA525" s="1154"/>
      <c r="BB525" s="1154"/>
      <c r="BC525" s="1154"/>
      <c r="BD525" s="1154"/>
      <c r="BE525" s="1155"/>
    </row>
    <row r="526" spans="1:57" ht="31.5">
      <c r="A526" s="2557"/>
      <c r="B526" s="2676"/>
      <c r="C526" s="2725"/>
      <c r="D526" s="290" t="s">
        <v>76</v>
      </c>
      <c r="E526" s="2553"/>
      <c r="F526" s="2510"/>
      <c r="G526" s="1096">
        <f t="shared" si="78"/>
        <v>0</v>
      </c>
      <c r="H526" s="1097">
        <f t="shared" si="76"/>
        <v>0</v>
      </c>
      <c r="I526" s="1098"/>
      <c r="J526" s="1098"/>
      <c r="K526" s="1098"/>
      <c r="L526" s="1099"/>
      <c r="M526" s="1100">
        <f t="shared" si="79"/>
        <v>0</v>
      </c>
      <c r="N526" s="1101"/>
      <c r="O526" s="1101"/>
      <c r="P526" s="1101"/>
      <c r="Q526" s="1101"/>
      <c r="R526" s="1105"/>
      <c r="S526" s="1081"/>
      <c r="T526" s="1081"/>
      <c r="U526" s="1081"/>
      <c r="V526" s="1142"/>
      <c r="W526" s="1142"/>
      <c r="X526" s="1082"/>
      <c r="Y526" s="1152"/>
      <c r="Z526" s="1082"/>
      <c r="AA526" s="1083"/>
      <c r="AB526" s="1084"/>
      <c r="AC526" s="1084"/>
      <c r="AD526" s="1084"/>
      <c r="AE526" s="1084"/>
      <c r="AF526" s="1085"/>
      <c r="AG526" s="1106"/>
      <c r="AH526" s="1143"/>
      <c r="AI526" s="1147"/>
      <c r="AJ526" s="571">
        <f t="shared" si="77"/>
        <v>0</v>
      </c>
      <c r="AK526" s="1107"/>
      <c r="AL526" s="1108"/>
      <c r="AM526" s="1109"/>
      <c r="AN526" s="1110" t="s">
        <v>97</v>
      </c>
      <c r="AO526" s="1108" t="s">
        <v>97</v>
      </c>
      <c r="AP526" s="1109" t="s">
        <v>97</v>
      </c>
      <c r="AQ526" s="1110" t="s">
        <v>97</v>
      </c>
      <c r="AR526" s="1108" t="s">
        <v>97</v>
      </c>
      <c r="AS526" s="1108" t="s">
        <v>97</v>
      </c>
      <c r="AT526" s="1108" t="s">
        <v>97</v>
      </c>
      <c r="AU526" s="1111" t="s">
        <v>97</v>
      </c>
      <c r="AV526" s="570">
        <f t="shared" si="80"/>
        <v>0</v>
      </c>
      <c r="AW526" s="1153"/>
      <c r="AX526" s="1154"/>
      <c r="AY526" s="1154"/>
      <c r="AZ526" s="1154"/>
      <c r="BA526" s="1154"/>
      <c r="BB526" s="1154"/>
      <c r="BC526" s="1154"/>
      <c r="BD526" s="1154"/>
      <c r="BE526" s="1155"/>
    </row>
    <row r="527" spans="1:57" ht="31.5">
      <c r="A527" s="2557"/>
      <c r="B527" s="2676"/>
      <c r="C527" s="2725"/>
      <c r="D527" s="290" t="s">
        <v>77</v>
      </c>
      <c r="E527" s="2553"/>
      <c r="F527" s="2510"/>
      <c r="G527" s="1267">
        <f t="shared" si="78"/>
        <v>37</v>
      </c>
      <c r="H527" s="1097">
        <f t="shared" si="76"/>
        <v>0</v>
      </c>
      <c r="I527" s="1098"/>
      <c r="J527" s="1098"/>
      <c r="K527" s="1098"/>
      <c r="L527" s="1099"/>
      <c r="M527" s="1100">
        <f t="shared" si="79"/>
        <v>37</v>
      </c>
      <c r="N527" s="1101"/>
      <c r="O527" s="1101"/>
      <c r="P527" s="1101"/>
      <c r="Q527" s="1101"/>
      <c r="R527" s="1105">
        <v>37</v>
      </c>
      <c r="S527" s="1081"/>
      <c r="T527" s="1081"/>
      <c r="U527" s="1081"/>
      <c r="V527" s="1142">
        <v>37</v>
      </c>
      <c r="W527" s="1142"/>
      <c r="X527" s="1082"/>
      <c r="Y527" s="1152">
        <v>32</v>
      </c>
      <c r="Z527" s="1082">
        <v>5</v>
      </c>
      <c r="AA527" s="1083"/>
      <c r="AB527" s="1084">
        <v>10</v>
      </c>
      <c r="AC527" s="1084">
        <v>10</v>
      </c>
      <c r="AD527" s="1084">
        <v>2</v>
      </c>
      <c r="AE527" s="1084">
        <v>37</v>
      </c>
      <c r="AF527" s="1085">
        <v>6</v>
      </c>
      <c r="AG527" s="1106">
        <v>45</v>
      </c>
      <c r="AH527" s="1143">
        <v>19</v>
      </c>
      <c r="AI527" s="1147">
        <v>115</v>
      </c>
      <c r="AJ527" s="571">
        <f>SUM(AQ527:AU527)</f>
        <v>37</v>
      </c>
      <c r="AK527" s="1107" t="s">
        <v>98</v>
      </c>
      <c r="AL527" s="1108" t="s">
        <v>98</v>
      </c>
      <c r="AM527" s="1109" t="s">
        <v>98</v>
      </c>
      <c r="AN527" s="1110" t="s">
        <v>97</v>
      </c>
      <c r="AO527" s="1108" t="s">
        <v>97</v>
      </c>
      <c r="AP527" s="1109" t="s">
        <v>97</v>
      </c>
      <c r="AQ527" s="1110"/>
      <c r="AR527" s="1108">
        <v>2</v>
      </c>
      <c r="AS527" s="1108">
        <v>26</v>
      </c>
      <c r="AT527" s="1108">
        <v>4</v>
      </c>
      <c r="AU527" s="1111">
        <v>5</v>
      </c>
      <c r="AV527" s="570">
        <f t="shared" si="80"/>
        <v>0</v>
      </c>
      <c r="AW527" s="1153"/>
      <c r="AX527" s="1154"/>
      <c r="AY527" s="1154"/>
      <c r="AZ527" s="1154"/>
      <c r="BA527" s="1154"/>
      <c r="BB527" s="1154"/>
      <c r="BC527" s="1154"/>
      <c r="BD527" s="1154"/>
      <c r="BE527" s="1155"/>
    </row>
    <row r="528" spans="1:57" ht="32.25" thickBot="1">
      <c r="A528" s="2557"/>
      <c r="B528" s="2677"/>
      <c r="C528" s="2726"/>
      <c r="D528" s="291" t="s">
        <v>78</v>
      </c>
      <c r="E528" s="2554"/>
      <c r="F528" s="2510"/>
      <c r="G528" s="1117">
        <f t="shared" si="78"/>
        <v>0</v>
      </c>
      <c r="H528" s="1118">
        <f t="shared" si="76"/>
        <v>0</v>
      </c>
      <c r="I528" s="1119"/>
      <c r="J528" s="1119"/>
      <c r="K528" s="1119"/>
      <c r="L528" s="1120"/>
      <c r="M528" s="1121">
        <f t="shared" si="79"/>
        <v>0</v>
      </c>
      <c r="N528" s="1125"/>
      <c r="O528" s="1125"/>
      <c r="P528" s="1125"/>
      <c r="Q528" s="1125"/>
      <c r="R528" s="1126"/>
      <c r="S528" s="1145"/>
      <c r="T528" s="1145"/>
      <c r="U528" s="1145"/>
      <c r="V528" s="1125"/>
      <c r="W528" s="1125"/>
      <c r="X528" s="1126"/>
      <c r="Y528" s="1124"/>
      <c r="Z528" s="1126"/>
      <c r="AA528" s="1131"/>
      <c r="AB528" s="1119"/>
      <c r="AC528" s="1119"/>
      <c r="AD528" s="1119"/>
      <c r="AE528" s="1119"/>
      <c r="AF528" s="1120"/>
      <c r="AG528" s="1131"/>
      <c r="AH528" s="1163"/>
      <c r="AI528" s="1162"/>
      <c r="AJ528" s="571">
        <f t="shared" si="77"/>
        <v>0</v>
      </c>
      <c r="AK528" s="1132" t="s">
        <v>97</v>
      </c>
      <c r="AL528" s="1133" t="s">
        <v>97</v>
      </c>
      <c r="AM528" s="1134" t="s">
        <v>97</v>
      </c>
      <c r="AN528" s="1135" t="s">
        <v>97</v>
      </c>
      <c r="AO528" s="1133" t="s">
        <v>98</v>
      </c>
      <c r="AP528" s="1134" t="s">
        <v>98</v>
      </c>
      <c r="AQ528" s="1131"/>
      <c r="AR528" s="1119"/>
      <c r="AS528" s="1119"/>
      <c r="AT528" s="1119"/>
      <c r="AU528" s="1120"/>
      <c r="AV528" s="570">
        <f t="shared" si="80"/>
        <v>0</v>
      </c>
      <c r="AW528" s="1136"/>
      <c r="AX528" s="1137"/>
      <c r="AY528" s="1137"/>
      <c r="AZ528" s="1137"/>
      <c r="BA528" s="1137"/>
      <c r="BB528" s="1137"/>
      <c r="BC528" s="1137"/>
      <c r="BD528" s="1137"/>
      <c r="BE528" s="1138"/>
    </row>
    <row r="529" spans="1:57" ht="31.5">
      <c r="A529" s="2557"/>
      <c r="B529" s="2675" t="s">
        <v>418</v>
      </c>
      <c r="C529" s="2724">
        <v>1998288</v>
      </c>
      <c r="D529" s="289" t="s">
        <v>74</v>
      </c>
      <c r="E529" s="2552">
        <v>21</v>
      </c>
      <c r="F529" s="2509">
        <v>0</v>
      </c>
      <c r="G529" s="1071">
        <f t="shared" si="78"/>
        <v>0</v>
      </c>
      <c r="H529" s="1072">
        <f t="shared" si="76"/>
        <v>0</v>
      </c>
      <c r="I529" s="1073"/>
      <c r="J529" s="1073"/>
      <c r="K529" s="1073"/>
      <c r="L529" s="1074"/>
      <c r="M529" s="1075">
        <f t="shared" si="79"/>
        <v>0</v>
      </c>
      <c r="N529" s="1076"/>
      <c r="O529" s="1076"/>
      <c r="P529" s="1076"/>
      <c r="Q529" s="1076"/>
      <c r="R529" s="1080"/>
      <c r="S529" s="1139"/>
      <c r="T529" s="1139"/>
      <c r="U529" s="1139"/>
      <c r="V529" s="1076"/>
      <c r="W529" s="1076"/>
      <c r="X529" s="1080"/>
      <c r="Y529" s="1078"/>
      <c r="Z529" s="1080"/>
      <c r="AA529" s="1086"/>
      <c r="AB529" s="1073"/>
      <c r="AC529" s="1073"/>
      <c r="AD529" s="1073"/>
      <c r="AE529" s="1073"/>
      <c r="AF529" s="1074"/>
      <c r="AG529" s="1086"/>
      <c r="AH529" s="1090"/>
      <c r="AI529" s="1140"/>
      <c r="AJ529" s="571">
        <f t="shared" si="77"/>
        <v>0</v>
      </c>
      <c r="AK529" s="1087" t="s">
        <v>97</v>
      </c>
      <c r="AL529" s="1088" t="s">
        <v>97</v>
      </c>
      <c r="AM529" s="1089" t="s">
        <v>97</v>
      </c>
      <c r="AN529" s="1086"/>
      <c r="AO529" s="1073"/>
      <c r="AP529" s="1090"/>
      <c r="AQ529" s="1091" t="s">
        <v>97</v>
      </c>
      <c r="AR529" s="1088" t="s">
        <v>97</v>
      </c>
      <c r="AS529" s="1088" t="s">
        <v>97</v>
      </c>
      <c r="AT529" s="1088" t="s">
        <v>97</v>
      </c>
      <c r="AU529" s="1092" t="s">
        <v>97</v>
      </c>
      <c r="AV529" s="570">
        <f t="shared" si="80"/>
        <v>0</v>
      </c>
      <c r="AW529" s="1093"/>
      <c r="AX529" s="1094"/>
      <c r="AY529" s="1094"/>
      <c r="AZ529" s="1094"/>
      <c r="BA529" s="1094"/>
      <c r="BB529" s="1094"/>
      <c r="BC529" s="1094"/>
      <c r="BD529" s="1094"/>
      <c r="BE529" s="1095"/>
    </row>
    <row r="530" spans="1:57" ht="47.25">
      <c r="A530" s="2557"/>
      <c r="B530" s="2676"/>
      <c r="C530" s="2725"/>
      <c r="D530" s="290" t="s">
        <v>75</v>
      </c>
      <c r="E530" s="2553"/>
      <c r="F530" s="2510"/>
      <c r="G530" s="1096">
        <f t="shared" si="78"/>
        <v>0</v>
      </c>
      <c r="H530" s="1097">
        <f t="shared" si="76"/>
        <v>0</v>
      </c>
      <c r="I530" s="1098"/>
      <c r="J530" s="1098"/>
      <c r="K530" s="1098"/>
      <c r="L530" s="1099"/>
      <c r="M530" s="1100">
        <f t="shared" si="79"/>
        <v>0</v>
      </c>
      <c r="N530" s="1101"/>
      <c r="O530" s="1101"/>
      <c r="P530" s="1101"/>
      <c r="Q530" s="1101"/>
      <c r="R530" s="1105"/>
      <c r="S530" s="1081"/>
      <c r="T530" s="1081"/>
      <c r="U530" s="1081"/>
      <c r="V530" s="1142"/>
      <c r="W530" s="1142"/>
      <c r="X530" s="1082"/>
      <c r="Y530" s="1152"/>
      <c r="Z530" s="1082"/>
      <c r="AA530" s="1083"/>
      <c r="AB530" s="1084"/>
      <c r="AC530" s="1084"/>
      <c r="AD530" s="1084"/>
      <c r="AE530" s="1084"/>
      <c r="AF530" s="1085"/>
      <c r="AG530" s="1106"/>
      <c r="AH530" s="1143"/>
      <c r="AI530" s="1147"/>
      <c r="AJ530" s="571">
        <f t="shared" si="77"/>
        <v>0</v>
      </c>
      <c r="AK530" s="1107" t="s">
        <v>98</v>
      </c>
      <c r="AL530" s="1108" t="s">
        <v>98</v>
      </c>
      <c r="AM530" s="1109" t="s">
        <v>98</v>
      </c>
      <c r="AN530" s="1110"/>
      <c r="AO530" s="1108"/>
      <c r="AP530" s="1109"/>
      <c r="AQ530" s="1110" t="s">
        <v>97</v>
      </c>
      <c r="AR530" s="1108" t="s">
        <v>97</v>
      </c>
      <c r="AS530" s="1108" t="s">
        <v>97</v>
      </c>
      <c r="AT530" s="1108" t="s">
        <v>97</v>
      </c>
      <c r="AU530" s="1111" t="s">
        <v>97</v>
      </c>
      <c r="AV530" s="570">
        <f t="shared" si="80"/>
        <v>0</v>
      </c>
      <c r="AW530" s="1153"/>
      <c r="AX530" s="1154"/>
      <c r="AY530" s="1154"/>
      <c r="AZ530" s="1154"/>
      <c r="BA530" s="1154"/>
      <c r="BB530" s="1154"/>
      <c r="BC530" s="1154"/>
      <c r="BD530" s="1154"/>
      <c r="BE530" s="1155"/>
    </row>
    <row r="531" spans="1:57" ht="31.5">
      <c r="A531" s="2557"/>
      <c r="B531" s="2676"/>
      <c r="C531" s="2725"/>
      <c r="D531" s="290" t="s">
        <v>76</v>
      </c>
      <c r="E531" s="2553"/>
      <c r="F531" s="2510"/>
      <c r="G531" s="1096">
        <f t="shared" si="78"/>
        <v>0</v>
      </c>
      <c r="H531" s="1097">
        <f t="shared" si="76"/>
        <v>0</v>
      </c>
      <c r="I531" s="1098"/>
      <c r="J531" s="1098"/>
      <c r="K531" s="1098"/>
      <c r="L531" s="1099"/>
      <c r="M531" s="1100">
        <f t="shared" si="79"/>
        <v>0</v>
      </c>
      <c r="N531" s="1101"/>
      <c r="O531" s="1101"/>
      <c r="P531" s="1101"/>
      <c r="Q531" s="1101"/>
      <c r="R531" s="1105"/>
      <c r="S531" s="1081"/>
      <c r="T531" s="1081"/>
      <c r="U531" s="1081"/>
      <c r="V531" s="1142"/>
      <c r="W531" s="1142"/>
      <c r="X531" s="1082"/>
      <c r="Y531" s="1152"/>
      <c r="Z531" s="1082"/>
      <c r="AA531" s="1083"/>
      <c r="AB531" s="1084"/>
      <c r="AC531" s="1084"/>
      <c r="AD531" s="1084"/>
      <c r="AE531" s="1084"/>
      <c r="AF531" s="1085"/>
      <c r="AG531" s="1106"/>
      <c r="AH531" s="1143"/>
      <c r="AI531" s="1147"/>
      <c r="AJ531" s="571">
        <f t="shared" si="77"/>
        <v>0</v>
      </c>
      <c r="AK531" s="1107"/>
      <c r="AL531" s="1108"/>
      <c r="AM531" s="1109"/>
      <c r="AN531" s="1110" t="s">
        <v>97</v>
      </c>
      <c r="AO531" s="1108" t="s">
        <v>97</v>
      </c>
      <c r="AP531" s="1109" t="s">
        <v>97</v>
      </c>
      <c r="AQ531" s="1110" t="s">
        <v>97</v>
      </c>
      <c r="AR531" s="1108" t="s">
        <v>97</v>
      </c>
      <c r="AS531" s="1108" t="s">
        <v>97</v>
      </c>
      <c r="AT531" s="1108" t="s">
        <v>97</v>
      </c>
      <c r="AU531" s="1111" t="s">
        <v>97</v>
      </c>
      <c r="AV531" s="570">
        <f t="shared" si="80"/>
        <v>0</v>
      </c>
      <c r="AW531" s="1153"/>
      <c r="AX531" s="1154"/>
      <c r="AY531" s="1154"/>
      <c r="AZ531" s="1154"/>
      <c r="BA531" s="1154"/>
      <c r="BB531" s="1154"/>
      <c r="BC531" s="1154"/>
      <c r="BD531" s="1154"/>
      <c r="BE531" s="1155"/>
    </row>
    <row r="532" spans="1:57" ht="32.25" thickBot="1">
      <c r="A532" s="2557"/>
      <c r="B532" s="2676"/>
      <c r="C532" s="2725"/>
      <c r="D532" s="290" t="s">
        <v>77</v>
      </c>
      <c r="E532" s="2553"/>
      <c r="F532" s="2510"/>
      <c r="G532" s="1117">
        <f t="shared" si="78"/>
        <v>21</v>
      </c>
      <c r="H532" s="1097">
        <f t="shared" si="76"/>
        <v>0</v>
      </c>
      <c r="I532" s="1098"/>
      <c r="J532" s="1098"/>
      <c r="K532" s="1098"/>
      <c r="L532" s="1099"/>
      <c r="M532" s="1100">
        <f t="shared" si="79"/>
        <v>21</v>
      </c>
      <c r="N532" s="1101"/>
      <c r="O532" s="1101"/>
      <c r="P532" s="1101"/>
      <c r="Q532" s="1101"/>
      <c r="R532" s="1105">
        <v>21</v>
      </c>
      <c r="S532" s="1081">
        <v>3</v>
      </c>
      <c r="T532" s="1081"/>
      <c r="U532" s="1081"/>
      <c r="V532" s="1142">
        <v>18</v>
      </c>
      <c r="W532" s="1142"/>
      <c r="X532" s="1082"/>
      <c r="Y532" s="1152">
        <v>17</v>
      </c>
      <c r="Z532" s="1082">
        <v>4</v>
      </c>
      <c r="AA532" s="1083"/>
      <c r="AB532" s="1084">
        <v>10</v>
      </c>
      <c r="AC532" s="1084">
        <v>9</v>
      </c>
      <c r="AD532" s="1084">
        <v>7</v>
      </c>
      <c r="AE532" s="1084">
        <v>8</v>
      </c>
      <c r="AF532" s="1085">
        <v>1</v>
      </c>
      <c r="AG532" s="1106">
        <v>44</v>
      </c>
      <c r="AH532" s="1143">
        <v>19</v>
      </c>
      <c r="AI532" s="1147">
        <v>95</v>
      </c>
      <c r="AJ532" s="571">
        <f>SUM(AQ532:AU532)</f>
        <v>21</v>
      </c>
      <c r="AK532" s="1107" t="s">
        <v>98</v>
      </c>
      <c r="AL532" s="1108" t="s">
        <v>98</v>
      </c>
      <c r="AM532" s="1109" t="s">
        <v>98</v>
      </c>
      <c r="AN532" s="1110" t="s">
        <v>97</v>
      </c>
      <c r="AO532" s="1108" t="s">
        <v>97</v>
      </c>
      <c r="AP532" s="1109" t="s">
        <v>97</v>
      </c>
      <c r="AQ532" s="1110">
        <v>1</v>
      </c>
      <c r="AR532" s="1108">
        <v>6</v>
      </c>
      <c r="AS532" s="1108">
        <v>11</v>
      </c>
      <c r="AT532" s="1108">
        <v>3</v>
      </c>
      <c r="AU532" s="1111"/>
      <c r="AV532" s="570">
        <f t="shared" si="80"/>
        <v>0</v>
      </c>
      <c r="AW532" s="1153"/>
      <c r="AX532" s="1154"/>
      <c r="AY532" s="1154"/>
      <c r="AZ532" s="1154"/>
      <c r="BA532" s="1154"/>
      <c r="BB532" s="1154"/>
      <c r="BC532" s="1154"/>
      <c r="BD532" s="1154"/>
      <c r="BE532" s="1155"/>
    </row>
    <row r="533" spans="1:57" ht="32.25" thickBot="1">
      <c r="A533" s="2557"/>
      <c r="B533" s="2677"/>
      <c r="C533" s="2726"/>
      <c r="D533" s="291" t="s">
        <v>78</v>
      </c>
      <c r="E533" s="2554"/>
      <c r="F533" s="2510"/>
      <c r="G533" s="1117">
        <f t="shared" si="78"/>
        <v>0</v>
      </c>
      <c r="H533" s="1118">
        <f t="shared" si="76"/>
        <v>0</v>
      </c>
      <c r="I533" s="1119"/>
      <c r="J533" s="1119"/>
      <c r="K533" s="1119"/>
      <c r="L533" s="1120"/>
      <c r="M533" s="1121">
        <f t="shared" si="79"/>
        <v>0</v>
      </c>
      <c r="N533" s="1125"/>
      <c r="O533" s="1125"/>
      <c r="P533" s="1125"/>
      <c r="Q533" s="1125"/>
      <c r="R533" s="1126"/>
      <c r="S533" s="1145"/>
      <c r="T533" s="1145"/>
      <c r="U533" s="1145"/>
      <c r="V533" s="1125"/>
      <c r="W533" s="1125"/>
      <c r="X533" s="1126"/>
      <c r="Y533" s="1124"/>
      <c r="Z533" s="1126"/>
      <c r="AA533" s="1131"/>
      <c r="AB533" s="1119"/>
      <c r="AC533" s="1119"/>
      <c r="AD533" s="1119"/>
      <c r="AE533" s="1119"/>
      <c r="AF533" s="1120"/>
      <c r="AG533" s="1131"/>
      <c r="AH533" s="1163"/>
      <c r="AI533" s="1162"/>
      <c r="AJ533" s="571">
        <f t="shared" si="77"/>
        <v>0</v>
      </c>
      <c r="AK533" s="1132" t="s">
        <v>97</v>
      </c>
      <c r="AL533" s="1133" t="s">
        <v>97</v>
      </c>
      <c r="AM533" s="1134" t="s">
        <v>97</v>
      </c>
      <c r="AN533" s="1135" t="s">
        <v>97</v>
      </c>
      <c r="AO533" s="1133" t="s">
        <v>98</v>
      </c>
      <c r="AP533" s="1134" t="s">
        <v>98</v>
      </c>
      <c r="AQ533" s="1131"/>
      <c r="AR533" s="1119"/>
      <c r="AS533" s="1119"/>
      <c r="AT533" s="1119"/>
      <c r="AU533" s="1120"/>
      <c r="AV533" s="570">
        <f t="shared" si="80"/>
        <v>0</v>
      </c>
      <c r="AW533" s="1136"/>
      <c r="AX533" s="1137"/>
      <c r="AY533" s="1137"/>
      <c r="AZ533" s="1137"/>
      <c r="BA533" s="1137"/>
      <c r="BB533" s="1137"/>
      <c r="BC533" s="1137"/>
      <c r="BD533" s="1137"/>
      <c r="BE533" s="1138"/>
    </row>
    <row r="534" spans="1:57" ht="31.5">
      <c r="A534" s="2557"/>
      <c r="B534" s="2675" t="s">
        <v>419</v>
      </c>
      <c r="C534" s="2724">
        <v>1998265</v>
      </c>
      <c r="D534" s="289" t="s">
        <v>74</v>
      </c>
      <c r="E534" s="2552">
        <v>24</v>
      </c>
      <c r="F534" s="2509">
        <v>2</v>
      </c>
      <c r="G534" s="1071">
        <f t="shared" si="78"/>
        <v>0</v>
      </c>
      <c r="H534" s="1072">
        <f t="shared" si="76"/>
        <v>0</v>
      </c>
      <c r="I534" s="1073"/>
      <c r="J534" s="1073"/>
      <c r="K534" s="1073"/>
      <c r="L534" s="1074"/>
      <c r="M534" s="1075">
        <f t="shared" si="79"/>
        <v>0</v>
      </c>
      <c r="N534" s="1076"/>
      <c r="O534" s="1076"/>
      <c r="P534" s="1076"/>
      <c r="Q534" s="1076"/>
      <c r="R534" s="1080"/>
      <c r="S534" s="1139"/>
      <c r="T534" s="1139"/>
      <c r="U534" s="1139"/>
      <c r="V534" s="1076"/>
      <c r="W534" s="1076"/>
      <c r="X534" s="1080"/>
      <c r="Y534" s="1078"/>
      <c r="Z534" s="1080"/>
      <c r="AA534" s="1086"/>
      <c r="AB534" s="1073"/>
      <c r="AC534" s="1073"/>
      <c r="AD534" s="1073"/>
      <c r="AE534" s="1073"/>
      <c r="AF534" s="1074"/>
      <c r="AG534" s="1086"/>
      <c r="AH534" s="1090"/>
      <c r="AI534" s="1140"/>
      <c r="AJ534" s="571">
        <f t="shared" si="77"/>
        <v>0</v>
      </c>
      <c r="AK534" s="1087" t="s">
        <v>97</v>
      </c>
      <c r="AL534" s="1088" t="s">
        <v>97</v>
      </c>
      <c r="AM534" s="1089" t="s">
        <v>97</v>
      </c>
      <c r="AN534" s="1086"/>
      <c r="AO534" s="1073"/>
      <c r="AP534" s="1090"/>
      <c r="AQ534" s="1091" t="s">
        <v>97</v>
      </c>
      <c r="AR534" s="1088" t="s">
        <v>97</v>
      </c>
      <c r="AS534" s="1088" t="s">
        <v>97</v>
      </c>
      <c r="AT534" s="1088" t="s">
        <v>97</v>
      </c>
      <c r="AU534" s="1092" t="s">
        <v>97</v>
      </c>
      <c r="AV534" s="570">
        <f t="shared" si="80"/>
        <v>0</v>
      </c>
      <c r="AW534" s="1093"/>
      <c r="AX534" s="1094"/>
      <c r="AY534" s="1094"/>
      <c r="AZ534" s="1094"/>
      <c r="BA534" s="1094"/>
      <c r="BB534" s="1094"/>
      <c r="BC534" s="1094"/>
      <c r="BD534" s="1094"/>
      <c r="BE534" s="1095"/>
    </row>
    <row r="535" spans="1:57" ht="47.25">
      <c r="A535" s="2557"/>
      <c r="B535" s="2676"/>
      <c r="C535" s="2725"/>
      <c r="D535" s="290" t="s">
        <v>75</v>
      </c>
      <c r="E535" s="2553"/>
      <c r="F535" s="2510"/>
      <c r="G535" s="1096">
        <f t="shared" si="78"/>
        <v>0</v>
      </c>
      <c r="H535" s="1097">
        <f t="shared" si="76"/>
        <v>0</v>
      </c>
      <c r="I535" s="1098"/>
      <c r="J535" s="1098"/>
      <c r="K535" s="1098"/>
      <c r="L535" s="1099"/>
      <c r="M535" s="1100">
        <f t="shared" si="79"/>
        <v>0</v>
      </c>
      <c r="N535" s="1101"/>
      <c r="O535" s="1101"/>
      <c r="P535" s="1101"/>
      <c r="Q535" s="1101"/>
      <c r="R535" s="1105"/>
      <c r="S535" s="1081"/>
      <c r="T535" s="1081"/>
      <c r="U535" s="1081"/>
      <c r="V535" s="1142"/>
      <c r="W535" s="1142"/>
      <c r="X535" s="1082"/>
      <c r="Y535" s="1152"/>
      <c r="Z535" s="1082"/>
      <c r="AA535" s="1083"/>
      <c r="AB535" s="1084"/>
      <c r="AC535" s="1084"/>
      <c r="AD535" s="1084"/>
      <c r="AE535" s="1084"/>
      <c r="AF535" s="1085"/>
      <c r="AG535" s="1106"/>
      <c r="AH535" s="1143"/>
      <c r="AI535" s="1147"/>
      <c r="AJ535" s="571">
        <f t="shared" si="77"/>
        <v>0</v>
      </c>
      <c r="AK535" s="1107" t="s">
        <v>98</v>
      </c>
      <c r="AL535" s="1108" t="s">
        <v>98</v>
      </c>
      <c r="AM535" s="1109" t="s">
        <v>98</v>
      </c>
      <c r="AN535" s="1110"/>
      <c r="AO535" s="1108"/>
      <c r="AP535" s="1109"/>
      <c r="AQ535" s="1110" t="s">
        <v>97</v>
      </c>
      <c r="AR535" s="1108" t="s">
        <v>97</v>
      </c>
      <c r="AS535" s="1108" t="s">
        <v>97</v>
      </c>
      <c r="AT535" s="1108" t="s">
        <v>97</v>
      </c>
      <c r="AU535" s="1111" t="s">
        <v>97</v>
      </c>
      <c r="AV535" s="570">
        <f t="shared" si="80"/>
        <v>0</v>
      </c>
      <c r="AW535" s="1153"/>
      <c r="AX535" s="1154"/>
      <c r="AY535" s="1154"/>
      <c r="AZ535" s="1154"/>
      <c r="BA535" s="1154"/>
      <c r="BB535" s="1154"/>
      <c r="BC535" s="1154"/>
      <c r="BD535" s="1154"/>
      <c r="BE535" s="1155"/>
    </row>
    <row r="536" spans="1:57" ht="31.5">
      <c r="A536" s="2557"/>
      <c r="B536" s="2676"/>
      <c r="C536" s="2725"/>
      <c r="D536" s="290" t="s">
        <v>76</v>
      </c>
      <c r="E536" s="2553"/>
      <c r="F536" s="2510"/>
      <c r="G536" s="1096">
        <f t="shared" si="78"/>
        <v>0</v>
      </c>
      <c r="H536" s="1097">
        <f t="shared" si="76"/>
        <v>0</v>
      </c>
      <c r="I536" s="1098"/>
      <c r="J536" s="1098"/>
      <c r="K536" s="1098"/>
      <c r="L536" s="1099"/>
      <c r="M536" s="1100">
        <f t="shared" si="79"/>
        <v>0</v>
      </c>
      <c r="N536" s="1101"/>
      <c r="O536" s="1101"/>
      <c r="P536" s="1101"/>
      <c r="Q536" s="1101"/>
      <c r="R536" s="1105"/>
      <c r="S536" s="1081"/>
      <c r="T536" s="1081"/>
      <c r="U536" s="1081"/>
      <c r="V536" s="1142"/>
      <c r="W536" s="1142"/>
      <c r="X536" s="1082"/>
      <c r="Y536" s="1152"/>
      <c r="Z536" s="1082"/>
      <c r="AA536" s="1083"/>
      <c r="AB536" s="1084"/>
      <c r="AC536" s="1084"/>
      <c r="AD536" s="1084"/>
      <c r="AE536" s="1084"/>
      <c r="AF536" s="1085"/>
      <c r="AG536" s="1106"/>
      <c r="AH536" s="1143"/>
      <c r="AI536" s="1147"/>
      <c r="AJ536" s="571">
        <f t="shared" si="77"/>
        <v>0</v>
      </c>
      <c r="AK536" s="1107"/>
      <c r="AL536" s="1108"/>
      <c r="AM536" s="1109"/>
      <c r="AN536" s="1110" t="s">
        <v>97</v>
      </c>
      <c r="AO536" s="1108" t="s">
        <v>97</v>
      </c>
      <c r="AP536" s="1109" t="s">
        <v>97</v>
      </c>
      <c r="AQ536" s="1110" t="s">
        <v>97</v>
      </c>
      <c r="AR536" s="1108" t="s">
        <v>97</v>
      </c>
      <c r="AS536" s="1108" t="s">
        <v>97</v>
      </c>
      <c r="AT536" s="1108" t="s">
        <v>97</v>
      </c>
      <c r="AU536" s="1111" t="s">
        <v>97</v>
      </c>
      <c r="AV536" s="570">
        <f t="shared" si="80"/>
        <v>0</v>
      </c>
      <c r="AW536" s="1153"/>
      <c r="AX536" s="1154"/>
      <c r="AY536" s="1154"/>
      <c r="AZ536" s="1154"/>
      <c r="BA536" s="1154"/>
      <c r="BB536" s="1154"/>
      <c r="BC536" s="1154"/>
      <c r="BD536" s="1154"/>
      <c r="BE536" s="1155"/>
    </row>
    <row r="537" spans="1:57" ht="32.25" thickBot="1">
      <c r="A537" s="2557"/>
      <c r="B537" s="2676"/>
      <c r="C537" s="2725"/>
      <c r="D537" s="290" t="s">
        <v>77</v>
      </c>
      <c r="E537" s="2553"/>
      <c r="F537" s="2510"/>
      <c r="G537" s="1117">
        <f t="shared" si="78"/>
        <v>23</v>
      </c>
      <c r="H537" s="1097">
        <f t="shared" si="76"/>
        <v>1</v>
      </c>
      <c r="I537" s="1098"/>
      <c r="J537" s="1098"/>
      <c r="K537" s="1098">
        <v>1</v>
      </c>
      <c r="L537" s="1099"/>
      <c r="M537" s="1100">
        <f t="shared" si="79"/>
        <v>23</v>
      </c>
      <c r="N537" s="1101"/>
      <c r="O537" s="1101"/>
      <c r="P537" s="1101"/>
      <c r="Q537" s="1101"/>
      <c r="R537" s="1105">
        <v>23</v>
      </c>
      <c r="S537" s="1081"/>
      <c r="T537" s="1081"/>
      <c r="U537" s="1081"/>
      <c r="V537" s="1142">
        <v>23</v>
      </c>
      <c r="W537" s="1142"/>
      <c r="X537" s="1082"/>
      <c r="Y537" s="1152">
        <v>21</v>
      </c>
      <c r="Z537" s="1082">
        <v>2</v>
      </c>
      <c r="AA537" s="1083"/>
      <c r="AB537" s="1084">
        <v>6</v>
      </c>
      <c r="AC537" s="1084">
        <v>6</v>
      </c>
      <c r="AD537" s="1084">
        <v>3</v>
      </c>
      <c r="AE537" s="1084">
        <v>10</v>
      </c>
      <c r="AF537" s="1085">
        <v>2</v>
      </c>
      <c r="AG537" s="1106">
        <v>44</v>
      </c>
      <c r="AH537" s="1143">
        <v>21</v>
      </c>
      <c r="AI537" s="1147">
        <v>125</v>
      </c>
      <c r="AJ537" s="571">
        <f>SUM(AQ537:AU537)</f>
        <v>23</v>
      </c>
      <c r="AK537" s="1107" t="s">
        <v>98</v>
      </c>
      <c r="AL537" s="1108" t="s">
        <v>98</v>
      </c>
      <c r="AM537" s="1109" t="s">
        <v>98</v>
      </c>
      <c r="AN537" s="1110" t="s">
        <v>97</v>
      </c>
      <c r="AO537" s="1108" t="s">
        <v>97</v>
      </c>
      <c r="AP537" s="1109" t="s">
        <v>97</v>
      </c>
      <c r="AQ537" s="1110">
        <v>2</v>
      </c>
      <c r="AR537" s="1108">
        <v>1</v>
      </c>
      <c r="AS537" s="1108">
        <v>6</v>
      </c>
      <c r="AT537" s="1108">
        <v>7</v>
      </c>
      <c r="AU537" s="1111">
        <v>7</v>
      </c>
      <c r="AV537" s="570">
        <f t="shared" si="80"/>
        <v>0</v>
      </c>
      <c r="AW537" s="1153"/>
      <c r="AX537" s="1154"/>
      <c r="AY537" s="1154"/>
      <c r="AZ537" s="1154"/>
      <c r="BA537" s="1154"/>
      <c r="BB537" s="1154"/>
      <c r="BC537" s="1154"/>
      <c r="BD537" s="1154"/>
      <c r="BE537" s="1155"/>
    </row>
    <row r="538" spans="1:57" ht="32.25" thickBot="1">
      <c r="A538" s="2557"/>
      <c r="B538" s="2677"/>
      <c r="C538" s="2726"/>
      <c r="D538" s="291" t="s">
        <v>78</v>
      </c>
      <c r="E538" s="2554"/>
      <c r="F538" s="2510"/>
      <c r="G538" s="1117">
        <f t="shared" si="78"/>
        <v>0</v>
      </c>
      <c r="H538" s="1118">
        <f t="shared" si="76"/>
        <v>0</v>
      </c>
      <c r="I538" s="1119"/>
      <c r="J538" s="1119"/>
      <c r="K538" s="1119"/>
      <c r="L538" s="1120"/>
      <c r="M538" s="1121">
        <f t="shared" si="79"/>
        <v>0</v>
      </c>
      <c r="N538" s="1125"/>
      <c r="O538" s="1125"/>
      <c r="P538" s="1125"/>
      <c r="Q538" s="1125"/>
      <c r="R538" s="1126"/>
      <c r="S538" s="1145"/>
      <c r="T538" s="1145"/>
      <c r="U538" s="1145"/>
      <c r="V538" s="1125"/>
      <c r="W538" s="1125"/>
      <c r="X538" s="1126"/>
      <c r="Y538" s="1124"/>
      <c r="Z538" s="1126"/>
      <c r="AA538" s="1131"/>
      <c r="AB538" s="1119"/>
      <c r="AC538" s="1119"/>
      <c r="AD538" s="1119"/>
      <c r="AE538" s="1119"/>
      <c r="AF538" s="1120"/>
      <c r="AG538" s="1131"/>
      <c r="AH538" s="1163"/>
      <c r="AI538" s="1162"/>
      <c r="AJ538" s="571">
        <f t="shared" si="77"/>
        <v>0</v>
      </c>
      <c r="AK538" s="1132" t="s">
        <v>97</v>
      </c>
      <c r="AL538" s="1133" t="s">
        <v>97</v>
      </c>
      <c r="AM538" s="1134" t="s">
        <v>97</v>
      </c>
      <c r="AN538" s="1135" t="s">
        <v>97</v>
      </c>
      <c r="AO538" s="1133" t="s">
        <v>98</v>
      </c>
      <c r="AP538" s="1134" t="s">
        <v>98</v>
      </c>
      <c r="AQ538" s="1131"/>
      <c r="AR538" s="1119"/>
      <c r="AS538" s="1119"/>
      <c r="AT538" s="1119"/>
      <c r="AU538" s="1120"/>
      <c r="AV538" s="570">
        <f t="shared" si="80"/>
        <v>0</v>
      </c>
      <c r="AW538" s="1136"/>
      <c r="AX538" s="1137"/>
      <c r="AY538" s="1137"/>
      <c r="AZ538" s="1137"/>
      <c r="BA538" s="1137"/>
      <c r="BB538" s="1137"/>
      <c r="BC538" s="1137"/>
      <c r="BD538" s="1137"/>
      <c r="BE538" s="1138"/>
    </row>
    <row r="539" spans="1:57" ht="31.5">
      <c r="A539" s="2557"/>
      <c r="B539" s="2675" t="s">
        <v>420</v>
      </c>
      <c r="C539" s="2724">
        <v>1998455</v>
      </c>
      <c r="D539" s="289" t="s">
        <v>74</v>
      </c>
      <c r="E539" s="2552">
        <v>13</v>
      </c>
      <c r="F539" s="2525">
        <v>-3</v>
      </c>
      <c r="G539" s="1071">
        <f t="shared" si="78"/>
        <v>0</v>
      </c>
      <c r="H539" s="1072">
        <f t="shared" si="76"/>
        <v>0</v>
      </c>
      <c r="I539" s="1073"/>
      <c r="J539" s="1073"/>
      <c r="K539" s="1073"/>
      <c r="L539" s="1074"/>
      <c r="M539" s="1075">
        <f t="shared" si="79"/>
        <v>0</v>
      </c>
      <c r="N539" s="1076"/>
      <c r="O539" s="1076"/>
      <c r="P539" s="1076"/>
      <c r="Q539" s="1076"/>
      <c r="R539" s="1080"/>
      <c r="S539" s="1139"/>
      <c r="T539" s="1139"/>
      <c r="U539" s="1139"/>
      <c r="V539" s="1076"/>
      <c r="W539" s="1076"/>
      <c r="X539" s="1080"/>
      <c r="Y539" s="1078"/>
      <c r="Z539" s="1080"/>
      <c r="AA539" s="1086"/>
      <c r="AB539" s="1073"/>
      <c r="AC539" s="1073"/>
      <c r="AD539" s="1073"/>
      <c r="AE539" s="1073"/>
      <c r="AF539" s="1074"/>
      <c r="AG539" s="1086"/>
      <c r="AH539" s="1090"/>
      <c r="AI539" s="1140"/>
      <c r="AJ539" s="571">
        <f t="shared" si="77"/>
        <v>0</v>
      </c>
      <c r="AK539" s="1087" t="s">
        <v>97</v>
      </c>
      <c r="AL539" s="1088" t="s">
        <v>97</v>
      </c>
      <c r="AM539" s="1089" t="s">
        <v>97</v>
      </c>
      <c r="AN539" s="1086"/>
      <c r="AO539" s="1073"/>
      <c r="AP539" s="1090"/>
      <c r="AQ539" s="1091" t="s">
        <v>97</v>
      </c>
      <c r="AR539" s="1088" t="s">
        <v>97</v>
      </c>
      <c r="AS539" s="1088" t="s">
        <v>97</v>
      </c>
      <c r="AT539" s="1088" t="s">
        <v>97</v>
      </c>
      <c r="AU539" s="1092" t="s">
        <v>97</v>
      </c>
      <c r="AV539" s="570">
        <f t="shared" si="80"/>
        <v>0</v>
      </c>
      <c r="AW539" s="1093"/>
      <c r="AX539" s="1094"/>
      <c r="AY539" s="1094"/>
      <c r="AZ539" s="1094"/>
      <c r="BA539" s="1094"/>
      <c r="BB539" s="1094"/>
      <c r="BC539" s="1094"/>
      <c r="BD539" s="1094"/>
      <c r="BE539" s="1095"/>
    </row>
    <row r="540" spans="1:57" ht="47.25">
      <c r="A540" s="2557"/>
      <c r="B540" s="2676"/>
      <c r="C540" s="2725"/>
      <c r="D540" s="290" t="s">
        <v>75</v>
      </c>
      <c r="E540" s="2553"/>
      <c r="F540" s="2526"/>
      <c r="G540" s="1096">
        <f t="shared" si="78"/>
        <v>0</v>
      </c>
      <c r="H540" s="1097">
        <f t="shared" si="76"/>
        <v>0</v>
      </c>
      <c r="I540" s="1098"/>
      <c r="J540" s="1098"/>
      <c r="K540" s="1098"/>
      <c r="L540" s="1099"/>
      <c r="M540" s="1100">
        <f t="shared" si="79"/>
        <v>0</v>
      </c>
      <c r="N540" s="1101"/>
      <c r="O540" s="1101"/>
      <c r="P540" s="1101"/>
      <c r="Q540" s="1101"/>
      <c r="R540" s="1105"/>
      <c r="S540" s="1081"/>
      <c r="T540" s="1081"/>
      <c r="U540" s="1081"/>
      <c r="V540" s="1142"/>
      <c r="W540" s="1142"/>
      <c r="X540" s="1082"/>
      <c r="Y540" s="1152"/>
      <c r="Z540" s="1082"/>
      <c r="AA540" s="1083"/>
      <c r="AB540" s="1084"/>
      <c r="AC540" s="1084"/>
      <c r="AD540" s="1084"/>
      <c r="AE540" s="1084"/>
      <c r="AF540" s="1085"/>
      <c r="AG540" s="1106"/>
      <c r="AH540" s="1143"/>
      <c r="AI540" s="1147"/>
      <c r="AJ540" s="571">
        <f t="shared" si="77"/>
        <v>0</v>
      </c>
      <c r="AK540" s="1107" t="s">
        <v>98</v>
      </c>
      <c r="AL540" s="1108" t="s">
        <v>98</v>
      </c>
      <c r="AM540" s="1109" t="s">
        <v>98</v>
      </c>
      <c r="AN540" s="1110"/>
      <c r="AO540" s="1108"/>
      <c r="AP540" s="1109"/>
      <c r="AQ540" s="1110" t="s">
        <v>97</v>
      </c>
      <c r="AR540" s="1108" t="s">
        <v>97</v>
      </c>
      <c r="AS540" s="1108" t="s">
        <v>97</v>
      </c>
      <c r="AT540" s="1108" t="s">
        <v>97</v>
      </c>
      <c r="AU540" s="1111" t="s">
        <v>97</v>
      </c>
      <c r="AV540" s="570">
        <f t="shared" si="80"/>
        <v>0</v>
      </c>
      <c r="AW540" s="1153"/>
      <c r="AX540" s="1154"/>
      <c r="AY540" s="1154"/>
      <c r="AZ540" s="1154"/>
      <c r="BA540" s="1154"/>
      <c r="BB540" s="1154"/>
      <c r="BC540" s="1154"/>
      <c r="BD540" s="1154"/>
      <c r="BE540" s="1155"/>
    </row>
    <row r="541" spans="1:57" ht="31.5">
      <c r="A541" s="2557"/>
      <c r="B541" s="2676"/>
      <c r="C541" s="2725"/>
      <c r="D541" s="290" t="s">
        <v>76</v>
      </c>
      <c r="E541" s="2553"/>
      <c r="F541" s="2526"/>
      <c r="G541" s="1096">
        <f t="shared" si="78"/>
        <v>0</v>
      </c>
      <c r="H541" s="1097">
        <f t="shared" si="76"/>
        <v>0</v>
      </c>
      <c r="I541" s="1098"/>
      <c r="J541" s="1098"/>
      <c r="K541" s="1098"/>
      <c r="L541" s="1099"/>
      <c r="M541" s="1100">
        <f t="shared" si="79"/>
        <v>0</v>
      </c>
      <c r="N541" s="1101"/>
      <c r="O541" s="1101"/>
      <c r="P541" s="1101"/>
      <c r="Q541" s="1101"/>
      <c r="R541" s="1105"/>
      <c r="S541" s="1081"/>
      <c r="T541" s="1081"/>
      <c r="U541" s="1081"/>
      <c r="V541" s="1142"/>
      <c r="W541" s="1142"/>
      <c r="X541" s="1082"/>
      <c r="Y541" s="1152"/>
      <c r="Z541" s="1082"/>
      <c r="AA541" s="1083"/>
      <c r="AB541" s="1084"/>
      <c r="AC541" s="1084"/>
      <c r="AD541" s="1084"/>
      <c r="AE541" s="1084"/>
      <c r="AF541" s="1085"/>
      <c r="AG541" s="1106"/>
      <c r="AH541" s="1143"/>
      <c r="AI541" s="1147"/>
      <c r="AJ541" s="571">
        <f t="shared" si="77"/>
        <v>0</v>
      </c>
      <c r="AK541" s="1107"/>
      <c r="AL541" s="1108"/>
      <c r="AM541" s="1109"/>
      <c r="AN541" s="1110" t="s">
        <v>97</v>
      </c>
      <c r="AO541" s="1108" t="s">
        <v>97</v>
      </c>
      <c r="AP541" s="1109" t="s">
        <v>97</v>
      </c>
      <c r="AQ541" s="1110" t="s">
        <v>97</v>
      </c>
      <c r="AR541" s="1108" t="s">
        <v>97</v>
      </c>
      <c r="AS541" s="1108" t="s">
        <v>97</v>
      </c>
      <c r="AT541" s="1108" t="s">
        <v>97</v>
      </c>
      <c r="AU541" s="1111" t="s">
        <v>97</v>
      </c>
      <c r="AV541" s="570">
        <f t="shared" si="80"/>
        <v>0</v>
      </c>
      <c r="AW541" s="1153"/>
      <c r="AX541" s="1154"/>
      <c r="AY541" s="1154"/>
      <c r="AZ541" s="1154"/>
      <c r="BA541" s="1154"/>
      <c r="BB541" s="1154"/>
      <c r="BC541" s="1154"/>
      <c r="BD541" s="1154"/>
      <c r="BE541" s="1155"/>
    </row>
    <row r="542" spans="1:57" ht="31.5">
      <c r="A542" s="2557"/>
      <c r="B542" s="2676"/>
      <c r="C542" s="2725"/>
      <c r="D542" s="290" t="s">
        <v>77</v>
      </c>
      <c r="E542" s="2553"/>
      <c r="F542" s="2526"/>
      <c r="G542" s="1267">
        <f t="shared" si="78"/>
        <v>16</v>
      </c>
      <c r="H542" s="1097">
        <f t="shared" si="76"/>
        <v>0</v>
      </c>
      <c r="I542" s="1098"/>
      <c r="J542" s="1098"/>
      <c r="K542" s="1098"/>
      <c r="L542" s="1099"/>
      <c r="M542" s="1100">
        <f t="shared" si="79"/>
        <v>16</v>
      </c>
      <c r="N542" s="1101"/>
      <c r="O542" s="1101"/>
      <c r="P542" s="1101"/>
      <c r="Q542" s="1101"/>
      <c r="R542" s="1105">
        <v>16</v>
      </c>
      <c r="S542" s="1081"/>
      <c r="T542" s="1081"/>
      <c r="U542" s="1081"/>
      <c r="V542" s="1142">
        <v>16</v>
      </c>
      <c r="W542" s="1142"/>
      <c r="X542" s="1082"/>
      <c r="Y542" s="1152">
        <v>15</v>
      </c>
      <c r="Z542" s="1082">
        <v>1</v>
      </c>
      <c r="AA542" s="1083"/>
      <c r="AB542" s="1084">
        <v>6</v>
      </c>
      <c r="AC542" s="1084">
        <v>6</v>
      </c>
      <c r="AD542" s="1084"/>
      <c r="AE542" s="1084">
        <v>2</v>
      </c>
      <c r="AF542" s="1085"/>
      <c r="AG542" s="1106">
        <v>42</v>
      </c>
      <c r="AH542" s="1143">
        <v>22</v>
      </c>
      <c r="AI542" s="1147">
        <v>110</v>
      </c>
      <c r="AJ542" s="571">
        <f>SUM(AQ542:AU542)</f>
        <v>16</v>
      </c>
      <c r="AK542" s="1107" t="s">
        <v>98</v>
      </c>
      <c r="AL542" s="1108" t="s">
        <v>98</v>
      </c>
      <c r="AM542" s="1109" t="s">
        <v>98</v>
      </c>
      <c r="AN542" s="1110" t="s">
        <v>97</v>
      </c>
      <c r="AO542" s="1108" t="s">
        <v>97</v>
      </c>
      <c r="AP542" s="1109" t="s">
        <v>97</v>
      </c>
      <c r="AQ542" s="1110"/>
      <c r="AR542" s="1108"/>
      <c r="AS542" s="1108">
        <v>10</v>
      </c>
      <c r="AT542" s="1108">
        <v>6</v>
      </c>
      <c r="AU542" s="1111"/>
      <c r="AV542" s="570">
        <f t="shared" si="80"/>
        <v>0</v>
      </c>
      <c r="AW542" s="1153"/>
      <c r="AX542" s="1154"/>
      <c r="AY542" s="1154"/>
      <c r="AZ542" s="1154"/>
      <c r="BA542" s="1154"/>
      <c r="BB542" s="1154"/>
      <c r="BC542" s="1154"/>
      <c r="BD542" s="1154"/>
      <c r="BE542" s="1155"/>
    </row>
    <row r="543" spans="1:57" ht="32.25" thickBot="1">
      <c r="A543" s="2557"/>
      <c r="B543" s="2677"/>
      <c r="C543" s="2726"/>
      <c r="D543" s="291" t="s">
        <v>78</v>
      </c>
      <c r="E543" s="2554"/>
      <c r="F543" s="2527"/>
      <c r="G543" s="1117">
        <f t="shared" si="78"/>
        <v>0</v>
      </c>
      <c r="H543" s="1118">
        <f t="shared" si="76"/>
        <v>0</v>
      </c>
      <c r="I543" s="1119"/>
      <c r="J543" s="1119"/>
      <c r="K543" s="1119"/>
      <c r="L543" s="1120"/>
      <c r="M543" s="1121">
        <f t="shared" si="79"/>
        <v>0</v>
      </c>
      <c r="N543" s="1125"/>
      <c r="O543" s="1125"/>
      <c r="P543" s="1125"/>
      <c r="Q543" s="1125"/>
      <c r="R543" s="1126"/>
      <c r="S543" s="1145"/>
      <c r="T543" s="1145"/>
      <c r="U543" s="1145"/>
      <c r="V543" s="1125"/>
      <c r="W543" s="1125"/>
      <c r="X543" s="1126"/>
      <c r="Y543" s="1124"/>
      <c r="Z543" s="1126"/>
      <c r="AA543" s="1131"/>
      <c r="AB543" s="1119"/>
      <c r="AC543" s="1119"/>
      <c r="AD543" s="1119"/>
      <c r="AE543" s="1119"/>
      <c r="AF543" s="1120"/>
      <c r="AG543" s="1131"/>
      <c r="AH543" s="1163"/>
      <c r="AI543" s="1162"/>
      <c r="AJ543" s="571">
        <f>SUM(AQ543:AU543)</f>
        <v>0</v>
      </c>
      <c r="AK543" s="1132" t="s">
        <v>97</v>
      </c>
      <c r="AL543" s="1133" t="s">
        <v>97</v>
      </c>
      <c r="AM543" s="1134" t="s">
        <v>97</v>
      </c>
      <c r="AN543" s="1135" t="s">
        <v>97</v>
      </c>
      <c r="AO543" s="1133" t="s">
        <v>98</v>
      </c>
      <c r="AP543" s="1134" t="s">
        <v>98</v>
      </c>
      <c r="AQ543" s="1131"/>
      <c r="AR543" s="1119"/>
      <c r="AS543" s="1119"/>
      <c r="AT543" s="1119"/>
      <c r="AU543" s="1120"/>
      <c r="AV543" s="570">
        <f t="shared" si="80"/>
        <v>0</v>
      </c>
      <c r="AW543" s="1136"/>
      <c r="AX543" s="1137"/>
      <c r="AY543" s="1137"/>
      <c r="AZ543" s="1137"/>
      <c r="BA543" s="1137"/>
      <c r="BB543" s="1137"/>
      <c r="BC543" s="1137"/>
      <c r="BD543" s="1137"/>
      <c r="BE543" s="1138"/>
    </row>
    <row r="544" spans="1:57" ht="31.5">
      <c r="A544" s="2557"/>
      <c r="B544" s="2675" t="s">
        <v>421</v>
      </c>
      <c r="C544" s="2724">
        <v>1998302</v>
      </c>
      <c r="D544" s="289" t="s">
        <v>74</v>
      </c>
      <c r="E544" s="2552">
        <v>11</v>
      </c>
      <c r="F544" s="2525">
        <v>8</v>
      </c>
      <c r="G544" s="1071">
        <f t="shared" si="78"/>
        <v>0</v>
      </c>
      <c r="H544" s="1072">
        <f t="shared" si="76"/>
        <v>0</v>
      </c>
      <c r="I544" s="1073"/>
      <c r="J544" s="1073"/>
      <c r="K544" s="1073"/>
      <c r="L544" s="1074"/>
      <c r="M544" s="1075">
        <f t="shared" si="79"/>
        <v>0</v>
      </c>
      <c r="N544" s="1076"/>
      <c r="O544" s="1076"/>
      <c r="P544" s="1076"/>
      <c r="Q544" s="1076"/>
      <c r="R544" s="1080"/>
      <c r="S544" s="1139"/>
      <c r="T544" s="1139"/>
      <c r="U544" s="1139"/>
      <c r="V544" s="1076"/>
      <c r="W544" s="1076"/>
      <c r="X544" s="1080"/>
      <c r="Y544" s="1078"/>
      <c r="Z544" s="1080"/>
      <c r="AA544" s="1086"/>
      <c r="AB544" s="1073"/>
      <c r="AC544" s="1073"/>
      <c r="AD544" s="1073"/>
      <c r="AE544" s="1073"/>
      <c r="AF544" s="1074"/>
      <c r="AG544" s="1086"/>
      <c r="AH544" s="1090"/>
      <c r="AI544" s="1140"/>
      <c r="AJ544" s="571">
        <f t="shared" si="77"/>
        <v>0</v>
      </c>
      <c r="AK544" s="1087" t="s">
        <v>97</v>
      </c>
      <c r="AL544" s="1088" t="s">
        <v>97</v>
      </c>
      <c r="AM544" s="1089" t="s">
        <v>97</v>
      </c>
      <c r="AN544" s="1086"/>
      <c r="AO544" s="1073"/>
      <c r="AP544" s="1090"/>
      <c r="AQ544" s="1091" t="s">
        <v>97</v>
      </c>
      <c r="AR544" s="1088" t="s">
        <v>97</v>
      </c>
      <c r="AS544" s="1088" t="s">
        <v>97</v>
      </c>
      <c r="AT544" s="1088" t="s">
        <v>97</v>
      </c>
      <c r="AU544" s="1092" t="s">
        <v>97</v>
      </c>
      <c r="AV544" s="570">
        <f t="shared" si="80"/>
        <v>0</v>
      </c>
      <c r="AW544" s="1093"/>
      <c r="AX544" s="1094"/>
      <c r="AY544" s="1094"/>
      <c r="AZ544" s="1094"/>
      <c r="BA544" s="1094"/>
      <c r="BB544" s="1094"/>
      <c r="BC544" s="1094"/>
      <c r="BD544" s="1094"/>
      <c r="BE544" s="1095"/>
    </row>
    <row r="545" spans="1:57" ht="47.25">
      <c r="A545" s="2557"/>
      <c r="B545" s="2676"/>
      <c r="C545" s="2725"/>
      <c r="D545" s="290" t="s">
        <v>75</v>
      </c>
      <c r="E545" s="2553"/>
      <c r="F545" s="2526"/>
      <c r="G545" s="1096">
        <f t="shared" si="78"/>
        <v>0</v>
      </c>
      <c r="H545" s="1097">
        <f t="shared" si="76"/>
        <v>0</v>
      </c>
      <c r="I545" s="1098"/>
      <c r="J545" s="1098"/>
      <c r="K545" s="1098"/>
      <c r="L545" s="1099"/>
      <c r="M545" s="1100">
        <f t="shared" si="79"/>
        <v>0</v>
      </c>
      <c r="N545" s="1101"/>
      <c r="O545" s="1101"/>
      <c r="P545" s="1101"/>
      <c r="Q545" s="1101"/>
      <c r="R545" s="1105"/>
      <c r="S545" s="1081"/>
      <c r="T545" s="1081"/>
      <c r="U545" s="1081"/>
      <c r="V545" s="1142"/>
      <c r="W545" s="1142"/>
      <c r="X545" s="1082"/>
      <c r="Y545" s="1152"/>
      <c r="Z545" s="1082"/>
      <c r="AA545" s="1083"/>
      <c r="AB545" s="1084"/>
      <c r="AC545" s="1084"/>
      <c r="AD545" s="1084"/>
      <c r="AE545" s="1084"/>
      <c r="AF545" s="1085"/>
      <c r="AG545" s="1106"/>
      <c r="AH545" s="1143"/>
      <c r="AI545" s="1147"/>
      <c r="AJ545" s="571">
        <f t="shared" si="77"/>
        <v>0</v>
      </c>
      <c r="AK545" s="1107" t="s">
        <v>98</v>
      </c>
      <c r="AL545" s="1108" t="s">
        <v>98</v>
      </c>
      <c r="AM545" s="1109" t="s">
        <v>98</v>
      </c>
      <c r="AN545" s="1110"/>
      <c r="AO545" s="1108"/>
      <c r="AP545" s="1109"/>
      <c r="AQ545" s="1110" t="s">
        <v>97</v>
      </c>
      <c r="AR545" s="1108" t="s">
        <v>97</v>
      </c>
      <c r="AS545" s="1108" t="s">
        <v>97</v>
      </c>
      <c r="AT545" s="1108" t="s">
        <v>97</v>
      </c>
      <c r="AU545" s="1111" t="s">
        <v>97</v>
      </c>
      <c r="AV545" s="570">
        <f t="shared" si="80"/>
        <v>0</v>
      </c>
      <c r="AW545" s="1153"/>
      <c r="AX545" s="1154"/>
      <c r="AY545" s="1154"/>
      <c r="AZ545" s="1154"/>
      <c r="BA545" s="1154"/>
      <c r="BB545" s="1154"/>
      <c r="BC545" s="1154"/>
      <c r="BD545" s="1154"/>
      <c r="BE545" s="1155"/>
    </row>
    <row r="546" spans="1:57" ht="31.5">
      <c r="A546" s="2557"/>
      <c r="B546" s="2676"/>
      <c r="C546" s="2725"/>
      <c r="D546" s="290" t="s">
        <v>76</v>
      </c>
      <c r="E546" s="2553"/>
      <c r="F546" s="2526"/>
      <c r="G546" s="1096">
        <f t="shared" si="78"/>
        <v>0</v>
      </c>
      <c r="H546" s="1097">
        <f t="shared" si="76"/>
        <v>0</v>
      </c>
      <c r="I546" s="1098"/>
      <c r="J546" s="1098"/>
      <c r="K546" s="1098"/>
      <c r="L546" s="1099"/>
      <c r="M546" s="1100">
        <f t="shared" si="79"/>
        <v>0</v>
      </c>
      <c r="N546" s="1101"/>
      <c r="O546" s="1101"/>
      <c r="P546" s="1101"/>
      <c r="Q546" s="1101"/>
      <c r="R546" s="1105"/>
      <c r="S546" s="1081"/>
      <c r="T546" s="1081"/>
      <c r="U546" s="1081"/>
      <c r="V546" s="1142"/>
      <c r="W546" s="1142"/>
      <c r="X546" s="1082"/>
      <c r="Y546" s="1152"/>
      <c r="Z546" s="1082"/>
      <c r="AA546" s="1083"/>
      <c r="AB546" s="1084"/>
      <c r="AC546" s="1084"/>
      <c r="AD546" s="1084"/>
      <c r="AE546" s="1084"/>
      <c r="AF546" s="1085"/>
      <c r="AG546" s="1106"/>
      <c r="AH546" s="1143"/>
      <c r="AI546" s="1147"/>
      <c r="AJ546" s="571">
        <f t="shared" si="77"/>
        <v>0</v>
      </c>
      <c r="AK546" s="1107"/>
      <c r="AL546" s="1108"/>
      <c r="AM546" s="1109"/>
      <c r="AN546" s="1110" t="s">
        <v>97</v>
      </c>
      <c r="AO546" s="1108" t="s">
        <v>97</v>
      </c>
      <c r="AP546" s="1109" t="s">
        <v>97</v>
      </c>
      <c r="AQ546" s="1110" t="s">
        <v>97</v>
      </c>
      <c r="AR546" s="1108" t="s">
        <v>97</v>
      </c>
      <c r="AS546" s="1108" t="s">
        <v>97</v>
      </c>
      <c r="AT546" s="1108" t="s">
        <v>97</v>
      </c>
      <c r="AU546" s="1111" t="s">
        <v>97</v>
      </c>
      <c r="AV546" s="570">
        <f t="shared" si="80"/>
        <v>0</v>
      </c>
      <c r="AW546" s="1153"/>
      <c r="AX546" s="1154"/>
      <c r="AY546" s="1154"/>
      <c r="AZ546" s="1154"/>
      <c r="BA546" s="1154"/>
      <c r="BB546" s="1154"/>
      <c r="BC546" s="1154"/>
      <c r="BD546" s="1154"/>
      <c r="BE546" s="1155"/>
    </row>
    <row r="547" spans="1:57" ht="31.5">
      <c r="A547" s="2557"/>
      <c r="B547" s="2676"/>
      <c r="C547" s="2725"/>
      <c r="D547" s="290" t="s">
        <v>77</v>
      </c>
      <c r="E547" s="2553"/>
      <c r="F547" s="2526"/>
      <c r="G547" s="1267">
        <f t="shared" si="78"/>
        <v>3</v>
      </c>
      <c r="H547" s="1097">
        <f t="shared" si="76"/>
        <v>0</v>
      </c>
      <c r="I547" s="1098"/>
      <c r="J547" s="1098"/>
      <c r="K547" s="1098"/>
      <c r="L547" s="1099"/>
      <c r="M547" s="1100">
        <f t="shared" si="79"/>
        <v>3</v>
      </c>
      <c r="N547" s="1101"/>
      <c r="O547" s="1101"/>
      <c r="P547" s="1101"/>
      <c r="Q547" s="1101"/>
      <c r="R547" s="1105">
        <v>3</v>
      </c>
      <c r="S547" s="1081"/>
      <c r="T547" s="1081"/>
      <c r="U547" s="1081"/>
      <c r="V547" s="1142">
        <v>3</v>
      </c>
      <c r="W547" s="1142"/>
      <c r="X547" s="1082"/>
      <c r="Y547" s="1152">
        <v>3</v>
      </c>
      <c r="Z547" s="1082"/>
      <c r="AA547" s="1083"/>
      <c r="AB547" s="1084"/>
      <c r="AC547" s="1084"/>
      <c r="AD547" s="1084">
        <v>2</v>
      </c>
      <c r="AE547" s="1084">
        <v>1</v>
      </c>
      <c r="AF547" s="1085"/>
      <c r="AG547" s="1106">
        <v>44</v>
      </c>
      <c r="AH547" s="1143">
        <v>20</v>
      </c>
      <c r="AI547" s="1147">
        <v>85</v>
      </c>
      <c r="AJ547" s="571">
        <f>SUM(AQ547:AU547)</f>
        <v>3</v>
      </c>
      <c r="AK547" s="1107" t="s">
        <v>98</v>
      </c>
      <c r="AL547" s="1108" t="s">
        <v>98</v>
      </c>
      <c r="AM547" s="1109" t="s">
        <v>98</v>
      </c>
      <c r="AN547" s="1110" t="s">
        <v>97</v>
      </c>
      <c r="AO547" s="1108" t="s">
        <v>97</v>
      </c>
      <c r="AP547" s="1109" t="s">
        <v>97</v>
      </c>
      <c r="AQ547" s="1110">
        <v>1</v>
      </c>
      <c r="AR547" s="1108">
        <v>1</v>
      </c>
      <c r="AS547" s="1108"/>
      <c r="AT547" s="1108">
        <v>1</v>
      </c>
      <c r="AU547" s="1111"/>
      <c r="AV547" s="570">
        <f t="shared" si="80"/>
        <v>0</v>
      </c>
      <c r="AW547" s="1153"/>
      <c r="AX547" s="1154"/>
      <c r="AY547" s="1154"/>
      <c r="AZ547" s="1154"/>
      <c r="BA547" s="1154"/>
      <c r="BB547" s="1154"/>
      <c r="BC547" s="1154"/>
      <c r="BD547" s="1154"/>
      <c r="BE547" s="1155"/>
    </row>
    <row r="548" spans="1:57" ht="32.25" thickBot="1">
      <c r="A548" s="2557"/>
      <c r="B548" s="2677"/>
      <c r="C548" s="2726"/>
      <c r="D548" s="291" t="s">
        <v>78</v>
      </c>
      <c r="E548" s="2554"/>
      <c r="F548" s="2527"/>
      <c r="G548" s="1117">
        <f t="shared" si="78"/>
        <v>0</v>
      </c>
      <c r="H548" s="1118">
        <f t="shared" ref="H548" si="81">SUM(I548:L548)</f>
        <v>0</v>
      </c>
      <c r="I548" s="1119"/>
      <c r="J548" s="1119"/>
      <c r="K548" s="1119"/>
      <c r="L548" s="1120"/>
      <c r="M548" s="1121">
        <f t="shared" si="79"/>
        <v>0</v>
      </c>
      <c r="N548" s="1125"/>
      <c r="O548" s="1125"/>
      <c r="P548" s="1125"/>
      <c r="Q548" s="1125"/>
      <c r="R548" s="1126"/>
      <c r="S548" s="1145"/>
      <c r="T548" s="1145"/>
      <c r="U548" s="1145"/>
      <c r="V548" s="1125"/>
      <c r="W548" s="1125"/>
      <c r="X548" s="1126"/>
      <c r="Y548" s="1124"/>
      <c r="Z548" s="1126"/>
      <c r="AA548" s="1131"/>
      <c r="AB548" s="1119"/>
      <c r="AC548" s="1119"/>
      <c r="AD548" s="1119"/>
      <c r="AE548" s="1119"/>
      <c r="AF548" s="1120"/>
      <c r="AG548" s="1131"/>
      <c r="AH548" s="1163"/>
      <c r="AI548" s="1162"/>
      <c r="AJ548" s="572">
        <f t="shared" ref="AJ548:AJ585" si="82">SUM(AN548:AP548)</f>
        <v>0</v>
      </c>
      <c r="AK548" s="1132" t="s">
        <v>97</v>
      </c>
      <c r="AL548" s="1133" t="s">
        <v>97</v>
      </c>
      <c r="AM548" s="1134" t="s">
        <v>97</v>
      </c>
      <c r="AN548" s="1135" t="s">
        <v>97</v>
      </c>
      <c r="AO548" s="1133" t="s">
        <v>98</v>
      </c>
      <c r="AP548" s="1134" t="s">
        <v>98</v>
      </c>
      <c r="AQ548" s="1131"/>
      <c r="AR548" s="1119"/>
      <c r="AS548" s="1119"/>
      <c r="AT548" s="1119"/>
      <c r="AU548" s="1120"/>
      <c r="AV548" s="570">
        <f t="shared" si="80"/>
        <v>0</v>
      </c>
      <c r="AW548" s="1136"/>
      <c r="AX548" s="1137"/>
      <c r="AY548" s="1137"/>
      <c r="AZ548" s="1137"/>
      <c r="BA548" s="1137"/>
      <c r="BB548" s="1137"/>
      <c r="BC548" s="1137"/>
      <c r="BD548" s="1137"/>
      <c r="BE548" s="1138"/>
    </row>
    <row r="549" spans="1:57" ht="31.5">
      <c r="A549" s="2465" t="s">
        <v>218</v>
      </c>
      <c r="B549" s="2692" t="s">
        <v>422</v>
      </c>
      <c r="C549" s="2710">
        <v>25430078</v>
      </c>
      <c r="D549" s="289" t="s">
        <v>74</v>
      </c>
      <c r="E549" s="2544">
        <v>503</v>
      </c>
      <c r="F549" s="2547">
        <f>E549-SUM(M549:M553)</f>
        <v>-3</v>
      </c>
      <c r="G549" s="684">
        <f t="shared" si="78"/>
        <v>125</v>
      </c>
      <c r="H549" s="685">
        <f>SUM(I549:L549)</f>
        <v>0</v>
      </c>
      <c r="I549" s="686"/>
      <c r="J549" s="686"/>
      <c r="K549" s="686"/>
      <c r="L549" s="687"/>
      <c r="M549" s="688">
        <f t="shared" si="79"/>
        <v>122</v>
      </c>
      <c r="N549" s="689"/>
      <c r="O549" s="689">
        <v>122</v>
      </c>
      <c r="P549" s="689"/>
      <c r="Q549" s="689"/>
      <c r="R549" s="690"/>
      <c r="S549" s="691">
        <v>4</v>
      </c>
      <c r="T549" s="689"/>
      <c r="U549" s="689"/>
      <c r="V549" s="692">
        <v>103</v>
      </c>
      <c r="W549" s="689">
        <v>15</v>
      </c>
      <c r="X549" s="693"/>
      <c r="Y549" s="762">
        <v>92</v>
      </c>
      <c r="Z549" s="693">
        <v>30</v>
      </c>
      <c r="AA549" s="699"/>
      <c r="AB549" s="686">
        <v>59</v>
      </c>
      <c r="AC549" s="686">
        <v>59</v>
      </c>
      <c r="AD549" s="686">
        <v>7</v>
      </c>
      <c r="AE549" s="686">
        <v>77</v>
      </c>
      <c r="AF549" s="687">
        <v>5</v>
      </c>
      <c r="AG549" s="811" t="s">
        <v>423</v>
      </c>
      <c r="AH549" s="844" t="s">
        <v>424</v>
      </c>
      <c r="AI549" s="811" t="s">
        <v>425</v>
      </c>
      <c r="AJ549" s="552">
        <f>SUM(AN549:AP549)</f>
        <v>122</v>
      </c>
      <c r="AK549" s="700" t="s">
        <v>97</v>
      </c>
      <c r="AL549" s="701" t="s">
        <v>97</v>
      </c>
      <c r="AM549" s="702" t="s">
        <v>97</v>
      </c>
      <c r="AN549" s="699">
        <v>8</v>
      </c>
      <c r="AO549" s="686">
        <v>97</v>
      </c>
      <c r="AP549" s="703">
        <v>17</v>
      </c>
      <c r="AQ549" s="704" t="s">
        <v>97</v>
      </c>
      <c r="AR549" s="701" t="s">
        <v>97</v>
      </c>
      <c r="AS549" s="701" t="s">
        <v>97</v>
      </c>
      <c r="AT549" s="701" t="s">
        <v>97</v>
      </c>
      <c r="AU549" s="705" t="s">
        <v>97</v>
      </c>
      <c r="AV549" s="553">
        <f t="shared" si="80"/>
        <v>3</v>
      </c>
      <c r="AW549" s="706"/>
      <c r="AX549" s="707"/>
      <c r="AY549" s="707"/>
      <c r="AZ549" s="707"/>
      <c r="BA549" s="707">
        <v>3</v>
      </c>
      <c r="BB549" s="707"/>
      <c r="BC549" s="707"/>
      <c r="BD549" s="707"/>
      <c r="BE549" s="708"/>
    </row>
    <row r="550" spans="1:57" ht="47.25">
      <c r="A550" s="2466"/>
      <c r="B550" s="2693"/>
      <c r="C550" s="2711"/>
      <c r="D550" s="290" t="s">
        <v>75</v>
      </c>
      <c r="E550" s="2545"/>
      <c r="F550" s="2548"/>
      <c r="G550" s="709">
        <f t="shared" si="78"/>
        <v>0</v>
      </c>
      <c r="H550" s="710">
        <f>SUM(I550:L550)</f>
        <v>0</v>
      </c>
      <c r="I550" s="711"/>
      <c r="J550" s="711"/>
      <c r="K550" s="711"/>
      <c r="L550" s="712"/>
      <c r="M550" s="713">
        <f t="shared" si="79"/>
        <v>0</v>
      </c>
      <c r="N550" s="714"/>
      <c r="O550" s="714"/>
      <c r="P550" s="714"/>
      <c r="Q550" s="714"/>
      <c r="R550" s="715"/>
      <c r="S550" s="716"/>
      <c r="T550" s="717"/>
      <c r="U550" s="717"/>
      <c r="V550" s="714"/>
      <c r="W550" s="714"/>
      <c r="X550" s="718"/>
      <c r="Y550" s="694"/>
      <c r="Z550" s="695"/>
      <c r="AA550" s="696"/>
      <c r="AB550" s="697"/>
      <c r="AC550" s="697"/>
      <c r="AD550" s="697"/>
      <c r="AE550" s="697"/>
      <c r="AF550" s="698"/>
      <c r="AG550" s="807"/>
      <c r="AH550" s="854"/>
      <c r="AI550" s="807"/>
      <c r="AJ550" s="554">
        <f t="shared" si="82"/>
        <v>0</v>
      </c>
      <c r="AK550" s="720" t="s">
        <v>98</v>
      </c>
      <c r="AL550" s="721" t="s">
        <v>98</v>
      </c>
      <c r="AM550" s="722" t="s">
        <v>98</v>
      </c>
      <c r="AN550" s="723"/>
      <c r="AO550" s="721"/>
      <c r="AP550" s="722"/>
      <c r="AQ550" s="723" t="s">
        <v>97</v>
      </c>
      <c r="AR550" s="721" t="s">
        <v>97</v>
      </c>
      <c r="AS550" s="721" t="s">
        <v>97</v>
      </c>
      <c r="AT550" s="721" t="s">
        <v>97</v>
      </c>
      <c r="AU550" s="724" t="s">
        <v>97</v>
      </c>
      <c r="AV550" s="553">
        <f t="shared" si="80"/>
        <v>0</v>
      </c>
      <c r="AW550" s="725"/>
      <c r="AX550" s="726"/>
      <c r="AY550" s="726"/>
      <c r="AZ550" s="726"/>
      <c r="BA550" s="726"/>
      <c r="BB550" s="726"/>
      <c r="BC550" s="726"/>
      <c r="BD550" s="726"/>
      <c r="BE550" s="727"/>
    </row>
    <row r="551" spans="1:57" ht="31.5">
      <c r="A551" s="2466"/>
      <c r="B551" s="2693"/>
      <c r="C551" s="2711"/>
      <c r="D551" s="290" t="s">
        <v>76</v>
      </c>
      <c r="E551" s="2545"/>
      <c r="F551" s="2548"/>
      <c r="G551" s="709">
        <f t="shared" si="78"/>
        <v>0</v>
      </c>
      <c r="H551" s="710">
        <f t="shared" ref="H551:H563" si="83">SUM(I551:L551)</f>
        <v>0</v>
      </c>
      <c r="I551" s="711"/>
      <c r="J551" s="711"/>
      <c r="K551" s="711"/>
      <c r="L551" s="712"/>
      <c r="M551" s="713">
        <f t="shared" si="79"/>
        <v>0</v>
      </c>
      <c r="N551" s="714"/>
      <c r="O551" s="714"/>
      <c r="P551" s="728"/>
      <c r="Q551" s="729"/>
      <c r="R551" s="715"/>
      <c r="S551" s="716"/>
      <c r="T551" s="714"/>
      <c r="U551" s="714"/>
      <c r="V551" s="714"/>
      <c r="W551" s="714"/>
      <c r="X551" s="718"/>
      <c r="Y551" s="694"/>
      <c r="Z551" s="695"/>
      <c r="AA551" s="696"/>
      <c r="AB551" s="697"/>
      <c r="AC551" s="697"/>
      <c r="AD551" s="697"/>
      <c r="AE551" s="697"/>
      <c r="AF551" s="698"/>
      <c r="AG551" s="807"/>
      <c r="AH551" s="854"/>
      <c r="AI551" s="807"/>
      <c r="AJ551" s="554">
        <f t="shared" si="82"/>
        <v>0</v>
      </c>
      <c r="AK551" s="720"/>
      <c r="AL551" s="721"/>
      <c r="AM551" s="722"/>
      <c r="AN551" s="723" t="s">
        <v>97</v>
      </c>
      <c r="AO551" s="721" t="s">
        <v>97</v>
      </c>
      <c r="AP551" s="722" t="s">
        <v>97</v>
      </c>
      <c r="AQ551" s="723" t="s">
        <v>97</v>
      </c>
      <c r="AR551" s="721" t="s">
        <v>97</v>
      </c>
      <c r="AS551" s="721" t="s">
        <v>97</v>
      </c>
      <c r="AT551" s="721" t="s">
        <v>97</v>
      </c>
      <c r="AU551" s="724" t="s">
        <v>97</v>
      </c>
      <c r="AV551" s="553">
        <f t="shared" si="80"/>
        <v>0</v>
      </c>
      <c r="AW551" s="725"/>
      <c r="AX551" s="726"/>
      <c r="AY551" s="726"/>
      <c r="AZ551" s="726"/>
      <c r="BA551" s="726"/>
      <c r="BB551" s="726"/>
      <c r="BC551" s="726"/>
      <c r="BD551" s="726"/>
      <c r="BE551" s="727"/>
    </row>
    <row r="552" spans="1:57" ht="31.5">
      <c r="A552" s="2466"/>
      <c r="B552" s="2693"/>
      <c r="C552" s="2711"/>
      <c r="D552" s="290" t="s">
        <v>77</v>
      </c>
      <c r="E552" s="2545"/>
      <c r="F552" s="2548"/>
      <c r="G552" s="709">
        <f t="shared" si="78"/>
        <v>391</v>
      </c>
      <c r="H552" s="710">
        <f t="shared" si="83"/>
        <v>4</v>
      </c>
      <c r="I552" s="711"/>
      <c r="J552" s="711">
        <v>2</v>
      </c>
      <c r="K552" s="711">
        <v>2</v>
      </c>
      <c r="L552" s="712"/>
      <c r="M552" s="713">
        <f t="shared" si="79"/>
        <v>384</v>
      </c>
      <c r="N552" s="714"/>
      <c r="O552" s="714">
        <v>384</v>
      </c>
      <c r="P552" s="714"/>
      <c r="Q552" s="714"/>
      <c r="R552" s="715"/>
      <c r="S552" s="716">
        <v>10</v>
      </c>
      <c r="T552" s="714"/>
      <c r="U552" s="714"/>
      <c r="V552" s="714">
        <v>348</v>
      </c>
      <c r="W552" s="714">
        <v>26</v>
      </c>
      <c r="X552" s="718"/>
      <c r="Y552" s="694">
        <v>314</v>
      </c>
      <c r="Z552" s="695">
        <v>70</v>
      </c>
      <c r="AA552" s="696"/>
      <c r="AB552" s="697">
        <v>170</v>
      </c>
      <c r="AC552" s="697">
        <v>170</v>
      </c>
      <c r="AD552" s="697">
        <v>21</v>
      </c>
      <c r="AE552" s="697">
        <v>237</v>
      </c>
      <c r="AF552" s="698">
        <v>4</v>
      </c>
      <c r="AG552" s="807">
        <v>44.51</v>
      </c>
      <c r="AH552" s="854">
        <v>24.1</v>
      </c>
      <c r="AI552" s="807">
        <v>98.11</v>
      </c>
      <c r="AJ552" s="554">
        <f>SUM(AQ552:AU552)</f>
        <v>384</v>
      </c>
      <c r="AK552" s="720" t="s">
        <v>98</v>
      </c>
      <c r="AL552" s="721" t="s">
        <v>98</v>
      </c>
      <c r="AM552" s="722" t="s">
        <v>98</v>
      </c>
      <c r="AN552" s="723" t="s">
        <v>97</v>
      </c>
      <c r="AO552" s="721" t="s">
        <v>97</v>
      </c>
      <c r="AP552" s="722" t="s">
        <v>97</v>
      </c>
      <c r="AQ552" s="723">
        <v>17</v>
      </c>
      <c r="AR552" s="721">
        <v>44</v>
      </c>
      <c r="AS552" s="721">
        <v>270</v>
      </c>
      <c r="AT552" s="721">
        <v>49</v>
      </c>
      <c r="AU552" s="724">
        <v>4</v>
      </c>
      <c r="AV552" s="553">
        <f t="shared" si="80"/>
        <v>7</v>
      </c>
      <c r="AW552" s="725"/>
      <c r="AX552" s="726"/>
      <c r="AY552" s="726"/>
      <c r="AZ552" s="726">
        <v>1</v>
      </c>
      <c r="BA552" s="726">
        <v>4</v>
      </c>
      <c r="BB552" s="726"/>
      <c r="BC552" s="726"/>
      <c r="BD552" s="726">
        <v>2</v>
      </c>
      <c r="BE552" s="727"/>
    </row>
    <row r="553" spans="1:57" ht="32.25" thickBot="1">
      <c r="A553" s="2466"/>
      <c r="B553" s="2703"/>
      <c r="C553" s="2712"/>
      <c r="D553" s="292" t="s">
        <v>78</v>
      </c>
      <c r="E553" s="2546"/>
      <c r="F553" s="2555"/>
      <c r="G553" s="730">
        <f t="shared" si="78"/>
        <v>0</v>
      </c>
      <c r="H553" s="731">
        <f t="shared" si="83"/>
        <v>0</v>
      </c>
      <c r="I553" s="732"/>
      <c r="J553" s="732"/>
      <c r="K553" s="732"/>
      <c r="L553" s="733"/>
      <c r="M553" s="734">
        <f t="shared" si="79"/>
        <v>0</v>
      </c>
      <c r="N553" s="735"/>
      <c r="O553" s="735"/>
      <c r="P553" s="735"/>
      <c r="Q553" s="735"/>
      <c r="R553" s="736"/>
      <c r="S553" s="737"/>
      <c r="T553" s="738"/>
      <c r="U553" s="738"/>
      <c r="V553" s="738"/>
      <c r="W553" s="738"/>
      <c r="X553" s="739"/>
      <c r="Y553" s="740"/>
      <c r="Z553" s="718"/>
      <c r="AA553" s="719"/>
      <c r="AB553" s="711"/>
      <c r="AC553" s="711"/>
      <c r="AD553" s="711"/>
      <c r="AE553" s="711"/>
      <c r="AF553" s="712"/>
      <c r="AG553" s="741"/>
      <c r="AH553" s="742"/>
      <c r="AI553" s="743"/>
      <c r="AJ553" s="555">
        <f t="shared" si="82"/>
        <v>0</v>
      </c>
      <c r="AK553" s="744" t="s">
        <v>97</v>
      </c>
      <c r="AL553" s="745" t="s">
        <v>97</v>
      </c>
      <c r="AM553" s="746" t="s">
        <v>97</v>
      </c>
      <c r="AN553" s="747" t="s">
        <v>97</v>
      </c>
      <c r="AO553" s="745" t="s">
        <v>98</v>
      </c>
      <c r="AP553" s="746" t="s">
        <v>98</v>
      </c>
      <c r="AQ553" s="743"/>
      <c r="AR553" s="732"/>
      <c r="AS553" s="732"/>
      <c r="AT553" s="732"/>
      <c r="AU553" s="733"/>
      <c r="AV553" s="553">
        <f t="shared" si="80"/>
        <v>0</v>
      </c>
      <c r="AW553" s="748"/>
      <c r="AX553" s="749"/>
      <c r="AY553" s="749"/>
      <c r="AZ553" s="749"/>
      <c r="BA553" s="749"/>
      <c r="BB553" s="749"/>
      <c r="BC553" s="749"/>
      <c r="BD553" s="749"/>
      <c r="BE553" s="750"/>
    </row>
    <row r="554" spans="1:57" ht="33.950000000000003" customHeight="1">
      <c r="A554" s="2466"/>
      <c r="B554" s="2692" t="s">
        <v>481</v>
      </c>
      <c r="C554" s="2710" t="s">
        <v>426</v>
      </c>
      <c r="D554" s="289" t="s">
        <v>74</v>
      </c>
      <c r="E554" s="2544">
        <v>182</v>
      </c>
      <c r="F554" s="2547">
        <f>E554-SUM(M554:M558)</f>
        <v>-21</v>
      </c>
      <c r="G554" s="684">
        <f t="shared" si="78"/>
        <v>0</v>
      </c>
      <c r="H554" s="685">
        <f t="shared" si="83"/>
        <v>0</v>
      </c>
      <c r="I554" s="686"/>
      <c r="J554" s="686"/>
      <c r="K554" s="686"/>
      <c r="L554" s="687"/>
      <c r="M554" s="688">
        <f t="shared" si="79"/>
        <v>0</v>
      </c>
      <c r="N554" s="689"/>
      <c r="O554" s="689"/>
      <c r="P554" s="689"/>
      <c r="Q554" s="689"/>
      <c r="R554" s="693"/>
      <c r="S554" s="694"/>
      <c r="T554" s="694"/>
      <c r="U554" s="694"/>
      <c r="V554" s="751"/>
      <c r="W554" s="751"/>
      <c r="X554" s="695"/>
      <c r="Y554" s="691"/>
      <c r="Z554" s="693"/>
      <c r="AA554" s="699"/>
      <c r="AB554" s="686"/>
      <c r="AC554" s="686"/>
      <c r="AD554" s="686"/>
      <c r="AE554" s="686"/>
      <c r="AF554" s="687"/>
      <c r="AG554" s="699"/>
      <c r="AH554" s="703"/>
      <c r="AI554" s="752"/>
      <c r="AJ554" s="552">
        <f t="shared" si="82"/>
        <v>0</v>
      </c>
      <c r="AK554" s="700" t="s">
        <v>97</v>
      </c>
      <c r="AL554" s="701" t="s">
        <v>97</v>
      </c>
      <c r="AM554" s="702" t="s">
        <v>97</v>
      </c>
      <c r="AN554" s="699"/>
      <c r="AO554" s="686"/>
      <c r="AP554" s="703"/>
      <c r="AQ554" s="704" t="s">
        <v>97</v>
      </c>
      <c r="AR554" s="701" t="s">
        <v>97</v>
      </c>
      <c r="AS554" s="701" t="s">
        <v>97</v>
      </c>
      <c r="AT554" s="701" t="s">
        <v>97</v>
      </c>
      <c r="AU554" s="705" t="s">
        <v>97</v>
      </c>
      <c r="AV554" s="553">
        <f t="shared" si="80"/>
        <v>0</v>
      </c>
      <c r="AW554" s="753"/>
      <c r="AX554" s="754"/>
      <c r="AY554" s="754"/>
      <c r="AZ554" s="754"/>
      <c r="BA554" s="754"/>
      <c r="BB554" s="754"/>
      <c r="BC554" s="754"/>
      <c r="BD554" s="754"/>
      <c r="BE554" s="755"/>
    </row>
    <row r="555" spans="1:57" ht="47.25">
      <c r="A555" s="2466"/>
      <c r="B555" s="2693"/>
      <c r="C555" s="2711"/>
      <c r="D555" s="290" t="s">
        <v>75</v>
      </c>
      <c r="E555" s="2545"/>
      <c r="F555" s="2548"/>
      <c r="G555" s="709">
        <f t="shared" si="78"/>
        <v>0</v>
      </c>
      <c r="H555" s="710">
        <f t="shared" si="83"/>
        <v>0</v>
      </c>
      <c r="I555" s="711"/>
      <c r="J555" s="711"/>
      <c r="K555" s="711"/>
      <c r="L555" s="712"/>
      <c r="M555" s="713">
        <f t="shared" si="79"/>
        <v>0</v>
      </c>
      <c r="N555" s="714"/>
      <c r="O555" s="714"/>
      <c r="P555" s="714"/>
      <c r="Q555" s="714"/>
      <c r="R555" s="718"/>
      <c r="S555" s="694"/>
      <c r="T555" s="694"/>
      <c r="U555" s="694"/>
      <c r="V555" s="751"/>
      <c r="W555" s="751"/>
      <c r="X555" s="695"/>
      <c r="Y555" s="756"/>
      <c r="Z555" s="695"/>
      <c r="AA555" s="696"/>
      <c r="AB555" s="697"/>
      <c r="AC555" s="697"/>
      <c r="AD555" s="697"/>
      <c r="AE555" s="697"/>
      <c r="AF555" s="698"/>
      <c r="AG555" s="719"/>
      <c r="AH555" s="757"/>
      <c r="AI555" s="758"/>
      <c r="AJ555" s="554">
        <f t="shared" si="82"/>
        <v>0</v>
      </c>
      <c r="AK555" s="720" t="s">
        <v>98</v>
      </c>
      <c r="AL555" s="721" t="s">
        <v>98</v>
      </c>
      <c r="AM555" s="722" t="s">
        <v>98</v>
      </c>
      <c r="AN555" s="723"/>
      <c r="AO555" s="721"/>
      <c r="AP555" s="722"/>
      <c r="AQ555" s="723" t="s">
        <v>97</v>
      </c>
      <c r="AR555" s="721" t="s">
        <v>97</v>
      </c>
      <c r="AS555" s="721" t="s">
        <v>97</v>
      </c>
      <c r="AT555" s="721" t="s">
        <v>97</v>
      </c>
      <c r="AU555" s="724" t="s">
        <v>97</v>
      </c>
      <c r="AV555" s="553">
        <f t="shared" si="80"/>
        <v>0</v>
      </c>
      <c r="AW555" s="753"/>
      <c r="AX555" s="754"/>
      <c r="AY555" s="754"/>
      <c r="AZ555" s="754"/>
      <c r="BA555" s="754"/>
      <c r="BB555" s="754"/>
      <c r="BC555" s="754"/>
      <c r="BD555" s="754"/>
      <c r="BE555" s="755"/>
    </row>
    <row r="556" spans="1:57" ht="51" customHeight="1">
      <c r="A556" s="2466"/>
      <c r="B556" s="2693"/>
      <c r="C556" s="2711"/>
      <c r="D556" s="290" t="s">
        <v>76</v>
      </c>
      <c r="E556" s="2545"/>
      <c r="F556" s="2548"/>
      <c r="G556" s="709">
        <f t="shared" si="78"/>
        <v>0</v>
      </c>
      <c r="H556" s="710">
        <f t="shared" si="83"/>
        <v>0</v>
      </c>
      <c r="I556" s="711"/>
      <c r="J556" s="711"/>
      <c r="K556" s="711"/>
      <c r="L556" s="712"/>
      <c r="M556" s="713">
        <f t="shared" si="79"/>
        <v>0</v>
      </c>
      <c r="N556" s="714"/>
      <c r="O556" s="714"/>
      <c r="P556" s="714"/>
      <c r="Q556" s="714"/>
      <c r="R556" s="718"/>
      <c r="S556" s="694"/>
      <c r="T556" s="694"/>
      <c r="U556" s="694"/>
      <c r="V556" s="751"/>
      <c r="W556" s="751"/>
      <c r="X556" s="695"/>
      <c r="Y556" s="756"/>
      <c r="Z556" s="695"/>
      <c r="AA556" s="696"/>
      <c r="AB556" s="697"/>
      <c r="AC556" s="697"/>
      <c r="AD556" s="697"/>
      <c r="AE556" s="697"/>
      <c r="AF556" s="698"/>
      <c r="AG556" s="719"/>
      <c r="AH556" s="757"/>
      <c r="AI556" s="758"/>
      <c r="AJ556" s="554">
        <f t="shared" si="82"/>
        <v>0</v>
      </c>
      <c r="AK556" s="720"/>
      <c r="AL556" s="721"/>
      <c r="AM556" s="722"/>
      <c r="AN556" s="723" t="s">
        <v>97</v>
      </c>
      <c r="AO556" s="721" t="s">
        <v>97</v>
      </c>
      <c r="AP556" s="722" t="s">
        <v>97</v>
      </c>
      <c r="AQ556" s="723" t="s">
        <v>97</v>
      </c>
      <c r="AR556" s="721" t="s">
        <v>97</v>
      </c>
      <c r="AS556" s="721" t="s">
        <v>97</v>
      </c>
      <c r="AT556" s="721" t="s">
        <v>97</v>
      </c>
      <c r="AU556" s="724" t="s">
        <v>97</v>
      </c>
      <c r="AV556" s="553">
        <f t="shared" si="80"/>
        <v>0</v>
      </c>
      <c r="AW556" s="753"/>
      <c r="AX556" s="754"/>
      <c r="AY556" s="754"/>
      <c r="AZ556" s="754"/>
      <c r="BA556" s="754"/>
      <c r="BB556" s="754"/>
      <c r="BC556" s="754"/>
      <c r="BD556" s="754"/>
      <c r="BE556" s="755"/>
    </row>
    <row r="557" spans="1:57" ht="31.5">
      <c r="A557" s="2466"/>
      <c r="B557" s="2693"/>
      <c r="C557" s="2711"/>
      <c r="D557" s="290" t="s">
        <v>77</v>
      </c>
      <c r="E557" s="2545"/>
      <c r="F557" s="2548"/>
      <c r="G557" s="709">
        <f t="shared" si="78"/>
        <v>208</v>
      </c>
      <c r="H557" s="710">
        <f t="shared" si="83"/>
        <v>0</v>
      </c>
      <c r="I557" s="711"/>
      <c r="J557" s="711"/>
      <c r="K557" s="711"/>
      <c r="L557" s="712"/>
      <c r="M557" s="713">
        <f t="shared" si="79"/>
        <v>203</v>
      </c>
      <c r="N557" s="714"/>
      <c r="O557" s="714">
        <v>203</v>
      </c>
      <c r="P557" s="714"/>
      <c r="Q557" s="714"/>
      <c r="R557" s="715"/>
      <c r="S557" s="716"/>
      <c r="T557" s="714"/>
      <c r="U557" s="714"/>
      <c r="V557" s="714">
        <v>203</v>
      </c>
      <c r="W557" s="714"/>
      <c r="X557" s="718"/>
      <c r="Y557" s="694">
        <v>174</v>
      </c>
      <c r="Z557" s="695">
        <v>29</v>
      </c>
      <c r="AA557" s="696"/>
      <c r="AB557" s="697">
        <v>58</v>
      </c>
      <c r="AC557" s="697">
        <v>56</v>
      </c>
      <c r="AD557" s="697">
        <v>9</v>
      </c>
      <c r="AE557" s="697">
        <v>102</v>
      </c>
      <c r="AF557" s="698">
        <v>28</v>
      </c>
      <c r="AG557" s="719">
        <v>36</v>
      </c>
      <c r="AH557" s="712">
        <v>25</v>
      </c>
      <c r="AI557" s="719">
        <v>107</v>
      </c>
      <c r="AJ557" s="554">
        <f>SUM(AQ557:AU557)</f>
        <v>203</v>
      </c>
      <c r="AK557" s="720" t="s">
        <v>98</v>
      </c>
      <c r="AL557" s="721" t="s">
        <v>98</v>
      </c>
      <c r="AM557" s="722" t="s">
        <v>98</v>
      </c>
      <c r="AN557" s="723" t="s">
        <v>97</v>
      </c>
      <c r="AO557" s="721" t="s">
        <v>97</v>
      </c>
      <c r="AP557" s="722" t="s">
        <v>97</v>
      </c>
      <c r="AQ557" s="723">
        <v>5</v>
      </c>
      <c r="AR557" s="721">
        <v>16</v>
      </c>
      <c r="AS557" s="721">
        <v>132</v>
      </c>
      <c r="AT557" s="721">
        <v>43</v>
      </c>
      <c r="AU557" s="724">
        <v>7</v>
      </c>
      <c r="AV557" s="553">
        <f t="shared" si="80"/>
        <v>5</v>
      </c>
      <c r="AW557" s="725"/>
      <c r="AX557" s="726">
        <v>1</v>
      </c>
      <c r="AY557" s="726"/>
      <c r="AZ557" s="726"/>
      <c r="BA557" s="726">
        <v>4</v>
      </c>
      <c r="BB557" s="726"/>
      <c r="BC557" s="726"/>
      <c r="BD557" s="726"/>
      <c r="BE557" s="727"/>
    </row>
    <row r="558" spans="1:57" ht="32.25" thickBot="1">
      <c r="A558" s="2466"/>
      <c r="B558" s="2703"/>
      <c r="C558" s="2712"/>
      <c r="D558" s="292" t="s">
        <v>78</v>
      </c>
      <c r="E558" s="2546"/>
      <c r="F558" s="2548"/>
      <c r="G558" s="813">
        <f t="shared" si="78"/>
        <v>0</v>
      </c>
      <c r="H558" s="731">
        <f t="shared" si="83"/>
        <v>0</v>
      </c>
      <c r="I558" s="732"/>
      <c r="J558" s="732"/>
      <c r="K558" s="732"/>
      <c r="L558" s="733"/>
      <c r="M558" s="734">
        <f t="shared" si="79"/>
        <v>0</v>
      </c>
      <c r="N558" s="735"/>
      <c r="O558" s="735"/>
      <c r="P558" s="735"/>
      <c r="Q558" s="735"/>
      <c r="R558" s="769"/>
      <c r="S558" s="740"/>
      <c r="T558" s="740"/>
      <c r="U558" s="740"/>
      <c r="V558" s="714"/>
      <c r="W558" s="714"/>
      <c r="X558" s="718"/>
      <c r="Y558" s="716"/>
      <c r="Z558" s="718"/>
      <c r="AA558" s="719"/>
      <c r="AB558" s="711"/>
      <c r="AC558" s="711"/>
      <c r="AD558" s="711"/>
      <c r="AE558" s="711"/>
      <c r="AF558" s="712"/>
      <c r="AG558" s="743"/>
      <c r="AH558" s="760"/>
      <c r="AI558" s="761"/>
      <c r="AJ558" s="556">
        <f t="shared" si="82"/>
        <v>0</v>
      </c>
      <c r="AK558" s="744" t="s">
        <v>97</v>
      </c>
      <c r="AL558" s="745" t="s">
        <v>97</v>
      </c>
      <c r="AM558" s="746" t="s">
        <v>97</v>
      </c>
      <c r="AN558" s="747" t="s">
        <v>97</v>
      </c>
      <c r="AO558" s="745" t="s">
        <v>98</v>
      </c>
      <c r="AP558" s="746" t="s">
        <v>98</v>
      </c>
      <c r="AQ558" s="743"/>
      <c r="AR558" s="732"/>
      <c r="AS558" s="732"/>
      <c r="AT558" s="732"/>
      <c r="AU558" s="733"/>
      <c r="AV558" s="553">
        <f t="shared" si="80"/>
        <v>0</v>
      </c>
      <c r="AW558" s="725"/>
      <c r="AX558" s="726"/>
      <c r="AY558" s="726"/>
      <c r="AZ558" s="726"/>
      <c r="BA558" s="726"/>
      <c r="BB558" s="726"/>
      <c r="BC558" s="726"/>
      <c r="BD558" s="726"/>
      <c r="BE558" s="727"/>
    </row>
    <row r="559" spans="1:57" ht="31.5">
      <c r="A559" s="2466"/>
      <c r="B559" s="2692" t="s">
        <v>427</v>
      </c>
      <c r="C559" s="2710">
        <v>41973328</v>
      </c>
      <c r="D559" s="289" t="s">
        <v>74</v>
      </c>
      <c r="E559" s="2531">
        <v>200</v>
      </c>
      <c r="F559" s="2534">
        <f>E559-SUM(M559:M563)</f>
        <v>76</v>
      </c>
      <c r="G559" s="831">
        <f t="shared" si="78"/>
        <v>0</v>
      </c>
      <c r="H559" s="1057">
        <f t="shared" si="83"/>
        <v>0</v>
      </c>
      <c r="I559" s="686"/>
      <c r="J559" s="686"/>
      <c r="K559" s="686"/>
      <c r="L559" s="687"/>
      <c r="M559" s="688">
        <f t="shared" si="79"/>
        <v>0</v>
      </c>
      <c r="N559" s="689"/>
      <c r="O559" s="689"/>
      <c r="P559" s="689"/>
      <c r="Q559" s="689"/>
      <c r="R559" s="693"/>
      <c r="S559" s="762"/>
      <c r="T559" s="762"/>
      <c r="U559" s="762"/>
      <c r="V559" s="689"/>
      <c r="W559" s="689"/>
      <c r="X559" s="693"/>
      <c r="Y559" s="691"/>
      <c r="Z559" s="693"/>
      <c r="AA559" s="699"/>
      <c r="AB559" s="686"/>
      <c r="AC559" s="686"/>
      <c r="AD559" s="686"/>
      <c r="AE559" s="686"/>
      <c r="AF559" s="687"/>
      <c r="AG559" s="699"/>
      <c r="AH559" s="687"/>
      <c r="AI559" s="699"/>
      <c r="AJ559" s="552">
        <f t="shared" si="82"/>
        <v>0</v>
      </c>
      <c r="AK559" s="700" t="s">
        <v>97</v>
      </c>
      <c r="AL559" s="701" t="s">
        <v>97</v>
      </c>
      <c r="AM559" s="702" t="s">
        <v>97</v>
      </c>
      <c r="AN559" s="699"/>
      <c r="AO559" s="686"/>
      <c r="AP559" s="703"/>
      <c r="AQ559" s="704" t="s">
        <v>97</v>
      </c>
      <c r="AR559" s="701" t="s">
        <v>97</v>
      </c>
      <c r="AS559" s="701" t="s">
        <v>97</v>
      </c>
      <c r="AT559" s="701" t="s">
        <v>97</v>
      </c>
      <c r="AU559" s="705" t="s">
        <v>97</v>
      </c>
      <c r="AV559" s="553">
        <f t="shared" si="80"/>
        <v>0</v>
      </c>
      <c r="AW559" s="706"/>
      <c r="AX559" s="707"/>
      <c r="AY559" s="707"/>
      <c r="AZ559" s="707"/>
      <c r="BA559" s="707"/>
      <c r="BB559" s="707"/>
      <c r="BC559" s="707"/>
      <c r="BD559" s="707"/>
      <c r="BE559" s="708"/>
    </row>
    <row r="560" spans="1:57" ht="47.25">
      <c r="A560" s="2466"/>
      <c r="B560" s="2693"/>
      <c r="C560" s="2711"/>
      <c r="D560" s="290" t="s">
        <v>75</v>
      </c>
      <c r="E560" s="2532"/>
      <c r="F560" s="2535"/>
      <c r="G560" s="832">
        <f t="shared" si="78"/>
        <v>0</v>
      </c>
      <c r="H560" s="1058">
        <f t="shared" si="83"/>
        <v>0</v>
      </c>
      <c r="I560" s="711"/>
      <c r="J560" s="711"/>
      <c r="K560" s="711"/>
      <c r="L560" s="712"/>
      <c r="M560" s="713">
        <f t="shared" si="79"/>
        <v>0</v>
      </c>
      <c r="N560" s="714"/>
      <c r="O560" s="714"/>
      <c r="P560" s="714"/>
      <c r="Q560" s="714"/>
      <c r="R560" s="718"/>
      <c r="S560" s="694"/>
      <c r="T560" s="694"/>
      <c r="U560" s="694"/>
      <c r="V560" s="751"/>
      <c r="W560" s="751"/>
      <c r="X560" s="695"/>
      <c r="Y560" s="756"/>
      <c r="Z560" s="695"/>
      <c r="AA560" s="696"/>
      <c r="AB560" s="697"/>
      <c r="AC560" s="697"/>
      <c r="AD560" s="697"/>
      <c r="AE560" s="697"/>
      <c r="AF560" s="698"/>
      <c r="AG560" s="719"/>
      <c r="AH560" s="712"/>
      <c r="AI560" s="719"/>
      <c r="AJ560" s="554">
        <f t="shared" si="82"/>
        <v>0</v>
      </c>
      <c r="AK560" s="720" t="s">
        <v>98</v>
      </c>
      <c r="AL560" s="721" t="s">
        <v>98</v>
      </c>
      <c r="AM560" s="722" t="s">
        <v>98</v>
      </c>
      <c r="AN560" s="723"/>
      <c r="AO560" s="721"/>
      <c r="AP560" s="722"/>
      <c r="AQ560" s="723" t="s">
        <v>97</v>
      </c>
      <c r="AR560" s="721" t="s">
        <v>97</v>
      </c>
      <c r="AS560" s="721" t="s">
        <v>97</v>
      </c>
      <c r="AT560" s="721" t="s">
        <v>97</v>
      </c>
      <c r="AU560" s="724" t="s">
        <v>97</v>
      </c>
      <c r="AV560" s="553">
        <f t="shared" si="80"/>
        <v>0</v>
      </c>
      <c r="AW560" s="753"/>
      <c r="AX560" s="754"/>
      <c r="AY560" s="754"/>
      <c r="AZ560" s="754"/>
      <c r="BA560" s="754"/>
      <c r="BB560" s="754"/>
      <c r="BC560" s="754"/>
      <c r="BD560" s="754"/>
      <c r="BE560" s="755"/>
    </row>
    <row r="561" spans="1:57" ht="31.5">
      <c r="A561" s="2466"/>
      <c r="B561" s="2693"/>
      <c r="C561" s="2711"/>
      <c r="D561" s="290" t="s">
        <v>76</v>
      </c>
      <c r="E561" s="2532"/>
      <c r="F561" s="2535"/>
      <c r="G561" s="832">
        <f t="shared" si="78"/>
        <v>0</v>
      </c>
      <c r="H561" s="1058">
        <f t="shared" si="83"/>
        <v>0</v>
      </c>
      <c r="I561" s="711"/>
      <c r="J561" s="711"/>
      <c r="K561" s="711"/>
      <c r="L561" s="712"/>
      <c r="M561" s="713">
        <f t="shared" si="79"/>
        <v>0</v>
      </c>
      <c r="N561" s="714"/>
      <c r="O561" s="714"/>
      <c r="P561" s="714"/>
      <c r="Q561" s="714"/>
      <c r="R561" s="718"/>
      <c r="S561" s="694"/>
      <c r="T561" s="694"/>
      <c r="U561" s="694"/>
      <c r="V561" s="751"/>
      <c r="W561" s="751"/>
      <c r="X561" s="695"/>
      <c r="Y561" s="756"/>
      <c r="Z561" s="695"/>
      <c r="AA561" s="696"/>
      <c r="AB561" s="697"/>
      <c r="AC561" s="697"/>
      <c r="AD561" s="697"/>
      <c r="AE561" s="697"/>
      <c r="AF561" s="698"/>
      <c r="AG561" s="719"/>
      <c r="AH561" s="712"/>
      <c r="AI561" s="719"/>
      <c r="AJ561" s="554">
        <f t="shared" si="82"/>
        <v>0</v>
      </c>
      <c r="AK561" s="720"/>
      <c r="AL561" s="721"/>
      <c r="AM561" s="722"/>
      <c r="AN561" s="723" t="s">
        <v>97</v>
      </c>
      <c r="AO561" s="721" t="s">
        <v>97</v>
      </c>
      <c r="AP561" s="722" t="s">
        <v>97</v>
      </c>
      <c r="AQ561" s="723" t="s">
        <v>97</v>
      </c>
      <c r="AR561" s="721" t="s">
        <v>97</v>
      </c>
      <c r="AS561" s="721" t="s">
        <v>97</v>
      </c>
      <c r="AT561" s="721" t="s">
        <v>97</v>
      </c>
      <c r="AU561" s="724" t="s">
        <v>97</v>
      </c>
      <c r="AV561" s="553">
        <f t="shared" si="80"/>
        <v>0</v>
      </c>
      <c r="AW561" s="753"/>
      <c r="AX561" s="754"/>
      <c r="AY561" s="754"/>
      <c r="AZ561" s="754"/>
      <c r="BA561" s="754"/>
      <c r="BB561" s="754"/>
      <c r="BC561" s="754"/>
      <c r="BD561" s="754"/>
      <c r="BE561" s="755"/>
    </row>
    <row r="562" spans="1:57" ht="32.25" thickBot="1">
      <c r="A562" s="2466"/>
      <c r="B562" s="2693"/>
      <c r="C562" s="2711"/>
      <c r="D562" s="290" t="s">
        <v>77</v>
      </c>
      <c r="E562" s="2532"/>
      <c r="F562" s="2535"/>
      <c r="G562" s="832">
        <f t="shared" si="78"/>
        <v>138</v>
      </c>
      <c r="H562" s="1058">
        <v>21</v>
      </c>
      <c r="I562" s="711">
        <v>1</v>
      </c>
      <c r="J562" s="711">
        <v>20</v>
      </c>
      <c r="K562" s="711"/>
      <c r="L562" s="712"/>
      <c r="M562" s="713">
        <f t="shared" si="79"/>
        <v>124</v>
      </c>
      <c r="N562" s="714"/>
      <c r="O562" s="714">
        <v>124</v>
      </c>
      <c r="P562" s="714"/>
      <c r="Q562" s="714"/>
      <c r="R562" s="718"/>
      <c r="S562" s="740">
        <v>37</v>
      </c>
      <c r="T562" s="714"/>
      <c r="U562" s="714"/>
      <c r="V562" s="714">
        <v>74</v>
      </c>
      <c r="W562" s="714">
        <v>13</v>
      </c>
      <c r="X562" s="718"/>
      <c r="Y562" s="694">
        <v>108</v>
      </c>
      <c r="Z562" s="695">
        <v>16</v>
      </c>
      <c r="AA562" s="696"/>
      <c r="AB562" s="697">
        <v>50</v>
      </c>
      <c r="AC562" s="697">
        <v>50</v>
      </c>
      <c r="AD562" s="697"/>
      <c r="AE562" s="697"/>
      <c r="AF562" s="698">
        <v>4</v>
      </c>
      <c r="AG562" s="807">
        <v>41.93</v>
      </c>
      <c r="AH562" s="854">
        <v>22.64</v>
      </c>
      <c r="AI562" s="807">
        <v>99.96</v>
      </c>
      <c r="AJ562" s="555">
        <f>SUM(AQ562:AU562)</f>
        <v>87</v>
      </c>
      <c r="AK562" s="720" t="s">
        <v>98</v>
      </c>
      <c r="AL562" s="721" t="s">
        <v>98</v>
      </c>
      <c r="AM562" s="722" t="s">
        <v>98</v>
      </c>
      <c r="AN562" s="723" t="s">
        <v>97</v>
      </c>
      <c r="AO562" s="721" t="s">
        <v>97</v>
      </c>
      <c r="AP562" s="722" t="s">
        <v>97</v>
      </c>
      <c r="AQ562" s="723">
        <v>1</v>
      </c>
      <c r="AR562" s="721">
        <v>11</v>
      </c>
      <c r="AS562" s="721">
        <v>40</v>
      </c>
      <c r="AT562" s="721">
        <v>26</v>
      </c>
      <c r="AU562" s="724">
        <v>9</v>
      </c>
      <c r="AV562" s="553">
        <f t="shared" si="80"/>
        <v>14</v>
      </c>
      <c r="AW562" s="725"/>
      <c r="AX562" s="726"/>
      <c r="AY562" s="726"/>
      <c r="AZ562" s="726">
        <v>2</v>
      </c>
      <c r="BA562" s="726">
        <v>11</v>
      </c>
      <c r="BB562" s="726"/>
      <c r="BC562" s="726"/>
      <c r="BD562" s="726">
        <v>1</v>
      </c>
      <c r="BE562" s="727"/>
    </row>
    <row r="563" spans="1:57" ht="32.25" thickBot="1">
      <c r="A563" s="2466"/>
      <c r="B563" s="2703"/>
      <c r="C563" s="2712"/>
      <c r="D563" s="291" t="s">
        <v>78</v>
      </c>
      <c r="E563" s="2533"/>
      <c r="F563" s="2543"/>
      <c r="G563" s="833">
        <f t="shared" si="78"/>
        <v>0</v>
      </c>
      <c r="H563" s="1060">
        <f t="shared" si="83"/>
        <v>0</v>
      </c>
      <c r="I563" s="732"/>
      <c r="J563" s="732"/>
      <c r="K563" s="732"/>
      <c r="L563" s="733"/>
      <c r="M563" s="759">
        <f t="shared" si="79"/>
        <v>0</v>
      </c>
      <c r="N563" s="738"/>
      <c r="O563" s="738"/>
      <c r="P563" s="738"/>
      <c r="Q563" s="738"/>
      <c r="R563" s="739"/>
      <c r="S563" s="763"/>
      <c r="T563" s="763"/>
      <c r="U563" s="763"/>
      <c r="V563" s="738"/>
      <c r="W563" s="738"/>
      <c r="X563" s="739"/>
      <c r="Y563" s="737"/>
      <c r="Z563" s="739"/>
      <c r="AA563" s="743"/>
      <c r="AB563" s="732"/>
      <c r="AC563" s="732"/>
      <c r="AD563" s="732"/>
      <c r="AE563" s="732"/>
      <c r="AF563" s="733"/>
      <c r="AG563" s="743"/>
      <c r="AH563" s="733"/>
      <c r="AI563" s="743"/>
      <c r="AJ563" s="555">
        <f t="shared" si="82"/>
        <v>0</v>
      </c>
      <c r="AK563" s="744" t="s">
        <v>97</v>
      </c>
      <c r="AL563" s="745" t="s">
        <v>97</v>
      </c>
      <c r="AM563" s="746" t="s">
        <v>97</v>
      </c>
      <c r="AN563" s="747" t="s">
        <v>97</v>
      </c>
      <c r="AO563" s="745" t="s">
        <v>98</v>
      </c>
      <c r="AP563" s="746" t="s">
        <v>98</v>
      </c>
      <c r="AQ563" s="743"/>
      <c r="AR563" s="732"/>
      <c r="AS563" s="732"/>
      <c r="AT563" s="732"/>
      <c r="AU563" s="733"/>
      <c r="AV563" s="553">
        <f t="shared" si="80"/>
        <v>0</v>
      </c>
      <c r="AW563" s="748"/>
      <c r="AX563" s="749"/>
      <c r="AY563" s="749"/>
      <c r="AZ563" s="749"/>
      <c r="BA563" s="749"/>
      <c r="BB563" s="749"/>
      <c r="BC563" s="749"/>
      <c r="BD563" s="749"/>
      <c r="BE563" s="750"/>
    </row>
    <row r="564" spans="1:57" ht="31.5">
      <c r="A564" s="2466"/>
      <c r="B564" s="2692" t="s">
        <v>428</v>
      </c>
      <c r="C564" s="2710" t="s">
        <v>429</v>
      </c>
      <c r="D564" s="289" t="s">
        <v>74</v>
      </c>
      <c r="E564" s="2531">
        <v>80</v>
      </c>
      <c r="F564" s="2534">
        <f>E564-SUM(M564:M568)</f>
        <v>4</v>
      </c>
      <c r="G564" s="831">
        <f t="shared" si="78"/>
        <v>0</v>
      </c>
      <c r="H564" s="1057">
        <f t="shared" ref="H564:H588" si="84">SUM(I564:L564)</f>
        <v>0</v>
      </c>
      <c r="I564" s="686"/>
      <c r="J564" s="686"/>
      <c r="K564" s="686"/>
      <c r="L564" s="687"/>
      <c r="M564" s="826">
        <f t="shared" si="79"/>
        <v>0</v>
      </c>
      <c r="N564" s="751"/>
      <c r="O564" s="751"/>
      <c r="P564" s="751"/>
      <c r="Q564" s="751"/>
      <c r="R564" s="695"/>
      <c r="S564" s="762"/>
      <c r="T564" s="762"/>
      <c r="U564" s="762"/>
      <c r="V564" s="689"/>
      <c r="W564" s="689"/>
      <c r="X564" s="693"/>
      <c r="Y564" s="691"/>
      <c r="Z564" s="693"/>
      <c r="AA564" s="699"/>
      <c r="AB564" s="686"/>
      <c r="AC564" s="686"/>
      <c r="AD564" s="686"/>
      <c r="AE564" s="686"/>
      <c r="AF564" s="687"/>
      <c r="AG564" s="699"/>
      <c r="AH564" s="703"/>
      <c r="AI564" s="752"/>
      <c r="AJ564" s="552">
        <f t="shared" si="82"/>
        <v>0</v>
      </c>
      <c r="AK564" s="700" t="s">
        <v>97</v>
      </c>
      <c r="AL564" s="701" t="s">
        <v>97</v>
      </c>
      <c r="AM564" s="702" t="s">
        <v>97</v>
      </c>
      <c r="AN564" s="699"/>
      <c r="AO564" s="686"/>
      <c r="AP564" s="703"/>
      <c r="AQ564" s="704" t="s">
        <v>97</v>
      </c>
      <c r="AR564" s="701" t="s">
        <v>97</v>
      </c>
      <c r="AS564" s="701" t="s">
        <v>97</v>
      </c>
      <c r="AT564" s="701" t="s">
        <v>97</v>
      </c>
      <c r="AU564" s="705" t="s">
        <v>97</v>
      </c>
      <c r="AV564" s="553">
        <f t="shared" si="80"/>
        <v>0</v>
      </c>
      <c r="AW564" s="706"/>
      <c r="AX564" s="707"/>
      <c r="AY564" s="707"/>
      <c r="AZ564" s="707"/>
      <c r="BA564" s="707"/>
      <c r="BB564" s="707"/>
      <c r="BC564" s="707"/>
      <c r="BD564" s="707"/>
      <c r="BE564" s="708"/>
    </row>
    <row r="565" spans="1:57" ht="47.25">
      <c r="A565" s="2466"/>
      <c r="B565" s="2693"/>
      <c r="C565" s="2711"/>
      <c r="D565" s="290" t="s">
        <v>75</v>
      </c>
      <c r="E565" s="2532"/>
      <c r="F565" s="2535"/>
      <c r="G565" s="832">
        <f t="shared" si="78"/>
        <v>0</v>
      </c>
      <c r="H565" s="1058">
        <f t="shared" si="84"/>
        <v>0</v>
      </c>
      <c r="I565" s="711"/>
      <c r="J565" s="711"/>
      <c r="K565" s="711"/>
      <c r="L565" s="712"/>
      <c r="M565" s="713">
        <f t="shared" si="79"/>
        <v>0</v>
      </c>
      <c r="N565" s="714"/>
      <c r="O565" s="714"/>
      <c r="P565" s="714"/>
      <c r="Q565" s="714"/>
      <c r="R565" s="718"/>
      <c r="S565" s="694"/>
      <c r="T565" s="694"/>
      <c r="U565" s="694"/>
      <c r="V565" s="751"/>
      <c r="W565" s="751"/>
      <c r="X565" s="695"/>
      <c r="Y565" s="756"/>
      <c r="Z565" s="695"/>
      <c r="AA565" s="696"/>
      <c r="AB565" s="697"/>
      <c r="AC565" s="697"/>
      <c r="AD565" s="697"/>
      <c r="AE565" s="697"/>
      <c r="AF565" s="698"/>
      <c r="AG565" s="719"/>
      <c r="AH565" s="757"/>
      <c r="AI565" s="758"/>
      <c r="AJ565" s="554">
        <f t="shared" si="82"/>
        <v>0</v>
      </c>
      <c r="AK565" s="720" t="s">
        <v>98</v>
      </c>
      <c r="AL565" s="721" t="s">
        <v>98</v>
      </c>
      <c r="AM565" s="722" t="s">
        <v>98</v>
      </c>
      <c r="AN565" s="723"/>
      <c r="AO565" s="721"/>
      <c r="AP565" s="722"/>
      <c r="AQ565" s="723" t="s">
        <v>97</v>
      </c>
      <c r="AR565" s="721" t="s">
        <v>97</v>
      </c>
      <c r="AS565" s="721" t="s">
        <v>97</v>
      </c>
      <c r="AT565" s="721" t="s">
        <v>97</v>
      </c>
      <c r="AU565" s="724" t="s">
        <v>97</v>
      </c>
      <c r="AV565" s="553">
        <f t="shared" si="80"/>
        <v>0</v>
      </c>
      <c r="AW565" s="753"/>
      <c r="AX565" s="754"/>
      <c r="AY565" s="754"/>
      <c r="AZ565" s="754"/>
      <c r="BA565" s="754"/>
      <c r="BB565" s="754"/>
      <c r="BC565" s="754"/>
      <c r="BD565" s="754"/>
      <c r="BE565" s="755"/>
    </row>
    <row r="566" spans="1:57" ht="31.5">
      <c r="A566" s="2466"/>
      <c r="B566" s="2693"/>
      <c r="C566" s="2711"/>
      <c r="D566" s="290" t="s">
        <v>76</v>
      </c>
      <c r="E566" s="2532"/>
      <c r="F566" s="2535"/>
      <c r="G566" s="832">
        <f t="shared" si="78"/>
        <v>0</v>
      </c>
      <c r="H566" s="1058">
        <f t="shared" si="84"/>
        <v>0</v>
      </c>
      <c r="I566" s="711"/>
      <c r="J566" s="711"/>
      <c r="K566" s="711"/>
      <c r="L566" s="712"/>
      <c r="M566" s="713">
        <f t="shared" si="79"/>
        <v>0</v>
      </c>
      <c r="N566" s="714"/>
      <c r="O566" s="714"/>
      <c r="P566" s="714"/>
      <c r="Q566" s="714"/>
      <c r="R566" s="718"/>
      <c r="S566" s="694"/>
      <c r="T566" s="694"/>
      <c r="U566" s="694"/>
      <c r="V566" s="751"/>
      <c r="W566" s="751"/>
      <c r="X566" s="695"/>
      <c r="Y566" s="756"/>
      <c r="Z566" s="695"/>
      <c r="AA566" s="696"/>
      <c r="AB566" s="697"/>
      <c r="AC566" s="697"/>
      <c r="AD566" s="697"/>
      <c r="AE566" s="697"/>
      <c r="AF566" s="698"/>
      <c r="AG566" s="719"/>
      <c r="AH566" s="757"/>
      <c r="AI566" s="758"/>
      <c r="AJ566" s="554">
        <f t="shared" si="82"/>
        <v>0</v>
      </c>
      <c r="AK566" s="720"/>
      <c r="AL566" s="721"/>
      <c r="AM566" s="722"/>
      <c r="AN566" s="723" t="s">
        <v>97</v>
      </c>
      <c r="AO566" s="721" t="s">
        <v>97</v>
      </c>
      <c r="AP566" s="722" t="s">
        <v>97</v>
      </c>
      <c r="AQ566" s="723" t="s">
        <v>97</v>
      </c>
      <c r="AR566" s="721" t="s">
        <v>97</v>
      </c>
      <c r="AS566" s="721" t="s">
        <v>97</v>
      </c>
      <c r="AT566" s="721" t="s">
        <v>97</v>
      </c>
      <c r="AU566" s="724" t="s">
        <v>97</v>
      </c>
      <c r="AV566" s="553">
        <f t="shared" si="80"/>
        <v>0</v>
      </c>
      <c r="AW566" s="753"/>
      <c r="AX566" s="754"/>
      <c r="AY566" s="754"/>
      <c r="AZ566" s="754"/>
      <c r="BA566" s="754"/>
      <c r="BB566" s="754"/>
      <c r="BC566" s="754"/>
      <c r="BD566" s="754"/>
      <c r="BE566" s="755"/>
    </row>
    <row r="567" spans="1:57" ht="31.5">
      <c r="A567" s="2466"/>
      <c r="B567" s="2693"/>
      <c r="C567" s="2711"/>
      <c r="D567" s="290" t="s">
        <v>77</v>
      </c>
      <c r="E567" s="2532"/>
      <c r="F567" s="2535"/>
      <c r="G567" s="832">
        <f t="shared" si="78"/>
        <v>78</v>
      </c>
      <c r="H567" s="1058">
        <v>2</v>
      </c>
      <c r="I567" s="711">
        <v>2</v>
      </c>
      <c r="J567" s="711">
        <v>0</v>
      </c>
      <c r="K567" s="711">
        <v>0</v>
      </c>
      <c r="L567" s="712">
        <v>0</v>
      </c>
      <c r="M567" s="713">
        <f t="shared" si="79"/>
        <v>76</v>
      </c>
      <c r="N567" s="714">
        <v>0</v>
      </c>
      <c r="O567" s="714">
        <v>76</v>
      </c>
      <c r="P567" s="714">
        <v>0</v>
      </c>
      <c r="Q567" s="714">
        <v>0</v>
      </c>
      <c r="R567" s="715"/>
      <c r="S567" s="716">
        <v>13</v>
      </c>
      <c r="T567" s="714">
        <v>0</v>
      </c>
      <c r="U567" s="714">
        <v>0</v>
      </c>
      <c r="V567" s="714">
        <v>61</v>
      </c>
      <c r="W567" s="714">
        <v>2</v>
      </c>
      <c r="X567" s="718">
        <v>0</v>
      </c>
      <c r="Y567" s="694">
        <v>66</v>
      </c>
      <c r="Z567" s="695">
        <v>10</v>
      </c>
      <c r="AA567" s="696">
        <v>0</v>
      </c>
      <c r="AB567" s="697">
        <v>23</v>
      </c>
      <c r="AC567" s="697">
        <v>23</v>
      </c>
      <c r="AD567" s="697">
        <v>0</v>
      </c>
      <c r="AE567" s="697">
        <v>44</v>
      </c>
      <c r="AF567" s="698">
        <v>2</v>
      </c>
      <c r="AG567" s="719">
        <v>34</v>
      </c>
      <c r="AH567" s="712">
        <v>22</v>
      </c>
      <c r="AI567" s="719" t="s">
        <v>430</v>
      </c>
      <c r="AJ567" s="554">
        <f>SUM(AQ567:AU567)</f>
        <v>74</v>
      </c>
      <c r="AK567" s="720" t="s">
        <v>98</v>
      </c>
      <c r="AL567" s="721" t="s">
        <v>98</v>
      </c>
      <c r="AM567" s="722" t="s">
        <v>98</v>
      </c>
      <c r="AN567" s="723" t="s">
        <v>97</v>
      </c>
      <c r="AO567" s="721" t="s">
        <v>97</v>
      </c>
      <c r="AP567" s="722" t="s">
        <v>97</v>
      </c>
      <c r="AQ567" s="723">
        <v>5</v>
      </c>
      <c r="AR567" s="721">
        <v>22</v>
      </c>
      <c r="AS567" s="721">
        <v>35</v>
      </c>
      <c r="AT567" s="721">
        <v>9</v>
      </c>
      <c r="AU567" s="724">
        <v>3</v>
      </c>
      <c r="AV567" s="553">
        <f t="shared" si="80"/>
        <v>2</v>
      </c>
      <c r="AW567" s="725">
        <v>0</v>
      </c>
      <c r="AX567" s="726">
        <v>0</v>
      </c>
      <c r="AY567" s="726">
        <v>0</v>
      </c>
      <c r="AZ567" s="726">
        <v>0</v>
      </c>
      <c r="BA567" s="726">
        <v>1</v>
      </c>
      <c r="BB567" s="726">
        <v>0</v>
      </c>
      <c r="BC567" s="726">
        <v>0</v>
      </c>
      <c r="BD567" s="726">
        <v>1</v>
      </c>
      <c r="BE567" s="727">
        <v>0</v>
      </c>
    </row>
    <row r="568" spans="1:57" ht="32.25" thickBot="1">
      <c r="A568" s="2466"/>
      <c r="B568" s="2694"/>
      <c r="C568" s="2713"/>
      <c r="D568" s="291" t="s">
        <v>78</v>
      </c>
      <c r="E568" s="2533"/>
      <c r="F568" s="2543"/>
      <c r="G568" s="833">
        <f t="shared" si="78"/>
        <v>0</v>
      </c>
      <c r="H568" s="1060">
        <f t="shared" si="84"/>
        <v>0</v>
      </c>
      <c r="I568" s="732"/>
      <c r="J568" s="732"/>
      <c r="K568" s="732"/>
      <c r="L568" s="733"/>
      <c r="M568" s="734">
        <f t="shared" si="79"/>
        <v>0</v>
      </c>
      <c r="N568" s="735"/>
      <c r="O568" s="735"/>
      <c r="P568" s="735"/>
      <c r="Q568" s="735"/>
      <c r="R568" s="769"/>
      <c r="S568" s="763"/>
      <c r="T568" s="763"/>
      <c r="U568" s="763"/>
      <c r="V568" s="738"/>
      <c r="W568" s="738"/>
      <c r="X568" s="739"/>
      <c r="Y568" s="737"/>
      <c r="Z568" s="739"/>
      <c r="AA568" s="743"/>
      <c r="AB568" s="732"/>
      <c r="AC568" s="732"/>
      <c r="AD568" s="732"/>
      <c r="AE568" s="732"/>
      <c r="AF568" s="733"/>
      <c r="AG568" s="743"/>
      <c r="AH568" s="760"/>
      <c r="AI568" s="764"/>
      <c r="AJ568" s="555">
        <f t="shared" si="82"/>
        <v>0</v>
      </c>
      <c r="AK568" s="744" t="s">
        <v>97</v>
      </c>
      <c r="AL568" s="745" t="s">
        <v>97</v>
      </c>
      <c r="AM568" s="746" t="s">
        <v>97</v>
      </c>
      <c r="AN568" s="747" t="s">
        <v>97</v>
      </c>
      <c r="AO568" s="745" t="s">
        <v>98</v>
      </c>
      <c r="AP568" s="746" t="s">
        <v>98</v>
      </c>
      <c r="AQ568" s="743"/>
      <c r="AR568" s="732"/>
      <c r="AS568" s="732"/>
      <c r="AT568" s="732"/>
      <c r="AU568" s="733"/>
      <c r="AV568" s="553">
        <f t="shared" si="80"/>
        <v>0</v>
      </c>
      <c r="AW568" s="748"/>
      <c r="AX568" s="749"/>
      <c r="AY568" s="749"/>
      <c r="AZ568" s="749"/>
      <c r="BA568" s="749"/>
      <c r="BB568" s="749"/>
      <c r="BC568" s="749"/>
      <c r="BD568" s="749"/>
      <c r="BE568" s="750"/>
    </row>
    <row r="569" spans="1:57" ht="31.5">
      <c r="A569" s="2466"/>
      <c r="B569" s="2692" t="s">
        <v>431</v>
      </c>
      <c r="C569" s="2710" t="s">
        <v>432</v>
      </c>
      <c r="D569" s="289" t="s">
        <v>74</v>
      </c>
      <c r="E569" s="2531">
        <v>13</v>
      </c>
      <c r="F569" s="2534">
        <f>E569-SUM(M569:M573)</f>
        <v>-1</v>
      </c>
      <c r="G569" s="831">
        <f t="shared" si="78"/>
        <v>0</v>
      </c>
      <c r="H569" s="1057">
        <f t="shared" si="84"/>
        <v>0</v>
      </c>
      <c r="I569" s="686"/>
      <c r="J569" s="686"/>
      <c r="K569" s="686"/>
      <c r="L569" s="687"/>
      <c r="M569" s="688">
        <f t="shared" si="79"/>
        <v>0</v>
      </c>
      <c r="N569" s="689"/>
      <c r="O569" s="689"/>
      <c r="P569" s="689"/>
      <c r="Q569" s="689"/>
      <c r="R569" s="693"/>
      <c r="S569" s="762"/>
      <c r="T569" s="762"/>
      <c r="U569" s="762"/>
      <c r="V569" s="689"/>
      <c r="W569" s="689"/>
      <c r="X569" s="693"/>
      <c r="Y569" s="691"/>
      <c r="Z569" s="693"/>
      <c r="AA569" s="699"/>
      <c r="AB569" s="686"/>
      <c r="AC569" s="686"/>
      <c r="AD569" s="686"/>
      <c r="AE569" s="686"/>
      <c r="AF569" s="687"/>
      <c r="AG569" s="699"/>
      <c r="AH569" s="703"/>
      <c r="AI569" s="752"/>
      <c r="AJ569" s="552">
        <f t="shared" si="82"/>
        <v>0</v>
      </c>
      <c r="AK569" s="700" t="s">
        <v>97</v>
      </c>
      <c r="AL569" s="701" t="s">
        <v>97</v>
      </c>
      <c r="AM569" s="702" t="s">
        <v>97</v>
      </c>
      <c r="AN569" s="699"/>
      <c r="AO569" s="686"/>
      <c r="AP569" s="703"/>
      <c r="AQ569" s="704" t="s">
        <v>97</v>
      </c>
      <c r="AR569" s="701" t="s">
        <v>97</v>
      </c>
      <c r="AS569" s="701" t="s">
        <v>97</v>
      </c>
      <c r="AT569" s="701" t="s">
        <v>97</v>
      </c>
      <c r="AU569" s="705" t="s">
        <v>97</v>
      </c>
      <c r="AV569" s="553">
        <f t="shared" si="80"/>
        <v>0</v>
      </c>
      <c r="AW569" s="706"/>
      <c r="AX569" s="707"/>
      <c r="AY569" s="707"/>
      <c r="AZ569" s="707"/>
      <c r="BA569" s="707"/>
      <c r="BB569" s="707"/>
      <c r="BC569" s="707"/>
      <c r="BD569" s="707"/>
      <c r="BE569" s="708"/>
    </row>
    <row r="570" spans="1:57" ht="47.25">
      <c r="A570" s="2466"/>
      <c r="B570" s="2693"/>
      <c r="C570" s="2711"/>
      <c r="D570" s="290" t="s">
        <v>75</v>
      </c>
      <c r="E570" s="2532"/>
      <c r="F570" s="2535"/>
      <c r="G570" s="832">
        <f t="shared" si="78"/>
        <v>0</v>
      </c>
      <c r="H570" s="1058">
        <f t="shared" si="84"/>
        <v>0</v>
      </c>
      <c r="I570" s="711"/>
      <c r="J570" s="711"/>
      <c r="K570" s="711"/>
      <c r="L570" s="712"/>
      <c r="M570" s="713">
        <f t="shared" si="79"/>
        <v>0</v>
      </c>
      <c r="N570" s="714"/>
      <c r="O570" s="714"/>
      <c r="P570" s="714"/>
      <c r="Q570" s="714"/>
      <c r="R570" s="718"/>
      <c r="S570" s="694"/>
      <c r="T570" s="694"/>
      <c r="U570" s="694"/>
      <c r="V570" s="751"/>
      <c r="W570" s="751"/>
      <c r="X570" s="695"/>
      <c r="Y570" s="756"/>
      <c r="Z570" s="695"/>
      <c r="AA570" s="696"/>
      <c r="AB570" s="697"/>
      <c r="AC570" s="697"/>
      <c r="AD570" s="697"/>
      <c r="AE570" s="697"/>
      <c r="AF570" s="698"/>
      <c r="AG570" s="719"/>
      <c r="AH570" s="757"/>
      <c r="AI570" s="758"/>
      <c r="AJ570" s="554">
        <f t="shared" si="82"/>
        <v>0</v>
      </c>
      <c r="AK570" s="720" t="s">
        <v>98</v>
      </c>
      <c r="AL570" s="721" t="s">
        <v>98</v>
      </c>
      <c r="AM570" s="722" t="s">
        <v>98</v>
      </c>
      <c r="AN570" s="723"/>
      <c r="AO570" s="721"/>
      <c r="AP570" s="722"/>
      <c r="AQ570" s="723" t="s">
        <v>97</v>
      </c>
      <c r="AR570" s="721" t="s">
        <v>97</v>
      </c>
      <c r="AS570" s="721" t="s">
        <v>97</v>
      </c>
      <c r="AT570" s="721" t="s">
        <v>97</v>
      </c>
      <c r="AU570" s="724" t="s">
        <v>97</v>
      </c>
      <c r="AV570" s="553">
        <f t="shared" si="80"/>
        <v>0</v>
      </c>
      <c r="AW570" s="753"/>
      <c r="AX570" s="754"/>
      <c r="AY570" s="754"/>
      <c r="AZ570" s="754"/>
      <c r="BA570" s="754"/>
      <c r="BB570" s="754"/>
      <c r="BC570" s="754"/>
      <c r="BD570" s="754"/>
      <c r="BE570" s="755"/>
    </row>
    <row r="571" spans="1:57" ht="31.5">
      <c r="A571" s="2466"/>
      <c r="B571" s="2693"/>
      <c r="C571" s="2711"/>
      <c r="D571" s="290" t="s">
        <v>76</v>
      </c>
      <c r="E571" s="2532"/>
      <c r="F571" s="2535"/>
      <c r="G571" s="832">
        <f t="shared" si="78"/>
        <v>0</v>
      </c>
      <c r="H571" s="1058">
        <f t="shared" si="84"/>
        <v>0</v>
      </c>
      <c r="I571" s="711"/>
      <c r="J571" s="711"/>
      <c r="K571" s="711"/>
      <c r="L571" s="712"/>
      <c r="M571" s="713">
        <f t="shared" si="79"/>
        <v>0</v>
      </c>
      <c r="N571" s="714"/>
      <c r="O571" s="714"/>
      <c r="P571" s="714"/>
      <c r="Q571" s="714"/>
      <c r="R571" s="718"/>
      <c r="S571" s="694"/>
      <c r="T571" s="694"/>
      <c r="U571" s="694"/>
      <c r="V571" s="751"/>
      <c r="W571" s="751"/>
      <c r="X571" s="695"/>
      <c r="Y571" s="756"/>
      <c r="Z571" s="695"/>
      <c r="AA571" s="696"/>
      <c r="AB571" s="697"/>
      <c r="AC571" s="697"/>
      <c r="AD571" s="697"/>
      <c r="AE571" s="697"/>
      <c r="AF571" s="698"/>
      <c r="AG571" s="719"/>
      <c r="AH571" s="757"/>
      <c r="AI571" s="758"/>
      <c r="AJ571" s="554">
        <f t="shared" si="82"/>
        <v>0</v>
      </c>
      <c r="AK571" s="720"/>
      <c r="AL571" s="721"/>
      <c r="AM571" s="722"/>
      <c r="AN571" s="723" t="s">
        <v>97</v>
      </c>
      <c r="AO571" s="721" t="s">
        <v>97</v>
      </c>
      <c r="AP571" s="722" t="s">
        <v>97</v>
      </c>
      <c r="AQ571" s="723" t="s">
        <v>97</v>
      </c>
      <c r="AR571" s="721" t="s">
        <v>97</v>
      </c>
      <c r="AS571" s="721" t="s">
        <v>97</v>
      </c>
      <c r="AT571" s="721" t="s">
        <v>97</v>
      </c>
      <c r="AU571" s="724" t="s">
        <v>97</v>
      </c>
      <c r="AV571" s="553">
        <f t="shared" si="80"/>
        <v>0</v>
      </c>
      <c r="AW571" s="753"/>
      <c r="AX571" s="754"/>
      <c r="AY571" s="754"/>
      <c r="AZ571" s="754"/>
      <c r="BA571" s="754"/>
      <c r="BB571" s="754"/>
      <c r="BC571" s="754"/>
      <c r="BD571" s="754"/>
      <c r="BE571" s="755"/>
    </row>
    <row r="572" spans="1:57" ht="32.25" thickBot="1">
      <c r="A572" s="2466"/>
      <c r="B572" s="2693"/>
      <c r="C572" s="2711"/>
      <c r="D572" s="290" t="s">
        <v>77</v>
      </c>
      <c r="E572" s="2532"/>
      <c r="F572" s="2535"/>
      <c r="G572" s="832">
        <f t="shared" si="78"/>
        <v>14</v>
      </c>
      <c r="H572" s="1058">
        <v>1</v>
      </c>
      <c r="I572" s="711"/>
      <c r="J572" s="711"/>
      <c r="K572" s="711">
        <v>1</v>
      </c>
      <c r="L572" s="712"/>
      <c r="M572" s="713">
        <f t="shared" si="79"/>
        <v>14</v>
      </c>
      <c r="N572" s="714"/>
      <c r="O572" s="714">
        <v>14</v>
      </c>
      <c r="P572" s="714"/>
      <c r="Q572" s="714"/>
      <c r="R572" s="718"/>
      <c r="S572" s="740">
        <v>3</v>
      </c>
      <c r="T572" s="714"/>
      <c r="U572" s="714"/>
      <c r="V572" s="714">
        <v>11</v>
      </c>
      <c r="W572" s="714"/>
      <c r="X572" s="718"/>
      <c r="Y572" s="694">
        <v>14</v>
      </c>
      <c r="Z572" s="695"/>
      <c r="AA572" s="696"/>
      <c r="AB572" s="697">
        <v>8</v>
      </c>
      <c r="AC572" s="697">
        <v>7</v>
      </c>
      <c r="AD572" s="697"/>
      <c r="AE572" s="697">
        <v>9</v>
      </c>
      <c r="AF572" s="698">
        <v>1</v>
      </c>
      <c r="AG572" s="719">
        <v>45</v>
      </c>
      <c r="AH572" s="712">
        <v>23.7</v>
      </c>
      <c r="AI572" s="719">
        <v>83.8</v>
      </c>
      <c r="AJ572" s="555">
        <f>SUM(AQ572:AU572)</f>
        <v>14</v>
      </c>
      <c r="AK572" s="720" t="s">
        <v>98</v>
      </c>
      <c r="AL572" s="721" t="s">
        <v>98</v>
      </c>
      <c r="AM572" s="722" t="s">
        <v>98</v>
      </c>
      <c r="AN572" s="723" t="s">
        <v>97</v>
      </c>
      <c r="AO572" s="721" t="s">
        <v>97</v>
      </c>
      <c r="AP572" s="722" t="s">
        <v>97</v>
      </c>
      <c r="AQ572" s="723">
        <v>6</v>
      </c>
      <c r="AR572" s="721">
        <v>2</v>
      </c>
      <c r="AS572" s="721">
        <v>2</v>
      </c>
      <c r="AT572" s="721">
        <v>3</v>
      </c>
      <c r="AU572" s="724">
        <v>1</v>
      </c>
      <c r="AV572" s="553">
        <f t="shared" si="80"/>
        <v>0</v>
      </c>
      <c r="AW572" s="725"/>
      <c r="AX572" s="726"/>
      <c r="AY572" s="726"/>
      <c r="AZ572" s="726"/>
      <c r="BA572" s="726"/>
      <c r="BB572" s="726"/>
      <c r="BC572" s="726"/>
      <c r="BD572" s="726"/>
      <c r="BE572" s="727"/>
    </row>
    <row r="573" spans="1:57" ht="32.25" thickBot="1">
      <c r="A573" s="2466"/>
      <c r="B573" s="2703"/>
      <c r="C573" s="2712"/>
      <c r="D573" s="291" t="s">
        <v>78</v>
      </c>
      <c r="E573" s="2533"/>
      <c r="F573" s="2543"/>
      <c r="G573" s="833">
        <f t="shared" si="78"/>
        <v>0</v>
      </c>
      <c r="H573" s="1060">
        <f t="shared" si="84"/>
        <v>0</v>
      </c>
      <c r="I573" s="732"/>
      <c r="J573" s="732"/>
      <c r="K573" s="732"/>
      <c r="L573" s="733"/>
      <c r="M573" s="734">
        <f t="shared" si="79"/>
        <v>0</v>
      </c>
      <c r="N573" s="735"/>
      <c r="O573" s="735"/>
      <c r="P573" s="735"/>
      <c r="Q573" s="735"/>
      <c r="R573" s="769"/>
      <c r="S573" s="763"/>
      <c r="T573" s="763"/>
      <c r="U573" s="763"/>
      <c r="V573" s="738"/>
      <c r="W573" s="738"/>
      <c r="X573" s="739"/>
      <c r="Y573" s="737"/>
      <c r="Z573" s="739"/>
      <c r="AA573" s="743"/>
      <c r="AB573" s="732"/>
      <c r="AC573" s="732"/>
      <c r="AD573" s="732"/>
      <c r="AE573" s="732"/>
      <c r="AF573" s="733"/>
      <c r="AG573" s="743"/>
      <c r="AH573" s="760"/>
      <c r="AI573" s="764"/>
      <c r="AJ573" s="555">
        <f t="shared" si="82"/>
        <v>0</v>
      </c>
      <c r="AK573" s="744" t="s">
        <v>97</v>
      </c>
      <c r="AL573" s="745" t="s">
        <v>97</v>
      </c>
      <c r="AM573" s="746" t="s">
        <v>97</v>
      </c>
      <c r="AN573" s="747" t="s">
        <v>97</v>
      </c>
      <c r="AO573" s="745" t="s">
        <v>98</v>
      </c>
      <c r="AP573" s="746" t="s">
        <v>98</v>
      </c>
      <c r="AQ573" s="743"/>
      <c r="AR573" s="732"/>
      <c r="AS573" s="732"/>
      <c r="AT573" s="732"/>
      <c r="AU573" s="733"/>
      <c r="AV573" s="553">
        <f t="shared" si="80"/>
        <v>0</v>
      </c>
      <c r="AW573" s="748"/>
      <c r="AX573" s="749"/>
      <c r="AY573" s="749"/>
      <c r="AZ573" s="749"/>
      <c r="BA573" s="749"/>
      <c r="BB573" s="749"/>
      <c r="BC573" s="749"/>
      <c r="BD573" s="749"/>
      <c r="BE573" s="750"/>
    </row>
    <row r="574" spans="1:57" ht="31.5">
      <c r="A574" s="2466"/>
      <c r="B574" s="2692" t="s">
        <v>433</v>
      </c>
      <c r="C574" s="2710" t="s">
        <v>434</v>
      </c>
      <c r="D574" s="289" t="s">
        <v>74</v>
      </c>
      <c r="E574" s="2531">
        <v>50</v>
      </c>
      <c r="F574" s="2534">
        <f>E574-SUM(M574:M578)</f>
        <v>-12</v>
      </c>
      <c r="G574" s="831">
        <f t="shared" si="78"/>
        <v>0</v>
      </c>
      <c r="H574" s="1057">
        <f t="shared" si="84"/>
        <v>0</v>
      </c>
      <c r="I574" s="686"/>
      <c r="J574" s="686"/>
      <c r="K574" s="686"/>
      <c r="L574" s="687"/>
      <c r="M574" s="688">
        <f t="shared" si="79"/>
        <v>0</v>
      </c>
      <c r="N574" s="689"/>
      <c r="O574" s="689"/>
      <c r="P574" s="689"/>
      <c r="Q574" s="689"/>
      <c r="R574" s="693"/>
      <c r="S574" s="762"/>
      <c r="T574" s="762"/>
      <c r="U574" s="762"/>
      <c r="V574" s="689"/>
      <c r="W574" s="689"/>
      <c r="X574" s="693"/>
      <c r="Y574" s="691"/>
      <c r="Z574" s="693"/>
      <c r="AA574" s="699"/>
      <c r="AB574" s="686"/>
      <c r="AC574" s="686"/>
      <c r="AD574" s="686"/>
      <c r="AE574" s="686"/>
      <c r="AF574" s="687"/>
      <c r="AG574" s="699"/>
      <c r="AH574" s="703"/>
      <c r="AI574" s="752"/>
      <c r="AJ574" s="552">
        <f t="shared" si="82"/>
        <v>0</v>
      </c>
      <c r="AK574" s="700" t="s">
        <v>97</v>
      </c>
      <c r="AL574" s="701" t="s">
        <v>97</v>
      </c>
      <c r="AM574" s="702" t="s">
        <v>97</v>
      </c>
      <c r="AN574" s="699"/>
      <c r="AO574" s="686"/>
      <c r="AP574" s="703"/>
      <c r="AQ574" s="704" t="s">
        <v>97</v>
      </c>
      <c r="AR574" s="701" t="s">
        <v>97</v>
      </c>
      <c r="AS574" s="701" t="s">
        <v>97</v>
      </c>
      <c r="AT574" s="701" t="s">
        <v>97</v>
      </c>
      <c r="AU574" s="705" t="s">
        <v>97</v>
      </c>
      <c r="AV574" s="553">
        <f t="shared" si="80"/>
        <v>0</v>
      </c>
      <c r="AW574" s="706"/>
      <c r="AX574" s="707"/>
      <c r="AY574" s="707"/>
      <c r="AZ574" s="707"/>
      <c r="BA574" s="707"/>
      <c r="BB574" s="707"/>
      <c r="BC574" s="707"/>
      <c r="BD574" s="707"/>
      <c r="BE574" s="708"/>
    </row>
    <row r="575" spans="1:57" ht="47.25">
      <c r="A575" s="2466"/>
      <c r="B575" s="2693"/>
      <c r="C575" s="2711"/>
      <c r="D575" s="290" t="s">
        <v>75</v>
      </c>
      <c r="E575" s="2532"/>
      <c r="F575" s="2535"/>
      <c r="G575" s="832">
        <f t="shared" si="78"/>
        <v>0</v>
      </c>
      <c r="H575" s="1058">
        <f t="shared" si="84"/>
        <v>0</v>
      </c>
      <c r="I575" s="711"/>
      <c r="J575" s="711"/>
      <c r="K575" s="711"/>
      <c r="L575" s="712"/>
      <c r="M575" s="713">
        <f t="shared" si="79"/>
        <v>0</v>
      </c>
      <c r="N575" s="714"/>
      <c r="O575" s="714"/>
      <c r="P575" s="714"/>
      <c r="Q575" s="714"/>
      <c r="R575" s="718"/>
      <c r="S575" s="694"/>
      <c r="T575" s="694"/>
      <c r="U575" s="694"/>
      <c r="V575" s="751"/>
      <c r="W575" s="751"/>
      <c r="X575" s="695"/>
      <c r="Y575" s="756"/>
      <c r="Z575" s="695"/>
      <c r="AA575" s="696"/>
      <c r="AB575" s="697"/>
      <c r="AC575" s="697"/>
      <c r="AD575" s="697"/>
      <c r="AE575" s="697"/>
      <c r="AF575" s="698"/>
      <c r="AG575" s="719"/>
      <c r="AH575" s="757"/>
      <c r="AI575" s="758"/>
      <c r="AJ575" s="554">
        <f t="shared" si="82"/>
        <v>0</v>
      </c>
      <c r="AK575" s="720" t="s">
        <v>98</v>
      </c>
      <c r="AL575" s="721" t="s">
        <v>98</v>
      </c>
      <c r="AM575" s="722" t="s">
        <v>98</v>
      </c>
      <c r="AN575" s="723"/>
      <c r="AO575" s="721"/>
      <c r="AP575" s="722"/>
      <c r="AQ575" s="723" t="s">
        <v>97</v>
      </c>
      <c r="AR575" s="721" t="s">
        <v>97</v>
      </c>
      <c r="AS575" s="721" t="s">
        <v>97</v>
      </c>
      <c r="AT575" s="721" t="s">
        <v>97</v>
      </c>
      <c r="AU575" s="724" t="s">
        <v>97</v>
      </c>
      <c r="AV575" s="553">
        <f t="shared" si="80"/>
        <v>0</v>
      </c>
      <c r="AW575" s="753"/>
      <c r="AX575" s="754"/>
      <c r="AY575" s="754"/>
      <c r="AZ575" s="754"/>
      <c r="BA575" s="754"/>
      <c r="BB575" s="754"/>
      <c r="BC575" s="754"/>
      <c r="BD575" s="754"/>
      <c r="BE575" s="755"/>
    </row>
    <row r="576" spans="1:57" ht="31.5">
      <c r="A576" s="2466"/>
      <c r="B576" s="2693"/>
      <c r="C576" s="2711"/>
      <c r="D576" s="290" t="s">
        <v>76</v>
      </c>
      <c r="E576" s="2532"/>
      <c r="F576" s="2535"/>
      <c r="G576" s="832">
        <f t="shared" si="78"/>
        <v>0</v>
      </c>
      <c r="H576" s="1058">
        <f t="shared" si="84"/>
        <v>0</v>
      </c>
      <c r="I576" s="711"/>
      <c r="J576" s="711"/>
      <c r="K576" s="711"/>
      <c r="L576" s="712"/>
      <c r="M576" s="713">
        <f t="shared" si="79"/>
        <v>0</v>
      </c>
      <c r="N576" s="714"/>
      <c r="O576" s="714"/>
      <c r="P576" s="714"/>
      <c r="Q576" s="714"/>
      <c r="R576" s="718"/>
      <c r="S576" s="694"/>
      <c r="T576" s="694"/>
      <c r="U576" s="694"/>
      <c r="V576" s="751"/>
      <c r="W576" s="751"/>
      <c r="X576" s="695"/>
      <c r="Y576" s="756"/>
      <c r="Z576" s="695"/>
      <c r="AA576" s="696"/>
      <c r="AB576" s="697"/>
      <c r="AC576" s="697"/>
      <c r="AD576" s="697"/>
      <c r="AE576" s="697"/>
      <c r="AF576" s="698"/>
      <c r="AG576" s="719"/>
      <c r="AH576" s="757"/>
      <c r="AI576" s="758"/>
      <c r="AJ576" s="554">
        <f t="shared" si="82"/>
        <v>0</v>
      </c>
      <c r="AK576" s="720"/>
      <c r="AL576" s="721"/>
      <c r="AM576" s="722"/>
      <c r="AN576" s="723" t="s">
        <v>97</v>
      </c>
      <c r="AO576" s="721" t="s">
        <v>97</v>
      </c>
      <c r="AP576" s="722" t="s">
        <v>97</v>
      </c>
      <c r="AQ576" s="723" t="s">
        <v>97</v>
      </c>
      <c r="AR576" s="721" t="s">
        <v>97</v>
      </c>
      <c r="AS576" s="721" t="s">
        <v>97</v>
      </c>
      <c r="AT576" s="721" t="s">
        <v>97</v>
      </c>
      <c r="AU576" s="724" t="s">
        <v>97</v>
      </c>
      <c r="AV576" s="553">
        <f t="shared" si="80"/>
        <v>0</v>
      </c>
      <c r="AW576" s="753"/>
      <c r="AX576" s="754"/>
      <c r="AY576" s="754"/>
      <c r="AZ576" s="754"/>
      <c r="BA576" s="754"/>
      <c r="BB576" s="754"/>
      <c r="BC576" s="754"/>
      <c r="BD576" s="754"/>
      <c r="BE576" s="755"/>
    </row>
    <row r="577" spans="1:57" ht="31.5">
      <c r="A577" s="2466"/>
      <c r="B577" s="2693"/>
      <c r="C577" s="2711"/>
      <c r="D577" s="290" t="s">
        <v>77</v>
      </c>
      <c r="E577" s="2532"/>
      <c r="F577" s="2535"/>
      <c r="G577" s="832">
        <f t="shared" si="78"/>
        <v>62</v>
      </c>
      <c r="H577" s="1058">
        <f t="shared" ref="H577" si="85">SUM(I577:L577)</f>
        <v>3</v>
      </c>
      <c r="I577" s="711">
        <v>3</v>
      </c>
      <c r="J577" s="711"/>
      <c r="K577" s="711"/>
      <c r="L577" s="712"/>
      <c r="M577" s="713">
        <f t="shared" si="79"/>
        <v>62</v>
      </c>
      <c r="N577" s="714"/>
      <c r="O577" s="714">
        <v>62</v>
      </c>
      <c r="P577" s="714"/>
      <c r="Q577" s="714"/>
      <c r="R577" s="718"/>
      <c r="S577" s="740">
        <v>12</v>
      </c>
      <c r="T577" s="714"/>
      <c r="U577" s="714"/>
      <c r="V577" s="714">
        <v>49</v>
      </c>
      <c r="W577" s="714">
        <v>1</v>
      </c>
      <c r="X577" s="718"/>
      <c r="Y577" s="694">
        <v>59</v>
      </c>
      <c r="Z577" s="695">
        <v>3</v>
      </c>
      <c r="AA577" s="696"/>
      <c r="AB577" s="697">
        <v>22</v>
      </c>
      <c r="AC577" s="697">
        <v>20</v>
      </c>
      <c r="AD577" s="697">
        <v>4</v>
      </c>
      <c r="AE577" s="697">
        <v>34</v>
      </c>
      <c r="AF577" s="698">
        <v>4</v>
      </c>
      <c r="AG577" s="719">
        <v>43.5</v>
      </c>
      <c r="AH577" s="712">
        <v>16.899999999999999</v>
      </c>
      <c r="AI577" s="719">
        <v>105</v>
      </c>
      <c r="AJ577" s="554">
        <f>SUM(AQ577:AU577)</f>
        <v>50</v>
      </c>
      <c r="AK577" s="720" t="s">
        <v>98</v>
      </c>
      <c r="AL577" s="721" t="s">
        <v>98</v>
      </c>
      <c r="AM577" s="722" t="s">
        <v>98</v>
      </c>
      <c r="AN577" s="723" t="s">
        <v>97</v>
      </c>
      <c r="AO577" s="721" t="s">
        <v>97</v>
      </c>
      <c r="AP577" s="722" t="s">
        <v>97</v>
      </c>
      <c r="AQ577" s="723">
        <v>2</v>
      </c>
      <c r="AR577" s="721">
        <v>10</v>
      </c>
      <c r="AS577" s="721">
        <v>19</v>
      </c>
      <c r="AT577" s="721">
        <v>14</v>
      </c>
      <c r="AU577" s="724">
        <v>5</v>
      </c>
      <c r="AV577" s="553">
        <f t="shared" si="80"/>
        <v>0</v>
      </c>
      <c r="AW577" s="725"/>
      <c r="AX577" s="726"/>
      <c r="AY577" s="726"/>
      <c r="AZ577" s="726"/>
      <c r="BA577" s="726"/>
      <c r="BB577" s="726"/>
      <c r="BC577" s="726"/>
      <c r="BD577" s="726"/>
      <c r="BE577" s="727"/>
    </row>
    <row r="578" spans="1:57" ht="32.25" thickBot="1">
      <c r="A578" s="2466"/>
      <c r="B578" s="2694"/>
      <c r="C578" s="2713"/>
      <c r="D578" s="291" t="s">
        <v>78</v>
      </c>
      <c r="E578" s="2533"/>
      <c r="F578" s="2543"/>
      <c r="G578" s="833">
        <f t="shared" si="78"/>
        <v>0</v>
      </c>
      <c r="H578" s="1059">
        <f t="shared" si="84"/>
        <v>0</v>
      </c>
      <c r="I578" s="770"/>
      <c r="J578" s="770"/>
      <c r="K578" s="770"/>
      <c r="L578" s="742"/>
      <c r="M578" s="734">
        <f t="shared" si="79"/>
        <v>0</v>
      </c>
      <c r="N578" s="735"/>
      <c r="O578" s="735"/>
      <c r="P578" s="735"/>
      <c r="Q578" s="735"/>
      <c r="R578" s="769"/>
      <c r="S578" s="763"/>
      <c r="T578" s="763"/>
      <c r="U578" s="763"/>
      <c r="V578" s="738"/>
      <c r="W578" s="738"/>
      <c r="X578" s="739"/>
      <c r="Y578" s="737"/>
      <c r="Z578" s="739"/>
      <c r="AA578" s="743"/>
      <c r="AB578" s="732"/>
      <c r="AC578" s="732"/>
      <c r="AD578" s="732"/>
      <c r="AE578" s="732"/>
      <c r="AF578" s="733"/>
      <c r="AG578" s="743"/>
      <c r="AH578" s="760"/>
      <c r="AI578" s="761"/>
      <c r="AJ578" s="556">
        <f t="shared" si="82"/>
        <v>0</v>
      </c>
      <c r="AK578" s="744" t="s">
        <v>97</v>
      </c>
      <c r="AL578" s="745" t="s">
        <v>97</v>
      </c>
      <c r="AM578" s="746" t="s">
        <v>97</v>
      </c>
      <c r="AN578" s="747" t="s">
        <v>97</v>
      </c>
      <c r="AO578" s="745" t="s">
        <v>98</v>
      </c>
      <c r="AP578" s="746" t="s">
        <v>98</v>
      </c>
      <c r="AQ578" s="743"/>
      <c r="AR578" s="732"/>
      <c r="AS578" s="732"/>
      <c r="AT578" s="732"/>
      <c r="AU578" s="733"/>
      <c r="AV578" s="553">
        <f t="shared" si="80"/>
        <v>0</v>
      </c>
      <c r="AW578" s="748"/>
      <c r="AX578" s="749"/>
      <c r="AY578" s="749"/>
      <c r="AZ578" s="749"/>
      <c r="BA578" s="749"/>
      <c r="BB578" s="749"/>
      <c r="BC578" s="749"/>
      <c r="BD578" s="749"/>
      <c r="BE578" s="750"/>
    </row>
    <row r="579" spans="1:57" ht="31.5">
      <c r="A579" s="2466"/>
      <c r="B579" s="2692" t="s">
        <v>435</v>
      </c>
      <c r="C579" s="2710" t="s">
        <v>436</v>
      </c>
      <c r="D579" s="289" t="s">
        <v>74</v>
      </c>
      <c r="E579" s="2531">
        <v>60</v>
      </c>
      <c r="F579" s="2534">
        <v>7</v>
      </c>
      <c r="G579" s="684">
        <f t="shared" si="78"/>
        <v>0</v>
      </c>
      <c r="H579" s="685">
        <f t="shared" si="84"/>
        <v>0</v>
      </c>
      <c r="I579" s="686"/>
      <c r="J579" s="686"/>
      <c r="K579" s="686"/>
      <c r="L579" s="703"/>
      <c r="M579" s="781">
        <f t="shared" si="79"/>
        <v>0</v>
      </c>
      <c r="N579" s="689"/>
      <c r="O579" s="689"/>
      <c r="P579" s="689"/>
      <c r="Q579" s="689"/>
      <c r="R579" s="693"/>
      <c r="S579" s="762"/>
      <c r="T579" s="762"/>
      <c r="U579" s="762"/>
      <c r="V579" s="689"/>
      <c r="W579" s="689"/>
      <c r="X579" s="693"/>
      <c r="Y579" s="691"/>
      <c r="Z579" s="693"/>
      <c r="AA579" s="699"/>
      <c r="AB579" s="686"/>
      <c r="AC579" s="686"/>
      <c r="AD579" s="686"/>
      <c r="AE579" s="686"/>
      <c r="AF579" s="687"/>
      <c r="AG579" s="699"/>
      <c r="AH579" s="687"/>
      <c r="AI579" s="699"/>
      <c r="AJ579" s="552">
        <f t="shared" si="82"/>
        <v>0</v>
      </c>
      <c r="AK579" s="700" t="s">
        <v>97</v>
      </c>
      <c r="AL579" s="701" t="s">
        <v>97</v>
      </c>
      <c r="AM579" s="702" t="s">
        <v>97</v>
      </c>
      <c r="AN579" s="699"/>
      <c r="AO579" s="686"/>
      <c r="AP579" s="703"/>
      <c r="AQ579" s="704" t="s">
        <v>97</v>
      </c>
      <c r="AR579" s="701" t="s">
        <v>97</v>
      </c>
      <c r="AS579" s="701" t="s">
        <v>97</v>
      </c>
      <c r="AT579" s="701" t="s">
        <v>97</v>
      </c>
      <c r="AU579" s="705" t="s">
        <v>97</v>
      </c>
      <c r="AV579" s="553">
        <f t="shared" si="80"/>
        <v>0</v>
      </c>
      <c r="AW579" s="706"/>
      <c r="AX579" s="707"/>
      <c r="AY579" s="707"/>
      <c r="AZ579" s="707"/>
      <c r="BA579" s="707"/>
      <c r="BB579" s="707"/>
      <c r="BC579" s="707"/>
      <c r="BD579" s="707"/>
      <c r="BE579" s="708"/>
    </row>
    <row r="580" spans="1:57" ht="47.25">
      <c r="A580" s="2466"/>
      <c r="B580" s="2693"/>
      <c r="C580" s="2711"/>
      <c r="D580" s="290" t="s">
        <v>75</v>
      </c>
      <c r="E580" s="2532"/>
      <c r="F580" s="2535"/>
      <c r="G580" s="709">
        <f t="shared" si="78"/>
        <v>0</v>
      </c>
      <c r="H580" s="710">
        <f t="shared" si="84"/>
        <v>0</v>
      </c>
      <c r="I580" s="711"/>
      <c r="J580" s="711"/>
      <c r="K580" s="711"/>
      <c r="L580" s="757"/>
      <c r="M580" s="786">
        <f t="shared" si="79"/>
        <v>0</v>
      </c>
      <c r="N580" s="714"/>
      <c r="O580" s="714"/>
      <c r="P580" s="714"/>
      <c r="Q580" s="714"/>
      <c r="R580" s="718"/>
      <c r="S580" s="694"/>
      <c r="T580" s="694"/>
      <c r="U580" s="694"/>
      <c r="V580" s="751"/>
      <c r="W580" s="751"/>
      <c r="X580" s="695"/>
      <c r="Y580" s="756"/>
      <c r="Z580" s="695"/>
      <c r="AA580" s="696"/>
      <c r="AB580" s="697"/>
      <c r="AC580" s="697"/>
      <c r="AD580" s="697"/>
      <c r="AE580" s="697"/>
      <c r="AF580" s="698"/>
      <c r="AG580" s="719"/>
      <c r="AH580" s="712"/>
      <c r="AI580" s="719"/>
      <c r="AJ580" s="554">
        <f t="shared" si="82"/>
        <v>0</v>
      </c>
      <c r="AK580" s="720" t="s">
        <v>98</v>
      </c>
      <c r="AL580" s="721" t="s">
        <v>98</v>
      </c>
      <c r="AM580" s="722" t="s">
        <v>98</v>
      </c>
      <c r="AN580" s="723"/>
      <c r="AO580" s="721"/>
      <c r="AP580" s="722"/>
      <c r="AQ580" s="723" t="s">
        <v>97</v>
      </c>
      <c r="AR580" s="721" t="s">
        <v>97</v>
      </c>
      <c r="AS580" s="721" t="s">
        <v>97</v>
      </c>
      <c r="AT580" s="721" t="s">
        <v>97</v>
      </c>
      <c r="AU580" s="724" t="s">
        <v>97</v>
      </c>
      <c r="AV580" s="553">
        <f t="shared" si="80"/>
        <v>0</v>
      </c>
      <c r="AW580" s="753"/>
      <c r="AX580" s="754"/>
      <c r="AY580" s="754"/>
      <c r="AZ580" s="754"/>
      <c r="BA580" s="754"/>
      <c r="BB580" s="754"/>
      <c r="BC580" s="754"/>
      <c r="BD580" s="754"/>
      <c r="BE580" s="755"/>
    </row>
    <row r="581" spans="1:57" ht="31.5">
      <c r="A581" s="2466"/>
      <c r="B581" s="2693"/>
      <c r="C581" s="2711"/>
      <c r="D581" s="290" t="s">
        <v>76</v>
      </c>
      <c r="E581" s="2532"/>
      <c r="F581" s="2535"/>
      <c r="G581" s="709">
        <f t="shared" si="78"/>
        <v>0</v>
      </c>
      <c r="H581" s="710">
        <f t="shared" si="84"/>
        <v>0</v>
      </c>
      <c r="I581" s="711"/>
      <c r="J581" s="711"/>
      <c r="K581" s="711"/>
      <c r="L581" s="757"/>
      <c r="M581" s="786">
        <f t="shared" si="79"/>
        <v>0</v>
      </c>
      <c r="N581" s="714"/>
      <c r="O581" s="714"/>
      <c r="P581" s="714"/>
      <c r="Q581" s="714"/>
      <c r="R581" s="718"/>
      <c r="S581" s="694"/>
      <c r="T581" s="694"/>
      <c r="U581" s="694"/>
      <c r="V581" s="751"/>
      <c r="W581" s="751"/>
      <c r="X581" s="695"/>
      <c r="Y581" s="756"/>
      <c r="Z581" s="695"/>
      <c r="AA581" s="696"/>
      <c r="AB581" s="697"/>
      <c r="AC581" s="697"/>
      <c r="AD581" s="697"/>
      <c r="AE581" s="697"/>
      <c r="AF581" s="698"/>
      <c r="AG581" s="719"/>
      <c r="AH581" s="712"/>
      <c r="AI581" s="719"/>
      <c r="AJ581" s="554">
        <f t="shared" si="82"/>
        <v>0</v>
      </c>
      <c r="AK581" s="720"/>
      <c r="AL581" s="721"/>
      <c r="AM581" s="722"/>
      <c r="AN581" s="723" t="s">
        <v>97</v>
      </c>
      <c r="AO581" s="721" t="s">
        <v>97</v>
      </c>
      <c r="AP581" s="722" t="s">
        <v>97</v>
      </c>
      <c r="AQ581" s="723" t="s">
        <v>97</v>
      </c>
      <c r="AR581" s="721" t="s">
        <v>97</v>
      </c>
      <c r="AS581" s="721" t="s">
        <v>97</v>
      </c>
      <c r="AT581" s="721" t="s">
        <v>97</v>
      </c>
      <c r="AU581" s="724" t="s">
        <v>97</v>
      </c>
      <c r="AV581" s="553">
        <f t="shared" si="80"/>
        <v>0</v>
      </c>
      <c r="AW581" s="753"/>
      <c r="AX581" s="754"/>
      <c r="AY581" s="754"/>
      <c r="AZ581" s="754"/>
      <c r="BA581" s="754"/>
      <c r="BB581" s="754"/>
      <c r="BC581" s="754"/>
      <c r="BD581" s="754"/>
      <c r="BE581" s="755"/>
    </row>
    <row r="582" spans="1:57" ht="31.5">
      <c r="A582" s="2466"/>
      <c r="B582" s="2693"/>
      <c r="C582" s="2711"/>
      <c r="D582" s="290" t="s">
        <v>77</v>
      </c>
      <c r="E582" s="2532"/>
      <c r="F582" s="2535"/>
      <c r="G582" s="709">
        <f t="shared" si="78"/>
        <v>56</v>
      </c>
      <c r="H582" s="710">
        <f t="shared" si="84"/>
        <v>4</v>
      </c>
      <c r="I582" s="711">
        <v>1</v>
      </c>
      <c r="J582" s="711"/>
      <c r="K582" s="711">
        <v>3</v>
      </c>
      <c r="L582" s="757"/>
      <c r="M582" s="786">
        <f t="shared" si="79"/>
        <v>56</v>
      </c>
      <c r="N582" s="714"/>
      <c r="O582" s="714">
        <v>56</v>
      </c>
      <c r="P582" s="714"/>
      <c r="Q582" s="714"/>
      <c r="R582" s="718"/>
      <c r="S582" s="740">
        <v>3</v>
      </c>
      <c r="T582" s="714"/>
      <c r="U582" s="714"/>
      <c r="V582" s="714">
        <v>51</v>
      </c>
      <c r="W582" s="714">
        <v>2</v>
      </c>
      <c r="X582" s="718"/>
      <c r="Y582" s="694">
        <v>45</v>
      </c>
      <c r="Z582" s="695">
        <v>11</v>
      </c>
      <c r="AA582" s="696"/>
      <c r="AB582" s="697">
        <v>24</v>
      </c>
      <c r="AC582" s="697">
        <v>24</v>
      </c>
      <c r="AD582" s="697">
        <v>5</v>
      </c>
      <c r="AE582" s="697">
        <v>26</v>
      </c>
      <c r="AF582" s="698">
        <v>1</v>
      </c>
      <c r="AG582" s="719">
        <v>45</v>
      </c>
      <c r="AH582" s="712">
        <v>23</v>
      </c>
      <c r="AI582" s="719">
        <v>98</v>
      </c>
      <c r="AJ582" s="554">
        <f>SUM(AQ582:AU582)</f>
        <v>56</v>
      </c>
      <c r="AK582" s="720" t="s">
        <v>98</v>
      </c>
      <c r="AL582" s="721" t="s">
        <v>98</v>
      </c>
      <c r="AM582" s="722" t="s">
        <v>98</v>
      </c>
      <c r="AN582" s="723" t="s">
        <v>97</v>
      </c>
      <c r="AO582" s="721" t="s">
        <v>97</v>
      </c>
      <c r="AP582" s="722" t="s">
        <v>97</v>
      </c>
      <c r="AQ582" s="812">
        <v>3</v>
      </c>
      <c r="AR582" s="712">
        <v>4</v>
      </c>
      <c r="AS582" s="712">
        <v>40</v>
      </c>
      <c r="AT582" s="712">
        <v>9</v>
      </c>
      <c r="AU582" s="724">
        <v>0</v>
      </c>
      <c r="AV582" s="553">
        <f t="shared" si="80"/>
        <v>0</v>
      </c>
      <c r="AW582" s="725">
        <v>0</v>
      </c>
      <c r="AX582" s="726">
        <v>0</v>
      </c>
      <c r="AY582" s="726">
        <v>0</v>
      </c>
      <c r="AZ582" s="726">
        <v>0</v>
      </c>
      <c r="BA582" s="726">
        <v>0</v>
      </c>
      <c r="BB582" s="726">
        <v>0</v>
      </c>
      <c r="BC582" s="726">
        <v>0</v>
      </c>
      <c r="BD582" s="726">
        <v>0</v>
      </c>
      <c r="BE582" s="727">
        <v>0</v>
      </c>
    </row>
    <row r="583" spans="1:57" ht="32.25" thickBot="1">
      <c r="A583" s="2466"/>
      <c r="B583" s="2703"/>
      <c r="C583" s="2712"/>
      <c r="D583" s="291" t="s">
        <v>78</v>
      </c>
      <c r="E583" s="2533"/>
      <c r="F583" s="2543"/>
      <c r="G583" s="813">
        <f t="shared" si="78"/>
        <v>0</v>
      </c>
      <c r="H583" s="731">
        <f t="shared" si="84"/>
        <v>0</v>
      </c>
      <c r="I583" s="732"/>
      <c r="J583" s="732"/>
      <c r="K583" s="732"/>
      <c r="L583" s="760"/>
      <c r="M583" s="792">
        <f t="shared" si="79"/>
        <v>0</v>
      </c>
      <c r="N583" s="738"/>
      <c r="O583" s="738"/>
      <c r="P583" s="738"/>
      <c r="Q583" s="738"/>
      <c r="R583" s="739"/>
      <c r="S583" s="763"/>
      <c r="T583" s="763"/>
      <c r="U583" s="763"/>
      <c r="V583" s="738"/>
      <c r="W583" s="738"/>
      <c r="X583" s="739"/>
      <c r="Y583" s="737"/>
      <c r="Z583" s="739"/>
      <c r="AA583" s="743"/>
      <c r="AB583" s="732"/>
      <c r="AC583" s="732"/>
      <c r="AD583" s="732"/>
      <c r="AE583" s="732"/>
      <c r="AF583" s="733"/>
      <c r="AG583" s="743"/>
      <c r="AH583" s="733"/>
      <c r="AI583" s="743"/>
      <c r="AJ583" s="555">
        <f t="shared" si="82"/>
        <v>0</v>
      </c>
      <c r="AK583" s="744" t="s">
        <v>97</v>
      </c>
      <c r="AL583" s="745" t="s">
        <v>97</v>
      </c>
      <c r="AM583" s="746" t="s">
        <v>97</v>
      </c>
      <c r="AN583" s="747" t="s">
        <v>97</v>
      </c>
      <c r="AO583" s="745" t="s">
        <v>98</v>
      </c>
      <c r="AP583" s="746" t="s">
        <v>98</v>
      </c>
      <c r="AQ583" s="743"/>
      <c r="AR583" s="732"/>
      <c r="AS583" s="732"/>
      <c r="AT583" s="732"/>
      <c r="AU583" s="733"/>
      <c r="AV583" s="553">
        <f t="shared" si="80"/>
        <v>0</v>
      </c>
      <c r="AW583" s="748"/>
      <c r="AX583" s="749"/>
      <c r="AY583" s="749"/>
      <c r="AZ583" s="749"/>
      <c r="BA583" s="749"/>
      <c r="BB583" s="749"/>
      <c r="BC583" s="749"/>
      <c r="BD583" s="749"/>
      <c r="BE583" s="750"/>
    </row>
    <row r="584" spans="1:57" ht="31.5">
      <c r="A584" s="2466"/>
      <c r="B584" s="2692" t="s">
        <v>437</v>
      </c>
      <c r="C584" s="2710" t="s">
        <v>438</v>
      </c>
      <c r="D584" s="289" t="s">
        <v>74</v>
      </c>
      <c r="E584" s="2531">
        <v>40</v>
      </c>
      <c r="F584" s="2534">
        <f>E584-SUM(M584:M588)</f>
        <v>29</v>
      </c>
      <c r="G584" s="831">
        <f t="shared" si="78"/>
        <v>0</v>
      </c>
      <c r="H584" s="1061">
        <f t="shared" si="84"/>
        <v>0</v>
      </c>
      <c r="I584" s="697"/>
      <c r="J584" s="697"/>
      <c r="K584" s="697"/>
      <c r="L584" s="698"/>
      <c r="M584" s="826">
        <f t="shared" si="79"/>
        <v>0</v>
      </c>
      <c r="N584" s="751"/>
      <c r="O584" s="751"/>
      <c r="P584" s="751"/>
      <c r="Q584" s="751"/>
      <c r="R584" s="695"/>
      <c r="S584" s="762"/>
      <c r="T584" s="762"/>
      <c r="U584" s="762"/>
      <c r="V584" s="689"/>
      <c r="W584" s="689"/>
      <c r="X584" s="693"/>
      <c r="Y584" s="691"/>
      <c r="Z584" s="693"/>
      <c r="AA584" s="699"/>
      <c r="AB584" s="686"/>
      <c r="AC584" s="686"/>
      <c r="AD584" s="686"/>
      <c r="AE584" s="686"/>
      <c r="AF584" s="687"/>
      <c r="AG584" s="699"/>
      <c r="AH584" s="703"/>
      <c r="AI584" s="851"/>
      <c r="AJ584" s="575">
        <f t="shared" si="82"/>
        <v>0</v>
      </c>
      <c r="AK584" s="700" t="s">
        <v>97</v>
      </c>
      <c r="AL584" s="701" t="s">
        <v>97</v>
      </c>
      <c r="AM584" s="702" t="s">
        <v>97</v>
      </c>
      <c r="AN584" s="699"/>
      <c r="AO584" s="686"/>
      <c r="AP584" s="703"/>
      <c r="AQ584" s="704" t="s">
        <v>97</v>
      </c>
      <c r="AR584" s="701" t="s">
        <v>97</v>
      </c>
      <c r="AS584" s="701" t="s">
        <v>97</v>
      </c>
      <c r="AT584" s="701" t="s">
        <v>97</v>
      </c>
      <c r="AU584" s="705" t="s">
        <v>97</v>
      </c>
      <c r="AV584" s="553">
        <f t="shared" si="80"/>
        <v>0</v>
      </c>
      <c r="AW584" s="706"/>
      <c r="AX584" s="707"/>
      <c r="AY584" s="707"/>
      <c r="AZ584" s="707"/>
      <c r="BA584" s="707"/>
      <c r="BB584" s="707"/>
      <c r="BC584" s="707"/>
      <c r="BD584" s="707"/>
      <c r="BE584" s="708"/>
    </row>
    <row r="585" spans="1:57" ht="47.25">
      <c r="A585" s="2466"/>
      <c r="B585" s="2693"/>
      <c r="C585" s="2711"/>
      <c r="D585" s="290" t="s">
        <v>75</v>
      </c>
      <c r="E585" s="2532"/>
      <c r="F585" s="2535"/>
      <c r="G585" s="832">
        <f t="shared" si="78"/>
        <v>0</v>
      </c>
      <c r="H585" s="1058">
        <f t="shared" si="84"/>
        <v>0</v>
      </c>
      <c r="I585" s="711"/>
      <c r="J585" s="711"/>
      <c r="K585" s="711"/>
      <c r="L585" s="712"/>
      <c r="M585" s="713">
        <f t="shared" si="79"/>
        <v>0</v>
      </c>
      <c r="N585" s="714"/>
      <c r="O585" s="714"/>
      <c r="P585" s="714"/>
      <c r="Q585" s="714"/>
      <c r="R585" s="718"/>
      <c r="S585" s="694"/>
      <c r="T585" s="694"/>
      <c r="U585" s="694"/>
      <c r="V585" s="751"/>
      <c r="W585" s="751"/>
      <c r="X585" s="695"/>
      <c r="Y585" s="756"/>
      <c r="Z585" s="695"/>
      <c r="AA585" s="696"/>
      <c r="AB585" s="697"/>
      <c r="AC585" s="697"/>
      <c r="AD585" s="697"/>
      <c r="AE585" s="697"/>
      <c r="AF585" s="698"/>
      <c r="AG585" s="719"/>
      <c r="AH585" s="757"/>
      <c r="AI585" s="758"/>
      <c r="AJ585" s="554">
        <f t="shared" si="82"/>
        <v>0</v>
      </c>
      <c r="AK585" s="720" t="s">
        <v>98</v>
      </c>
      <c r="AL585" s="721" t="s">
        <v>98</v>
      </c>
      <c r="AM585" s="722" t="s">
        <v>98</v>
      </c>
      <c r="AN585" s="723"/>
      <c r="AO585" s="721"/>
      <c r="AP585" s="722"/>
      <c r="AQ585" s="723" t="s">
        <v>97</v>
      </c>
      <c r="AR585" s="721" t="s">
        <v>97</v>
      </c>
      <c r="AS585" s="721" t="s">
        <v>97</v>
      </c>
      <c r="AT585" s="721" t="s">
        <v>97</v>
      </c>
      <c r="AU585" s="724" t="s">
        <v>97</v>
      </c>
      <c r="AV585" s="553">
        <f t="shared" si="80"/>
        <v>0</v>
      </c>
      <c r="AW585" s="753"/>
      <c r="AX585" s="754"/>
      <c r="AY585" s="754"/>
      <c r="AZ585" s="754"/>
      <c r="BA585" s="754"/>
      <c r="BB585" s="754"/>
      <c r="BC585" s="754"/>
      <c r="BD585" s="754"/>
      <c r="BE585" s="755"/>
    </row>
    <row r="586" spans="1:57" ht="31.5">
      <c r="A586" s="2466"/>
      <c r="B586" s="2693"/>
      <c r="C586" s="2711"/>
      <c r="D586" s="290" t="s">
        <v>76</v>
      </c>
      <c r="E586" s="2532"/>
      <c r="F586" s="2535"/>
      <c r="G586" s="832">
        <f t="shared" ref="G586:G649" si="86">SUM(M586,AV586)</f>
        <v>0</v>
      </c>
      <c r="H586" s="1058">
        <f t="shared" si="84"/>
        <v>0</v>
      </c>
      <c r="I586" s="711"/>
      <c r="J586" s="711"/>
      <c r="K586" s="711"/>
      <c r="L586" s="712"/>
      <c r="M586" s="713">
        <f t="shared" ref="M586:M649" si="87">IF(AND(SUM(N586:R586)=SUM(Y586:Z586),SUM(S586:X586)=SUM(Y586:Z586)),SUM(N586:R586),"ПЕРЕВІРТЕ ПРАВИЛЬНІСТЬ ДАНИХ")</f>
        <v>0</v>
      </c>
      <c r="N586" s="714"/>
      <c r="O586" s="714"/>
      <c r="P586" s="714"/>
      <c r="Q586" s="714"/>
      <c r="R586" s="718"/>
      <c r="S586" s="694"/>
      <c r="T586" s="694"/>
      <c r="U586" s="694"/>
      <c r="V586" s="751"/>
      <c r="W586" s="751"/>
      <c r="X586" s="695"/>
      <c r="Y586" s="756"/>
      <c r="Z586" s="695"/>
      <c r="AA586" s="696"/>
      <c r="AB586" s="697"/>
      <c r="AC586" s="697"/>
      <c r="AD586" s="697"/>
      <c r="AE586" s="697"/>
      <c r="AF586" s="698"/>
      <c r="AG586" s="719"/>
      <c r="AH586" s="757"/>
      <c r="AI586" s="758"/>
      <c r="AJ586" s="554">
        <f t="shared" ref="AJ586:AJ649" si="88">SUM(AN586:AP586)</f>
        <v>0</v>
      </c>
      <c r="AK586" s="720"/>
      <c r="AL586" s="721"/>
      <c r="AM586" s="722"/>
      <c r="AN586" s="723" t="s">
        <v>97</v>
      </c>
      <c r="AO586" s="721" t="s">
        <v>97</v>
      </c>
      <c r="AP586" s="722" t="s">
        <v>97</v>
      </c>
      <c r="AQ586" s="723" t="s">
        <v>97</v>
      </c>
      <c r="AR586" s="721" t="s">
        <v>97</v>
      </c>
      <c r="AS586" s="721" t="s">
        <v>97</v>
      </c>
      <c r="AT586" s="721" t="s">
        <v>97</v>
      </c>
      <c r="AU586" s="724" t="s">
        <v>97</v>
      </c>
      <c r="AV586" s="553">
        <f t="shared" ref="AV586:AV649" si="89">SUM(AW586:BE586)</f>
        <v>0</v>
      </c>
      <c r="AW586" s="753"/>
      <c r="AX586" s="754"/>
      <c r="AY586" s="754"/>
      <c r="AZ586" s="754"/>
      <c r="BA586" s="754"/>
      <c r="BB586" s="754"/>
      <c r="BC586" s="754"/>
      <c r="BD586" s="754"/>
      <c r="BE586" s="755"/>
    </row>
    <row r="587" spans="1:57" ht="31.5">
      <c r="A587" s="2466"/>
      <c r="B587" s="2693"/>
      <c r="C587" s="2711"/>
      <c r="D587" s="290" t="s">
        <v>77</v>
      </c>
      <c r="E587" s="2532"/>
      <c r="F587" s="2535"/>
      <c r="G587" s="832">
        <f t="shared" si="86"/>
        <v>11</v>
      </c>
      <c r="H587" s="1058">
        <f t="shared" ref="H587" si="90">SUM(I587:L587)</f>
        <v>0</v>
      </c>
      <c r="I587" s="711">
        <v>0</v>
      </c>
      <c r="J587" s="711">
        <v>0</v>
      </c>
      <c r="K587" s="711">
        <v>0</v>
      </c>
      <c r="L587" s="712">
        <v>0</v>
      </c>
      <c r="M587" s="713">
        <f t="shared" si="87"/>
        <v>11</v>
      </c>
      <c r="N587" s="714">
        <v>0</v>
      </c>
      <c r="O587" s="714">
        <v>0</v>
      </c>
      <c r="P587" s="714">
        <v>0</v>
      </c>
      <c r="Q587" s="714">
        <v>0</v>
      </c>
      <c r="R587" s="715">
        <v>11</v>
      </c>
      <c r="S587" s="716">
        <v>0</v>
      </c>
      <c r="T587" s="714">
        <v>0</v>
      </c>
      <c r="U587" s="714">
        <v>0</v>
      </c>
      <c r="V587" s="714">
        <v>11</v>
      </c>
      <c r="W587" s="714">
        <v>0</v>
      </c>
      <c r="X587" s="718">
        <v>0</v>
      </c>
      <c r="Y587" s="694">
        <v>9</v>
      </c>
      <c r="Z587" s="695">
        <v>2</v>
      </c>
      <c r="AA587" s="696">
        <v>0</v>
      </c>
      <c r="AB587" s="697">
        <v>7</v>
      </c>
      <c r="AC587" s="697">
        <v>7</v>
      </c>
      <c r="AD587" s="697">
        <v>1</v>
      </c>
      <c r="AE587" s="697">
        <v>7</v>
      </c>
      <c r="AF587" s="698">
        <v>1</v>
      </c>
      <c r="AG587" s="719">
        <v>40</v>
      </c>
      <c r="AH587" s="712">
        <v>11</v>
      </c>
      <c r="AI587" s="719">
        <v>110</v>
      </c>
      <c r="AJ587" s="554">
        <f>SUM(AQ587:AU587)</f>
        <v>11</v>
      </c>
      <c r="AK587" s="720" t="s">
        <v>98</v>
      </c>
      <c r="AL587" s="721" t="s">
        <v>98</v>
      </c>
      <c r="AM587" s="722" t="s">
        <v>98</v>
      </c>
      <c r="AN587" s="723" t="s">
        <v>97</v>
      </c>
      <c r="AO587" s="721" t="s">
        <v>97</v>
      </c>
      <c r="AP587" s="722" t="s">
        <v>97</v>
      </c>
      <c r="AQ587" s="723">
        <v>0</v>
      </c>
      <c r="AR587" s="721">
        <v>2</v>
      </c>
      <c r="AS587" s="721">
        <v>5</v>
      </c>
      <c r="AT587" s="721">
        <v>4</v>
      </c>
      <c r="AU587" s="724">
        <v>0</v>
      </c>
      <c r="AV587" s="553">
        <f t="shared" si="89"/>
        <v>0</v>
      </c>
      <c r="AW587" s="725">
        <v>0</v>
      </c>
      <c r="AX587" s="726">
        <v>0</v>
      </c>
      <c r="AY587" s="726">
        <v>0</v>
      </c>
      <c r="AZ587" s="726">
        <v>0</v>
      </c>
      <c r="BA587" s="726">
        <v>0</v>
      </c>
      <c r="BB587" s="726">
        <v>0</v>
      </c>
      <c r="BC587" s="726">
        <v>0</v>
      </c>
      <c r="BD587" s="726">
        <v>0</v>
      </c>
      <c r="BE587" s="727">
        <v>0</v>
      </c>
    </row>
    <row r="588" spans="1:57" ht="32.25" thickBot="1">
      <c r="A588" s="2467"/>
      <c r="B588" s="2694"/>
      <c r="C588" s="2713"/>
      <c r="D588" s="291" t="s">
        <v>78</v>
      </c>
      <c r="E588" s="2533"/>
      <c r="F588" s="2536"/>
      <c r="G588" s="841">
        <f t="shared" si="86"/>
        <v>0</v>
      </c>
      <c r="H588" s="1059">
        <f t="shared" si="84"/>
        <v>0</v>
      </c>
      <c r="I588" s="770"/>
      <c r="J588" s="770"/>
      <c r="K588" s="770"/>
      <c r="L588" s="742"/>
      <c r="M588" s="759">
        <f t="shared" si="87"/>
        <v>0</v>
      </c>
      <c r="N588" s="738"/>
      <c r="O588" s="738"/>
      <c r="P588" s="738"/>
      <c r="Q588" s="738"/>
      <c r="R588" s="739"/>
      <c r="S588" s="763"/>
      <c r="T588" s="763"/>
      <c r="U588" s="763"/>
      <c r="V588" s="738"/>
      <c r="W588" s="738"/>
      <c r="X588" s="739"/>
      <c r="Y588" s="737"/>
      <c r="Z588" s="739"/>
      <c r="AA588" s="743"/>
      <c r="AB588" s="732"/>
      <c r="AC588" s="732"/>
      <c r="AD588" s="732"/>
      <c r="AE588" s="732"/>
      <c r="AF588" s="733"/>
      <c r="AG588" s="741"/>
      <c r="AH588" s="827"/>
      <c r="AI588" s="764"/>
      <c r="AJ588" s="555">
        <f t="shared" si="88"/>
        <v>0</v>
      </c>
      <c r="AK588" s="744" t="s">
        <v>97</v>
      </c>
      <c r="AL588" s="745" t="s">
        <v>97</v>
      </c>
      <c r="AM588" s="746" t="s">
        <v>97</v>
      </c>
      <c r="AN588" s="777" t="s">
        <v>97</v>
      </c>
      <c r="AO588" s="775" t="s">
        <v>98</v>
      </c>
      <c r="AP588" s="776" t="s">
        <v>98</v>
      </c>
      <c r="AQ588" s="741"/>
      <c r="AR588" s="770"/>
      <c r="AS588" s="770"/>
      <c r="AT588" s="770"/>
      <c r="AU588" s="742"/>
      <c r="AV588" s="553">
        <f t="shared" si="89"/>
        <v>0</v>
      </c>
      <c r="AW588" s="778"/>
      <c r="AX588" s="779"/>
      <c r="AY588" s="779"/>
      <c r="AZ588" s="779"/>
      <c r="BA588" s="779"/>
      <c r="BB588" s="779"/>
      <c r="BC588" s="779"/>
      <c r="BD588" s="779"/>
      <c r="BE588" s="780"/>
    </row>
    <row r="589" spans="1:57" ht="33.950000000000003" customHeight="1">
      <c r="A589" s="2481" t="s">
        <v>219</v>
      </c>
      <c r="B589" s="2695" t="s">
        <v>493</v>
      </c>
      <c r="C589" s="2720" t="s">
        <v>440</v>
      </c>
      <c r="D589" s="289" t="s">
        <v>74</v>
      </c>
      <c r="E589" s="2540">
        <v>500</v>
      </c>
      <c r="F589" s="2509">
        <f>E589-SUM('Комунальні по МПД'!M629:M643)</f>
        <v>-367</v>
      </c>
      <c r="G589" s="1071">
        <f t="shared" si="86"/>
        <v>86</v>
      </c>
      <c r="H589" s="1072">
        <f>SUM(I589:L589)</f>
        <v>1</v>
      </c>
      <c r="I589" s="1073">
        <f>SUM('Комунальні по МПД'!I629,'Комунальні по МПД'!I634,'Комунальні по МПД'!I639)</f>
        <v>1</v>
      </c>
      <c r="J589" s="1073">
        <f>SUM('Комунальні по МПД'!J629,'Комунальні по МПД'!J634,'Комунальні по МПД'!J639)</f>
        <v>0</v>
      </c>
      <c r="K589" s="1073">
        <f>SUM('Комунальні по МПД'!K629,'Комунальні по МПД'!K634,'Комунальні по МПД'!K639)</f>
        <v>0</v>
      </c>
      <c r="L589" s="1074">
        <f>SUM('Комунальні по МПД'!L629,'Комунальні по МПД'!L634,'Комунальні по МПД'!L639)</f>
        <v>0</v>
      </c>
      <c r="M589" s="1075">
        <f t="shared" si="87"/>
        <v>84</v>
      </c>
      <c r="N589" s="1076">
        <f>SUM('Комунальні по МПД'!N629,'Комунальні по МПД'!N634,'Комунальні по МПД'!N639)</f>
        <v>0</v>
      </c>
      <c r="O589" s="1076">
        <f>SUM('Комунальні по МПД'!O629,'Комунальні по МПД'!O634,'Комунальні по МПД'!O639)</f>
        <v>0</v>
      </c>
      <c r="P589" s="1076">
        <f>SUM('Комунальні по МПД'!P629,'Комунальні по МПД'!P634,'Комунальні по МПД'!P639)</f>
        <v>0</v>
      </c>
      <c r="Q589" s="1076">
        <f>SUM('Комунальні по МПД'!Q629,'Комунальні по МПД'!Q634,'Комунальні по МПД'!Q639)</f>
        <v>0</v>
      </c>
      <c r="R589" s="1080">
        <f>SUM('Комунальні по МПД'!R629,'Комунальні по МПД'!R634,'Комунальні по МПД'!R639)</f>
        <v>84</v>
      </c>
      <c r="S589" s="1139">
        <f>SUM('Комунальні по МПД'!S629,'Комунальні по МПД'!S634,'Комунальні по МПД'!S639)</f>
        <v>17</v>
      </c>
      <c r="T589" s="1076">
        <f>SUM('Комунальні по МПД'!T629,'Комунальні по МПД'!T634,'Комунальні по МПД'!T639)</f>
        <v>0</v>
      </c>
      <c r="U589" s="1076">
        <f>SUM('Комунальні по МПД'!U629,'Комунальні по МПД'!U634,'Комунальні по МПД'!U639)</f>
        <v>1</v>
      </c>
      <c r="V589" s="1076">
        <f>SUM('Комунальні по МПД'!V629,'Комунальні по МПД'!V634,'Комунальні по МПД'!V639)</f>
        <v>63</v>
      </c>
      <c r="W589" s="1076">
        <f>SUM('Комунальні по МПД'!W629,'Комунальні по МПД'!W634,'Комунальні по МПД'!W639)</f>
        <v>3</v>
      </c>
      <c r="X589" s="1077">
        <f>SUM('Комунальні по МПД'!X629,'Комунальні по МПД'!X634,'Комунальні по МПД'!X639)</f>
        <v>0</v>
      </c>
      <c r="Y589" s="1078">
        <f>SUM('Комунальні по МПД'!Y629,'Комунальні по МПД'!Y634,'Комунальні по МПД'!Y639)</f>
        <v>66</v>
      </c>
      <c r="Z589" s="1080">
        <f>SUM('Комунальні по МПД'!Z629,'Комунальні по МПД'!Z634,'Комунальні по МПД'!Z639)</f>
        <v>18</v>
      </c>
      <c r="AA589" s="1139">
        <f>SUM('Комунальні по МПД'!AA629,'Комунальні по МПД'!AA634,'Комунальні по МПД'!AA639)</f>
        <v>0</v>
      </c>
      <c r="AB589" s="1076">
        <f>SUM('Комунальні по МПД'!AB629,'Комунальні по МПД'!AB634,'Комунальні по МПД'!AB639)</f>
        <v>23</v>
      </c>
      <c r="AC589" s="1076">
        <f>SUM('Комунальні по МПД'!AC629,'Комунальні по МПД'!AC634,'Комунальні по МПД'!AC639)</f>
        <v>23</v>
      </c>
      <c r="AD589" s="1076">
        <f>SUM('Комунальні по МПД'!AD629,'Комунальні по МПД'!AD634,'Комунальні по МПД'!AD639)</f>
        <v>0</v>
      </c>
      <c r="AE589" s="1076">
        <f>SUM('Комунальні по МПД'!AE629,'Комунальні по МПД'!AE634,'Комунальні по МПД'!AE639)</f>
        <v>41</v>
      </c>
      <c r="AF589" s="1077">
        <f>SUM('Комунальні по МПД'!AF629,'Комунальні по МПД'!AF634,'Комунальні по МПД'!AF639)</f>
        <v>8</v>
      </c>
      <c r="AG589" s="1086">
        <f>AVERAGE('Комунальні по МПД'!AG629,'Комунальні по МПД'!AG634,'Комунальні по МПД'!AG639)</f>
        <v>42</v>
      </c>
      <c r="AH589" s="1090">
        <f>AVERAGE('Комунальні по МПД'!AH629,'Комунальні по МПД'!AH634,'Комунальні по МПД'!AH639)</f>
        <v>18</v>
      </c>
      <c r="AI589" s="1140">
        <f>AVERAGE('Комунальні по МПД'!AI629,'Комунальні по МПД'!AI634,'Комунальні по МПД'!AI639)</f>
        <v>8.5</v>
      </c>
      <c r="AJ589" s="569">
        <f t="shared" si="88"/>
        <v>84</v>
      </c>
      <c r="AK589" s="1091" t="s">
        <v>97</v>
      </c>
      <c r="AL589" s="1088" t="s">
        <v>97</v>
      </c>
      <c r="AM589" s="1092" t="s">
        <v>97</v>
      </c>
      <c r="AN589" s="1086">
        <f>SUM('Комунальні по МПД'!AN629,'Комунальні по МПД'!AN634,'Комунальні по МПД'!AN639)</f>
        <v>6</v>
      </c>
      <c r="AO589" s="1073">
        <f>SUM('Комунальні по МПД'!AO629,'Комунальні по МПД'!AO634,'Комунальні по МПД'!AO639)</f>
        <v>78</v>
      </c>
      <c r="AP589" s="1090">
        <f>SUM('Комунальні по МПД'!AP629,'Комунальні по МПД'!AP634,'Комунальні по МПД'!AP639)</f>
        <v>0</v>
      </c>
      <c r="AQ589" s="1087" t="s">
        <v>97</v>
      </c>
      <c r="AR589" s="1088" t="s">
        <v>97</v>
      </c>
      <c r="AS589" s="1088" t="s">
        <v>97</v>
      </c>
      <c r="AT589" s="1088" t="s">
        <v>97</v>
      </c>
      <c r="AU589" s="1089" t="s">
        <v>97</v>
      </c>
      <c r="AV589" s="576">
        <f t="shared" si="89"/>
        <v>2</v>
      </c>
      <c r="AW589" s="1268">
        <f>SUM('Комунальні по МПД'!AW629,'Комунальні по МПД'!AW634,'Комунальні по МПД'!AW639)</f>
        <v>0</v>
      </c>
      <c r="AX589" s="1094">
        <f>SUM('Комунальні по МПД'!AX629,'Комунальні по МПД'!AX634,'Комунальні по МПД'!AX639)</f>
        <v>0</v>
      </c>
      <c r="AY589" s="1094">
        <f>SUM('Комунальні по МПД'!AY629,'Комунальні по МПД'!AY634,'Комунальні по МПД'!AY639)</f>
        <v>0</v>
      </c>
      <c r="AZ589" s="1094">
        <f>SUM('Комунальні по МПД'!AZ629,'Комунальні по МПД'!AZ634,'Комунальні по МПД'!AZ639)</f>
        <v>0</v>
      </c>
      <c r="BA589" s="1094">
        <f>SUM('Комунальні по МПД'!BA629,'Комунальні по МПД'!BA634,'Комунальні по МПД'!BA639)</f>
        <v>2</v>
      </c>
      <c r="BB589" s="1094">
        <f>SUM('Комунальні по МПД'!BB629,'Комунальні по МПД'!BB634,'Комунальні по МПД'!BB639)</f>
        <v>0</v>
      </c>
      <c r="BC589" s="1094">
        <f>SUM('Комунальні по МПД'!BC629,'Комунальні по МПД'!BC634,'Комунальні по МПД'!BC639)</f>
        <v>0</v>
      </c>
      <c r="BD589" s="1094">
        <f>SUM('Комунальні по МПД'!BD629,'Комунальні по МПД'!BD634,'Комунальні по МПД'!BD639)</f>
        <v>0</v>
      </c>
      <c r="BE589" s="1095">
        <f>SUM('Комунальні по МПД'!BE629,'Комунальні по МПД'!BE634,'Комунальні по МПД'!BE639)</f>
        <v>0</v>
      </c>
    </row>
    <row r="590" spans="1:57" ht="47.25">
      <c r="A590" s="2482"/>
      <c r="B590" s="2696"/>
      <c r="C590" s="2721"/>
      <c r="D590" s="290" t="s">
        <v>75</v>
      </c>
      <c r="E590" s="2524"/>
      <c r="F590" s="2510"/>
      <c r="G590" s="1096">
        <f t="shared" si="86"/>
        <v>0</v>
      </c>
      <c r="H590" s="1097">
        <f t="shared" ref="H590:H593" si="91">SUM(I590:L590)</f>
        <v>0</v>
      </c>
      <c r="I590" s="1098"/>
      <c r="J590" s="1098"/>
      <c r="K590" s="1098"/>
      <c r="L590" s="1099"/>
      <c r="M590" s="1100">
        <f t="shared" si="87"/>
        <v>0</v>
      </c>
      <c r="N590" s="1101"/>
      <c r="O590" s="1101"/>
      <c r="P590" s="1101"/>
      <c r="Q590" s="1101"/>
      <c r="R590" s="1105"/>
      <c r="S590" s="1141"/>
      <c r="T590" s="1104"/>
      <c r="U590" s="1104"/>
      <c r="V590" s="1101"/>
      <c r="W590" s="1101"/>
      <c r="X590" s="1102"/>
      <c r="Y590" s="1152"/>
      <c r="Z590" s="1082"/>
      <c r="AA590" s="1144"/>
      <c r="AB590" s="1084"/>
      <c r="AC590" s="1084"/>
      <c r="AD590" s="1084"/>
      <c r="AE590" s="1084"/>
      <c r="AF590" s="1085"/>
      <c r="AG590" s="1106"/>
      <c r="AH590" s="1143"/>
      <c r="AI590" s="1147"/>
      <c r="AJ590" s="571">
        <f t="shared" si="88"/>
        <v>0</v>
      </c>
      <c r="AK590" s="1110" t="s">
        <v>98</v>
      </c>
      <c r="AL590" s="1108" t="s">
        <v>98</v>
      </c>
      <c r="AM590" s="1111" t="s">
        <v>98</v>
      </c>
      <c r="AN590" s="1110"/>
      <c r="AO590" s="1108"/>
      <c r="AP590" s="1109"/>
      <c r="AQ590" s="1107" t="s">
        <v>97</v>
      </c>
      <c r="AR590" s="1108" t="s">
        <v>97</v>
      </c>
      <c r="AS590" s="1108" t="s">
        <v>97</v>
      </c>
      <c r="AT590" s="1108" t="s">
        <v>97</v>
      </c>
      <c r="AU590" s="1109" t="s">
        <v>97</v>
      </c>
      <c r="AV590" s="576">
        <f t="shared" si="89"/>
        <v>0</v>
      </c>
      <c r="AW590" s="1269"/>
      <c r="AX590" s="1113"/>
      <c r="AY590" s="1113"/>
      <c r="AZ590" s="1113"/>
      <c r="BA590" s="1113"/>
      <c r="BB590" s="1113"/>
      <c r="BC590" s="1113"/>
      <c r="BD590" s="1113"/>
      <c r="BE590" s="1114"/>
    </row>
    <row r="591" spans="1:57" ht="31.5">
      <c r="A591" s="2482"/>
      <c r="B591" s="2696"/>
      <c r="C591" s="2721"/>
      <c r="D591" s="290" t="s">
        <v>76</v>
      </c>
      <c r="E591" s="2524"/>
      <c r="F591" s="2510"/>
      <c r="G591" s="1096">
        <f t="shared" si="86"/>
        <v>13</v>
      </c>
      <c r="H591" s="1097">
        <f t="shared" si="91"/>
        <v>0</v>
      </c>
      <c r="I591" s="1098">
        <f>SUM('Комунальні по МПД'!I631,'Комунальні по МПД'!I636,'Комунальні по МПД'!I641)</f>
        <v>0</v>
      </c>
      <c r="J591" s="1098">
        <f>SUM('Комунальні по МПД'!J631,'Комунальні по МПД'!J636,'Комунальні по МПД'!J641)</f>
        <v>0</v>
      </c>
      <c r="K591" s="1098">
        <f>SUM('Комунальні по МПД'!K631,'Комунальні по МПД'!K636,'Комунальні по МПД'!K641)</f>
        <v>0</v>
      </c>
      <c r="L591" s="1099">
        <f>SUM('Комунальні по МПД'!L631,'Комунальні по МПД'!L636,'Комунальні по МПД'!L641)</f>
        <v>0</v>
      </c>
      <c r="M591" s="1100">
        <f t="shared" si="87"/>
        <v>13</v>
      </c>
      <c r="N591" s="1101">
        <f>SUM('Комунальні по МПД'!N631,'Комунальні по МПД'!N636,'Комунальні по МПД'!N641)</f>
        <v>0</v>
      </c>
      <c r="O591" s="1101">
        <f>SUM('Комунальні по МПД'!O631,'Комунальні по МПД'!O636,'Комунальні по МПД'!O641)</f>
        <v>13</v>
      </c>
      <c r="P591" s="1101">
        <f>SUM('Комунальні по МПД'!P631,'Комунальні по МПД'!P636,'Комунальні по МПД'!P641)</f>
        <v>0</v>
      </c>
      <c r="Q591" s="1101">
        <f>SUM('Комунальні по МПД'!Q631,'Комунальні по МПД'!Q636,'Комунальні по МПД'!Q641)</f>
        <v>0</v>
      </c>
      <c r="R591" s="1105">
        <f>SUM('Комунальні по МПД'!R631,'Комунальні по МПД'!R636,'Комунальні по МПД'!R641)</f>
        <v>0</v>
      </c>
      <c r="S591" s="1141">
        <f>SUM('Комунальні по МПД'!S631,'Комунальні по МПД'!S636,'Комунальні по МПД'!S641)</f>
        <v>0</v>
      </c>
      <c r="T591" s="1101">
        <f>SUM('Комунальні по МПД'!T631,'Комунальні по МПД'!T636,'Комунальні по МПД'!T641)</f>
        <v>0</v>
      </c>
      <c r="U591" s="1101">
        <f>SUM('Комунальні по МПД'!U631,'Комунальні по МПД'!U636,'Комунальні по МПД'!U641)</f>
        <v>13</v>
      </c>
      <c r="V591" s="1101">
        <f>SUM('Комунальні по МПД'!V631,'Комунальні по МПД'!V636,'Комунальні по МПД'!V641)</f>
        <v>0</v>
      </c>
      <c r="W591" s="1101">
        <f>SUM('Комунальні по МПД'!W631,'Комунальні по МПД'!W636,'Комунальні по МПД'!W641)</f>
        <v>0</v>
      </c>
      <c r="X591" s="1102">
        <f>SUM('Комунальні по МПД'!X631,'Комунальні по МПД'!X636,'Комунальні по МПД'!X641)</f>
        <v>0</v>
      </c>
      <c r="Y591" s="1103">
        <f>SUM('Комунальні по МПД'!Y631,'Комунальні по МПД'!Y636,'Комунальні по МПД'!Y641)</f>
        <v>12</v>
      </c>
      <c r="Z591" s="1105">
        <f>SUM('Комунальні по МПД'!Z631,'Комунальні по МПД'!Z636,'Комунальні по МПД'!Z641)</f>
        <v>1</v>
      </c>
      <c r="AA591" s="1141">
        <f>SUM('Комунальні по МПД'!AA631,'Комунальні по МПД'!AA636,'Комунальні по МПД'!AA641)</f>
        <v>0</v>
      </c>
      <c r="AB591" s="1101">
        <f>SUM('Комунальні по МПД'!AB631,'Комунальні по МПД'!AB636,'Комунальні по МПД'!AB641)</f>
        <v>6</v>
      </c>
      <c r="AC591" s="1101">
        <f>SUM('Комунальні по МПД'!AC631,'Комунальні по МПД'!AC636,'Комунальні по МПД'!AC641)</f>
        <v>6</v>
      </c>
      <c r="AD591" s="1101">
        <f>SUM('Комунальні по МПД'!AD631,'Комунальні по МПД'!AD636,'Комунальні по МПД'!AD641)</f>
        <v>0</v>
      </c>
      <c r="AE591" s="1101">
        <f>SUM('Комунальні по МПД'!AE631,'Комунальні по МПД'!AE636,'Комунальні по МПД'!AE641)</f>
        <v>7</v>
      </c>
      <c r="AF591" s="1102">
        <f>SUM('Комунальні по МПД'!AF631,'Комунальні по МПД'!AF636,'Комунальні по МПД'!AF641)</f>
        <v>2</v>
      </c>
      <c r="AG591" s="1106">
        <f>AVERAGE('Комунальні по МПД'!AG631,'Комунальні по МПД'!AG636,'Комунальні по МПД'!AG641)</f>
        <v>41</v>
      </c>
      <c r="AH591" s="1143">
        <f>AVERAGE('Комунальні по МПД'!AH631,'Комунальні по МПД'!AH636,'Комунальні по МПД'!AH641)</f>
        <v>22</v>
      </c>
      <c r="AI591" s="1147">
        <f>AVERAGE('Комунальні по МПД'!AI631,'Комунальні по МПД'!AI636,'Комунальні по МПД'!AI641)</f>
        <v>88</v>
      </c>
      <c r="AJ591" s="571">
        <f>SUM(AK591:AM591)</f>
        <v>13</v>
      </c>
      <c r="AK591" s="1110">
        <v>6</v>
      </c>
      <c r="AL591" s="1108">
        <v>5</v>
      </c>
      <c r="AM591" s="1111">
        <v>2</v>
      </c>
      <c r="AN591" s="1110" t="s">
        <v>97</v>
      </c>
      <c r="AO591" s="1108" t="s">
        <v>97</v>
      </c>
      <c r="AP591" s="1109" t="s">
        <v>97</v>
      </c>
      <c r="AQ591" s="1107" t="s">
        <v>97</v>
      </c>
      <c r="AR591" s="1108" t="s">
        <v>97</v>
      </c>
      <c r="AS591" s="1108" t="s">
        <v>97</v>
      </c>
      <c r="AT591" s="1108" t="s">
        <v>97</v>
      </c>
      <c r="AU591" s="1109" t="s">
        <v>97</v>
      </c>
      <c r="AV591" s="576">
        <f t="shared" si="89"/>
        <v>0</v>
      </c>
      <c r="AW591" s="1269"/>
      <c r="AX591" s="1113"/>
      <c r="AY591" s="1113"/>
      <c r="AZ591" s="1113"/>
      <c r="BA591" s="1113"/>
      <c r="BB591" s="1113"/>
      <c r="BC591" s="1113"/>
      <c r="BD591" s="1113">
        <v>0</v>
      </c>
      <c r="BE591" s="1114"/>
    </row>
    <row r="592" spans="1:57" ht="31.5">
      <c r="A592" s="2482"/>
      <c r="B592" s="2696"/>
      <c r="C592" s="2721"/>
      <c r="D592" s="290" t="s">
        <v>77</v>
      </c>
      <c r="E592" s="2524"/>
      <c r="F592" s="2510"/>
      <c r="G592" s="1096">
        <f t="shared" si="86"/>
        <v>785</v>
      </c>
      <c r="H592" s="1097">
        <f t="shared" si="91"/>
        <v>15</v>
      </c>
      <c r="I592" s="1098">
        <f>SUM('Комунальні по МПД'!I632,'Комунальні по МПД'!I637,'Комунальні по МПД'!I642)</f>
        <v>0</v>
      </c>
      <c r="J592" s="1098">
        <f>SUM('Комунальні по МПД'!J632,'Комунальні по МПД'!J637,'Комунальні по МПД'!J642)</f>
        <v>6</v>
      </c>
      <c r="K592" s="1098">
        <f>SUM('Комунальні по МПД'!K632,'Комунальні по МПД'!K637,'Комунальні по МПД'!K642)</f>
        <v>9</v>
      </c>
      <c r="L592" s="1099">
        <f>SUM('Комунальні по МПД'!L632,'Комунальні по МПД'!L637,'Комунальні по МПД'!L642)</f>
        <v>0</v>
      </c>
      <c r="M592" s="1100">
        <f t="shared" si="87"/>
        <v>770</v>
      </c>
      <c r="N592" s="1101">
        <f>SUM('Комунальні по МПД'!N632,'Комунальні по МПД'!N637,'Комунальні по МПД'!N642)</f>
        <v>0</v>
      </c>
      <c r="O592" s="1101">
        <f>SUM('Комунальні по МПД'!O632,'Комунальні по МПД'!O637,'Комунальні по МПД'!O642)</f>
        <v>0</v>
      </c>
      <c r="P592" s="1101">
        <f>SUM('Комунальні по МПД'!P632,'Комунальні по МПД'!P637,'Комунальні по МПД'!P642)</f>
        <v>0</v>
      </c>
      <c r="Q592" s="1101">
        <f>SUM('Комунальні по МПД'!Q632,'Комунальні по МПД'!Q637,'Комунальні по МПД'!Q642)</f>
        <v>0</v>
      </c>
      <c r="R592" s="1105">
        <f>SUM('Комунальні по МПД'!R632,'Комунальні по МПД'!R637,'Комунальні по МПД'!R642)</f>
        <v>770</v>
      </c>
      <c r="S592" s="1141">
        <f>SUM('Комунальні по МПД'!S632,'Комунальні по МПД'!S637,'Комунальні по МПД'!S642)</f>
        <v>195</v>
      </c>
      <c r="T592" s="1101">
        <f>SUM('Комунальні по МПД'!T632,'Комунальні по МПД'!T637,'Комунальні по МПД'!T642)</f>
        <v>0</v>
      </c>
      <c r="U592" s="1101">
        <f>SUM('Комунальні по МПД'!U632,'Комунальні по МПД'!U637,'Комунальні по МПД'!U642)</f>
        <v>1</v>
      </c>
      <c r="V592" s="1101">
        <f>SUM('Комунальні по МПД'!V632,'Комунальні по МПД'!V637,'Комунальні по МПД'!V642)</f>
        <v>540</v>
      </c>
      <c r="W592" s="1101">
        <f>SUM('Комунальні по МПД'!W632,'Комунальні по МПД'!W637,'Комунальні по МПД'!W642)</f>
        <v>34</v>
      </c>
      <c r="X592" s="1102">
        <f>SUM('Комунальні по МПД'!X632,'Комунальні по МПД'!X637,'Комунальні по МПД'!X642)</f>
        <v>0</v>
      </c>
      <c r="Y592" s="1103">
        <f>SUM('Комунальні по МПД'!Y632,'Комунальні по МПД'!Y637,'Комунальні по МПД'!Y642)</f>
        <v>634</v>
      </c>
      <c r="Z592" s="1105">
        <f>SUM('Комунальні по МПД'!Z632,'Комунальні по МПД'!Z637,'Комунальні по МПД'!Z642)</f>
        <v>136</v>
      </c>
      <c r="AA592" s="1141">
        <f>SUM('Комунальні по МПД'!AA632,'Комунальні по МПД'!AA637,'Комунальні по МПД'!AA642)</f>
        <v>0</v>
      </c>
      <c r="AB592" s="1101">
        <f>SUM('Комунальні по МПД'!AB632,'Комунальні по МПД'!AB637,'Комунальні по МПД'!AB642)</f>
        <v>216</v>
      </c>
      <c r="AC592" s="1101">
        <f>SUM('Комунальні по МПД'!AC632,'Комунальні по МПД'!AC637,'Комунальні по МПД'!AC642)</f>
        <v>213</v>
      </c>
      <c r="AD592" s="1101">
        <f>SUM('Комунальні по МПД'!AD632,'Комунальні по МПД'!AD637,'Комунальні по МПД'!AD642)</f>
        <v>3</v>
      </c>
      <c r="AE592" s="1101">
        <f>SUM('Комунальні по МПД'!AE632,'Комунальні по МПД'!AE637,'Комунальні по МПД'!AE642)</f>
        <v>503</v>
      </c>
      <c r="AF592" s="1102">
        <f>SUM('Комунальні по МПД'!AF632,'Комунальні по МПД'!AF637,'Комунальні по МПД'!AF642)</f>
        <v>81</v>
      </c>
      <c r="AG592" s="1270">
        <f>AVERAGE('Комунальні по МПД'!AG632,'Комунальні по МПД'!AG637,'Комунальні по МПД'!AG642)</f>
        <v>43.9</v>
      </c>
      <c r="AH592" s="1271">
        <f>AVERAGE('Комунальні по МПД'!AH632,'Комунальні по МПД'!AH637,'Комунальні по МПД'!AH642)</f>
        <v>20.333333333333332</v>
      </c>
      <c r="AI592" s="1272">
        <f>AVERAGE('Комунальні по МПД'!AI632,'Комунальні по МПД'!AI637,'Комунальні по МПД'!AI642)</f>
        <v>85.166666666666671</v>
      </c>
      <c r="AJ592" s="571">
        <f>SUM(AQ592:AU592)</f>
        <v>770</v>
      </c>
      <c r="AK592" s="1110" t="s">
        <v>98</v>
      </c>
      <c r="AL592" s="1108" t="s">
        <v>98</v>
      </c>
      <c r="AM592" s="1111" t="s">
        <v>98</v>
      </c>
      <c r="AN592" s="1110" t="s">
        <v>97</v>
      </c>
      <c r="AO592" s="1108" t="s">
        <v>97</v>
      </c>
      <c r="AP592" s="1109" t="s">
        <v>97</v>
      </c>
      <c r="AQ592" s="1107">
        <f>SUM('Комунальні по МПД'!AQ632,'Комунальні по МПД'!AQ637,'Комунальні по МПД'!AQ642)</f>
        <v>109</v>
      </c>
      <c r="AR592" s="1108">
        <f>SUM('Комунальні по МПД'!AR632,'Комунальні по МПД'!AR637,'Комунальні по МПД'!AR642)</f>
        <v>246</v>
      </c>
      <c r="AS592" s="1108">
        <f>SUM('Комунальні по МПД'!AS632,'Комунальні по МПД'!AS637,'Комунальні по МПД'!AS642)</f>
        <v>346</v>
      </c>
      <c r="AT592" s="1108">
        <f>SUM('Комунальні по МПД'!AT632,'Комунальні по МПД'!AT637,'Комунальні по МПД'!AT642)</f>
        <v>63</v>
      </c>
      <c r="AU592" s="1109">
        <f>SUM('Комунальні по МПД'!AU632,'Комунальні по МПД'!AU637,'Комунальні по МПД'!AU642)</f>
        <v>6</v>
      </c>
      <c r="AV592" s="576">
        <f t="shared" si="89"/>
        <v>15</v>
      </c>
      <c r="AW592" s="1269">
        <f>SUM('Комунальні по МПД'!AW632,'Комунальні по МПД'!AW637,'Комунальні по МПД'!AW642)</f>
        <v>0</v>
      </c>
      <c r="AX592" s="1113">
        <f>SUM('Комунальні по МПД'!AX632,'Комунальні по МПД'!AX637,'Комунальні по МПД'!AX642)</f>
        <v>0</v>
      </c>
      <c r="AY592" s="1113">
        <f>SUM('Комунальні по МПД'!AY632,'Комунальні по МПД'!AY637,'Комунальні по МПД'!AY642)</f>
        <v>1</v>
      </c>
      <c r="AZ592" s="1113">
        <f>SUM('Комунальні по МПД'!AZ632,'Комунальні по МПД'!AZ637,'Комунальні по МПД'!AZ642)</f>
        <v>0</v>
      </c>
      <c r="BA592" s="1113">
        <f>SUM('Комунальні по МПД'!BA632,'Комунальні по МПД'!BA637,'Комунальні по МПД'!BA642)</f>
        <v>9</v>
      </c>
      <c r="BB592" s="1113">
        <f>SUM('Комунальні по МПД'!BB632,'Комунальні по МПД'!BB637,'Комунальні по МПД'!BB642)</f>
        <v>0</v>
      </c>
      <c r="BC592" s="1113">
        <f>SUM('Комунальні по МПД'!BC632,'Комунальні по МПД'!BC637,'Комунальні по МПД'!BC642)</f>
        <v>2</v>
      </c>
      <c r="BD592" s="1113">
        <f>SUM('Комунальні по МПД'!BD632,'Комунальні по МПД'!BD637,'Комунальні по МПД'!BD642)</f>
        <v>3</v>
      </c>
      <c r="BE592" s="1114">
        <f>SUM('Комунальні по МПД'!BE632,'Комунальні по МПД'!BE637,'Комунальні по МПД'!BE642)</f>
        <v>0</v>
      </c>
    </row>
    <row r="593" spans="1:57" ht="32.25" thickBot="1">
      <c r="A593" s="2482"/>
      <c r="B593" s="2697"/>
      <c r="C593" s="2722"/>
      <c r="D593" s="292" t="s">
        <v>78</v>
      </c>
      <c r="E593" s="2541"/>
      <c r="F593" s="2522"/>
      <c r="G593" s="1117">
        <f t="shared" si="86"/>
        <v>0</v>
      </c>
      <c r="H593" s="1118">
        <f t="shared" si="91"/>
        <v>0</v>
      </c>
      <c r="I593" s="1119"/>
      <c r="J593" s="1119"/>
      <c r="K593" s="1119"/>
      <c r="L593" s="1120"/>
      <c r="M593" s="1121">
        <f t="shared" si="87"/>
        <v>0</v>
      </c>
      <c r="N593" s="1125"/>
      <c r="O593" s="1125"/>
      <c r="P593" s="1125"/>
      <c r="Q593" s="1125"/>
      <c r="R593" s="1126"/>
      <c r="S593" s="1145"/>
      <c r="T593" s="1125"/>
      <c r="U593" s="1125"/>
      <c r="V593" s="1125"/>
      <c r="W593" s="1125"/>
      <c r="X593" s="1146"/>
      <c r="Y593" s="1124"/>
      <c r="Z593" s="1126"/>
      <c r="AA593" s="1162"/>
      <c r="AB593" s="1119"/>
      <c r="AC593" s="1119"/>
      <c r="AD593" s="1119"/>
      <c r="AE593" s="1119"/>
      <c r="AF593" s="1120"/>
      <c r="AG593" s="1131"/>
      <c r="AH593" s="1163"/>
      <c r="AI593" s="1162"/>
      <c r="AJ593" s="572">
        <f t="shared" si="88"/>
        <v>0</v>
      </c>
      <c r="AK593" s="1135" t="s">
        <v>97</v>
      </c>
      <c r="AL593" s="1133" t="s">
        <v>97</v>
      </c>
      <c r="AM593" s="1273" t="s">
        <v>97</v>
      </c>
      <c r="AN593" s="1135" t="s">
        <v>97</v>
      </c>
      <c r="AO593" s="1133" t="s">
        <v>98</v>
      </c>
      <c r="AP593" s="1134" t="s">
        <v>98</v>
      </c>
      <c r="AQ593" s="1162"/>
      <c r="AR593" s="1119"/>
      <c r="AS593" s="1119"/>
      <c r="AT593" s="1119"/>
      <c r="AU593" s="1163"/>
      <c r="AV593" s="576">
        <f t="shared" si="89"/>
        <v>0</v>
      </c>
      <c r="AW593" s="1274"/>
      <c r="AX593" s="1137"/>
      <c r="AY593" s="1137"/>
      <c r="AZ593" s="1137"/>
      <c r="BA593" s="1137"/>
      <c r="BB593" s="1137"/>
      <c r="BC593" s="1137"/>
      <c r="BD593" s="1137"/>
      <c r="BE593" s="1138"/>
    </row>
    <row r="594" spans="1:57" ht="31.5">
      <c r="A594" s="2482"/>
      <c r="B594" s="2695" t="s">
        <v>443</v>
      </c>
      <c r="C594" s="2707" t="s">
        <v>444</v>
      </c>
      <c r="D594" s="289" t="s">
        <v>74</v>
      </c>
      <c r="E594" s="2506">
        <v>38</v>
      </c>
      <c r="F594" s="2525">
        <f>E594-SUM(M594:M598)</f>
        <v>1</v>
      </c>
      <c r="G594" s="1212">
        <f t="shared" si="86"/>
        <v>0</v>
      </c>
      <c r="H594" s="1213"/>
      <c r="I594" s="1084"/>
      <c r="J594" s="1084"/>
      <c r="K594" s="1084"/>
      <c r="L594" s="1164"/>
      <c r="M594" s="1075">
        <f t="shared" si="87"/>
        <v>0</v>
      </c>
      <c r="N594" s="1076"/>
      <c r="O594" s="1076"/>
      <c r="P594" s="1076"/>
      <c r="Q594" s="1076"/>
      <c r="R594" s="1080"/>
      <c r="S594" s="1078"/>
      <c r="T594" s="1076"/>
      <c r="U594" s="1076"/>
      <c r="V594" s="1076"/>
      <c r="W594" s="1076"/>
      <c r="X594" s="1080"/>
      <c r="Y594" s="1078"/>
      <c r="Z594" s="1080"/>
      <c r="AA594" s="1140"/>
      <c r="AB594" s="1073"/>
      <c r="AC594" s="1073"/>
      <c r="AD594" s="1073"/>
      <c r="AE594" s="1073"/>
      <c r="AF594" s="1074"/>
      <c r="AG594" s="1083"/>
      <c r="AH594" s="1164"/>
      <c r="AI594" s="1140"/>
      <c r="AJ594" s="569">
        <f t="shared" si="88"/>
        <v>0</v>
      </c>
      <c r="AK594" s="1091" t="s">
        <v>97</v>
      </c>
      <c r="AL594" s="1088" t="s">
        <v>97</v>
      </c>
      <c r="AM594" s="1092" t="s">
        <v>97</v>
      </c>
      <c r="AN594" s="1083"/>
      <c r="AO594" s="1084"/>
      <c r="AP594" s="1164"/>
      <c r="AQ594" s="1219" t="s">
        <v>97</v>
      </c>
      <c r="AR594" s="1220" t="s">
        <v>97</v>
      </c>
      <c r="AS594" s="1220" t="s">
        <v>97</v>
      </c>
      <c r="AT594" s="1220" t="s">
        <v>97</v>
      </c>
      <c r="AU594" s="1223" t="s">
        <v>97</v>
      </c>
      <c r="AV594" s="570">
        <f t="shared" si="89"/>
        <v>0</v>
      </c>
      <c r="AW594" s="1153"/>
      <c r="AX594" s="1154"/>
      <c r="AY594" s="1154"/>
      <c r="AZ594" s="1154"/>
      <c r="BA594" s="1154"/>
      <c r="BB594" s="1154"/>
      <c r="BC594" s="1154"/>
      <c r="BD594" s="1154"/>
      <c r="BE594" s="1155"/>
    </row>
    <row r="595" spans="1:57" ht="47.25">
      <c r="A595" s="2482"/>
      <c r="B595" s="2696"/>
      <c r="C595" s="2708"/>
      <c r="D595" s="290" t="s">
        <v>75</v>
      </c>
      <c r="E595" s="2507"/>
      <c r="F595" s="2526"/>
      <c r="G595" s="1224">
        <f t="shared" si="86"/>
        <v>0</v>
      </c>
      <c r="H595" s="1097"/>
      <c r="I595" s="1098"/>
      <c r="J595" s="1098"/>
      <c r="K595" s="1098"/>
      <c r="L595" s="1143"/>
      <c r="M595" s="1100">
        <f t="shared" si="87"/>
        <v>0</v>
      </c>
      <c r="N595" s="1101"/>
      <c r="O595" s="1101"/>
      <c r="P595" s="1101"/>
      <c r="Q595" s="1101"/>
      <c r="R595" s="1105"/>
      <c r="S595" s="1103"/>
      <c r="T595" s="1101"/>
      <c r="U595" s="1101"/>
      <c r="V595" s="1101"/>
      <c r="W595" s="1101"/>
      <c r="X595" s="1105"/>
      <c r="Y595" s="1103"/>
      <c r="Z595" s="1105"/>
      <c r="AA595" s="1147"/>
      <c r="AB595" s="1098"/>
      <c r="AC595" s="1098"/>
      <c r="AD595" s="1098"/>
      <c r="AE595" s="1098"/>
      <c r="AF595" s="1099"/>
      <c r="AG595" s="1106"/>
      <c r="AH595" s="1143"/>
      <c r="AI595" s="1147"/>
      <c r="AJ595" s="571">
        <f t="shared" si="88"/>
        <v>0</v>
      </c>
      <c r="AK595" s="1110" t="s">
        <v>98</v>
      </c>
      <c r="AL595" s="1108" t="s">
        <v>98</v>
      </c>
      <c r="AM595" s="1111" t="s">
        <v>98</v>
      </c>
      <c r="AN595" s="1110"/>
      <c r="AO595" s="1108"/>
      <c r="AP595" s="1109"/>
      <c r="AQ595" s="1107" t="s">
        <v>97</v>
      </c>
      <c r="AR595" s="1108" t="s">
        <v>97</v>
      </c>
      <c r="AS595" s="1108" t="s">
        <v>97</v>
      </c>
      <c r="AT595" s="1108" t="s">
        <v>97</v>
      </c>
      <c r="AU595" s="1111" t="s">
        <v>97</v>
      </c>
      <c r="AV595" s="570">
        <f t="shared" si="89"/>
        <v>0</v>
      </c>
      <c r="AW595" s="1112"/>
      <c r="AX595" s="1113"/>
      <c r="AY595" s="1113"/>
      <c r="AZ595" s="1113"/>
      <c r="BA595" s="1113"/>
      <c r="BB595" s="1113"/>
      <c r="BC595" s="1113"/>
      <c r="BD595" s="1113"/>
      <c r="BE595" s="1114"/>
    </row>
    <row r="596" spans="1:57" ht="31.5">
      <c r="A596" s="2482"/>
      <c r="B596" s="2696"/>
      <c r="C596" s="2708"/>
      <c r="D596" s="290" t="s">
        <v>76</v>
      </c>
      <c r="E596" s="2507"/>
      <c r="F596" s="2526"/>
      <c r="G596" s="1224">
        <f t="shared" si="86"/>
        <v>0</v>
      </c>
      <c r="H596" s="1097"/>
      <c r="I596" s="1098"/>
      <c r="J596" s="1098"/>
      <c r="K596" s="1098"/>
      <c r="L596" s="1143"/>
      <c r="M596" s="1100">
        <f t="shared" si="87"/>
        <v>0</v>
      </c>
      <c r="N596" s="1101"/>
      <c r="O596" s="1101"/>
      <c r="P596" s="1101"/>
      <c r="Q596" s="1101"/>
      <c r="R596" s="1105"/>
      <c r="S596" s="1103"/>
      <c r="T596" s="1101"/>
      <c r="U596" s="1101"/>
      <c r="V596" s="1101"/>
      <c r="W596" s="1101"/>
      <c r="X596" s="1105"/>
      <c r="Y596" s="1103"/>
      <c r="Z596" s="1105"/>
      <c r="AA596" s="1147"/>
      <c r="AB596" s="1098"/>
      <c r="AC596" s="1098"/>
      <c r="AD596" s="1098"/>
      <c r="AE596" s="1098"/>
      <c r="AF596" s="1099"/>
      <c r="AG596" s="1106"/>
      <c r="AH596" s="1143"/>
      <c r="AI596" s="1147"/>
      <c r="AJ596" s="571">
        <f t="shared" si="88"/>
        <v>0</v>
      </c>
      <c r="AK596" s="1110"/>
      <c r="AL596" s="1108"/>
      <c r="AM596" s="1111"/>
      <c r="AN596" s="1110" t="s">
        <v>97</v>
      </c>
      <c r="AO596" s="1108" t="s">
        <v>97</v>
      </c>
      <c r="AP596" s="1109" t="s">
        <v>97</v>
      </c>
      <c r="AQ596" s="1107" t="s">
        <v>97</v>
      </c>
      <c r="AR596" s="1108" t="s">
        <v>97</v>
      </c>
      <c r="AS596" s="1108" t="s">
        <v>97</v>
      </c>
      <c r="AT596" s="1108" t="s">
        <v>97</v>
      </c>
      <c r="AU596" s="1111" t="s">
        <v>97</v>
      </c>
      <c r="AV596" s="570">
        <f t="shared" si="89"/>
        <v>0</v>
      </c>
      <c r="AW596" s="1112"/>
      <c r="AX596" s="1113"/>
      <c r="AY596" s="1113"/>
      <c r="AZ596" s="1113"/>
      <c r="BA596" s="1113"/>
      <c r="BB596" s="1113"/>
      <c r="BC596" s="1113"/>
      <c r="BD596" s="1113"/>
      <c r="BE596" s="1114"/>
    </row>
    <row r="597" spans="1:57" ht="32.25" thickBot="1">
      <c r="A597" s="2482"/>
      <c r="B597" s="2696"/>
      <c r="C597" s="2708"/>
      <c r="D597" s="290" t="s">
        <v>77</v>
      </c>
      <c r="E597" s="2507"/>
      <c r="F597" s="2526"/>
      <c r="G597" s="1224">
        <f t="shared" si="86"/>
        <v>37</v>
      </c>
      <c r="H597" s="1097">
        <v>0</v>
      </c>
      <c r="I597" s="1098">
        <v>0</v>
      </c>
      <c r="J597" s="1098">
        <v>0</v>
      </c>
      <c r="K597" s="1098">
        <v>0</v>
      </c>
      <c r="L597" s="1143">
        <v>0</v>
      </c>
      <c r="M597" s="1100">
        <f t="shared" si="87"/>
        <v>37</v>
      </c>
      <c r="N597" s="1101"/>
      <c r="O597" s="1101"/>
      <c r="P597" s="1101"/>
      <c r="Q597" s="1101"/>
      <c r="R597" s="1105">
        <v>37</v>
      </c>
      <c r="S597" s="1103">
        <v>20</v>
      </c>
      <c r="T597" s="1101"/>
      <c r="U597" s="1101"/>
      <c r="V597" s="1101">
        <v>17</v>
      </c>
      <c r="W597" s="1101"/>
      <c r="X597" s="1105"/>
      <c r="Y597" s="1103">
        <v>29</v>
      </c>
      <c r="Z597" s="1105">
        <v>8</v>
      </c>
      <c r="AA597" s="1147"/>
      <c r="AB597" s="1098">
        <v>11</v>
      </c>
      <c r="AC597" s="1098">
        <v>11</v>
      </c>
      <c r="AD597" s="1098"/>
      <c r="AE597" s="1098">
        <v>36</v>
      </c>
      <c r="AF597" s="1099">
        <v>2</v>
      </c>
      <c r="AG597" s="1275">
        <v>35</v>
      </c>
      <c r="AH597" s="1276">
        <v>15</v>
      </c>
      <c r="AI597" s="1147">
        <v>93</v>
      </c>
      <c r="AJ597" s="572">
        <f>SUM(AQ597:AU597)</f>
        <v>37</v>
      </c>
      <c r="AK597" s="1108"/>
      <c r="AL597" s="1108"/>
      <c r="AM597" s="1111"/>
      <c r="AN597" s="1110"/>
      <c r="AO597" s="1108"/>
      <c r="AP597" s="1109"/>
      <c r="AQ597" s="1107">
        <v>1</v>
      </c>
      <c r="AR597" s="1108">
        <v>9</v>
      </c>
      <c r="AS597" s="1108">
        <v>24</v>
      </c>
      <c r="AT597" s="1108">
        <v>3</v>
      </c>
      <c r="AU597" s="1111"/>
      <c r="AV597" s="570">
        <f t="shared" si="89"/>
        <v>0</v>
      </c>
      <c r="AW597" s="1112"/>
      <c r="AX597" s="1113"/>
      <c r="AY597" s="1113"/>
      <c r="AZ597" s="1113"/>
      <c r="BA597" s="1113"/>
      <c r="BB597" s="1113"/>
      <c r="BC597" s="1113"/>
      <c r="BD597" s="1113"/>
      <c r="BE597" s="1114"/>
    </row>
    <row r="598" spans="1:57" ht="32.25" thickBot="1">
      <c r="A598" s="2482"/>
      <c r="B598" s="2696"/>
      <c r="C598" s="2708"/>
      <c r="D598" s="292" t="s">
        <v>78</v>
      </c>
      <c r="E598" s="2508"/>
      <c r="F598" s="2527"/>
      <c r="G598" s="1227">
        <f t="shared" si="86"/>
        <v>0</v>
      </c>
      <c r="H598" s="1167"/>
      <c r="I598" s="1165"/>
      <c r="J598" s="1165"/>
      <c r="K598" s="1165"/>
      <c r="L598" s="1169"/>
      <c r="M598" s="1121">
        <f t="shared" si="87"/>
        <v>0</v>
      </c>
      <c r="N598" s="1125"/>
      <c r="O598" s="1125"/>
      <c r="P598" s="1125"/>
      <c r="Q598" s="1125"/>
      <c r="R598" s="1126"/>
      <c r="S598" s="1159"/>
      <c r="T598" s="1122"/>
      <c r="U598" s="1122"/>
      <c r="V598" s="1122"/>
      <c r="W598" s="1122"/>
      <c r="X598" s="1128"/>
      <c r="Y598" s="1124"/>
      <c r="Z598" s="1126"/>
      <c r="AA598" s="1162"/>
      <c r="AB598" s="1119"/>
      <c r="AC598" s="1119"/>
      <c r="AD598" s="1119"/>
      <c r="AE598" s="1119"/>
      <c r="AF598" s="1120"/>
      <c r="AG598" s="1131"/>
      <c r="AH598" s="1163"/>
      <c r="AI598" s="1162"/>
      <c r="AJ598" s="572">
        <f t="shared" si="88"/>
        <v>0</v>
      </c>
      <c r="AK598" s="1135" t="s">
        <v>97</v>
      </c>
      <c r="AL598" s="1133" t="s">
        <v>97</v>
      </c>
      <c r="AM598" s="1273" t="s">
        <v>97</v>
      </c>
      <c r="AN598" s="1135" t="s">
        <v>97</v>
      </c>
      <c r="AO598" s="1133" t="s">
        <v>98</v>
      </c>
      <c r="AP598" s="1134" t="s">
        <v>98</v>
      </c>
      <c r="AQ598" s="1162"/>
      <c r="AR598" s="1119"/>
      <c r="AS598" s="1119"/>
      <c r="AT598" s="1119"/>
      <c r="AU598" s="1120"/>
      <c r="AV598" s="570">
        <f t="shared" si="89"/>
        <v>0</v>
      </c>
      <c r="AW598" s="1136"/>
      <c r="AX598" s="1137"/>
      <c r="AY598" s="1137"/>
      <c r="AZ598" s="1137"/>
      <c r="BA598" s="1137"/>
      <c r="BB598" s="1137"/>
      <c r="BC598" s="1137"/>
      <c r="BD598" s="1137"/>
      <c r="BE598" s="1138"/>
    </row>
    <row r="599" spans="1:57" ht="31.5">
      <c r="A599" s="2482"/>
      <c r="B599" s="2695" t="s">
        <v>445</v>
      </c>
      <c r="C599" s="2707" t="s">
        <v>446</v>
      </c>
      <c r="D599" s="289" t="s">
        <v>74</v>
      </c>
      <c r="E599" s="2506">
        <v>17</v>
      </c>
      <c r="F599" s="2525">
        <f t="shared" ref="F599" si="92">E599-SUM(M599:M603)</f>
        <v>-2</v>
      </c>
      <c r="G599" s="1071">
        <f t="shared" si="86"/>
        <v>0</v>
      </c>
      <c r="H599" s="1072">
        <f t="shared" ref="H599:H618" si="93">SUM(I599:L599)</f>
        <v>0</v>
      </c>
      <c r="I599" s="1073"/>
      <c r="J599" s="1073"/>
      <c r="K599" s="1073"/>
      <c r="L599" s="1090"/>
      <c r="M599" s="1277">
        <f t="shared" si="87"/>
        <v>0</v>
      </c>
      <c r="N599" s="1076"/>
      <c r="O599" s="1076"/>
      <c r="P599" s="1076"/>
      <c r="Q599" s="1076"/>
      <c r="R599" s="1077"/>
      <c r="S599" s="1078"/>
      <c r="T599" s="1076"/>
      <c r="U599" s="1076"/>
      <c r="V599" s="1076"/>
      <c r="W599" s="1076"/>
      <c r="X599" s="1080"/>
      <c r="Y599" s="1139"/>
      <c r="Z599" s="1080"/>
      <c r="AA599" s="1086"/>
      <c r="AB599" s="1073"/>
      <c r="AC599" s="1073"/>
      <c r="AD599" s="1073"/>
      <c r="AE599" s="1073"/>
      <c r="AF599" s="1090"/>
      <c r="AG599" s="1086"/>
      <c r="AH599" s="1074"/>
      <c r="AI599" s="1086"/>
      <c r="AJ599" s="569">
        <f t="shared" si="88"/>
        <v>0</v>
      </c>
      <c r="AK599" s="1091" t="s">
        <v>97</v>
      </c>
      <c r="AL599" s="1088" t="s">
        <v>97</v>
      </c>
      <c r="AM599" s="1089" t="s">
        <v>97</v>
      </c>
      <c r="AN599" s="1086"/>
      <c r="AO599" s="1073"/>
      <c r="AP599" s="1090"/>
      <c r="AQ599" s="1091" t="s">
        <v>97</v>
      </c>
      <c r="AR599" s="1088" t="s">
        <v>97</v>
      </c>
      <c r="AS599" s="1088" t="s">
        <v>97</v>
      </c>
      <c r="AT599" s="1088" t="s">
        <v>97</v>
      </c>
      <c r="AU599" s="1092" t="s">
        <v>97</v>
      </c>
      <c r="AV599" s="570">
        <f t="shared" si="89"/>
        <v>0</v>
      </c>
      <c r="AW599" s="1093"/>
      <c r="AX599" s="1094"/>
      <c r="AY599" s="1094"/>
      <c r="AZ599" s="1094"/>
      <c r="BA599" s="1094"/>
      <c r="BB599" s="1094"/>
      <c r="BC599" s="1094"/>
      <c r="BD599" s="1094"/>
      <c r="BE599" s="1095"/>
    </row>
    <row r="600" spans="1:57" ht="47.25">
      <c r="A600" s="2482"/>
      <c r="B600" s="2696"/>
      <c r="C600" s="2708"/>
      <c r="D600" s="290" t="s">
        <v>75</v>
      </c>
      <c r="E600" s="2507"/>
      <c r="F600" s="2526"/>
      <c r="G600" s="1096">
        <f t="shared" si="86"/>
        <v>0</v>
      </c>
      <c r="H600" s="1097">
        <f t="shared" si="93"/>
        <v>0</v>
      </c>
      <c r="I600" s="1098"/>
      <c r="J600" s="1098"/>
      <c r="K600" s="1098"/>
      <c r="L600" s="1143"/>
      <c r="M600" s="1278">
        <f t="shared" si="87"/>
        <v>0</v>
      </c>
      <c r="N600" s="1101"/>
      <c r="O600" s="1101"/>
      <c r="P600" s="1101"/>
      <c r="Q600" s="1101"/>
      <c r="R600" s="1102"/>
      <c r="S600" s="1103"/>
      <c r="T600" s="1101"/>
      <c r="U600" s="1101"/>
      <c r="V600" s="1101"/>
      <c r="W600" s="1101"/>
      <c r="X600" s="1105"/>
      <c r="Y600" s="1141"/>
      <c r="Z600" s="1105"/>
      <c r="AA600" s="1106"/>
      <c r="AB600" s="1098"/>
      <c r="AC600" s="1098"/>
      <c r="AD600" s="1098"/>
      <c r="AE600" s="1098"/>
      <c r="AF600" s="1143"/>
      <c r="AG600" s="1106"/>
      <c r="AH600" s="1099"/>
      <c r="AI600" s="1106"/>
      <c r="AJ600" s="571">
        <f t="shared" si="88"/>
        <v>0</v>
      </c>
      <c r="AK600" s="1110" t="s">
        <v>98</v>
      </c>
      <c r="AL600" s="1108" t="s">
        <v>98</v>
      </c>
      <c r="AM600" s="1109" t="s">
        <v>98</v>
      </c>
      <c r="AN600" s="1110"/>
      <c r="AO600" s="1108"/>
      <c r="AP600" s="1109"/>
      <c r="AQ600" s="1110" t="s">
        <v>97</v>
      </c>
      <c r="AR600" s="1108" t="s">
        <v>97</v>
      </c>
      <c r="AS600" s="1108" t="s">
        <v>97</v>
      </c>
      <c r="AT600" s="1108" t="s">
        <v>97</v>
      </c>
      <c r="AU600" s="1111" t="s">
        <v>97</v>
      </c>
      <c r="AV600" s="570">
        <f t="shared" si="89"/>
        <v>0</v>
      </c>
      <c r="AW600" s="1112"/>
      <c r="AX600" s="1113"/>
      <c r="AY600" s="1113"/>
      <c r="AZ600" s="1113"/>
      <c r="BA600" s="1113"/>
      <c r="BB600" s="1113"/>
      <c r="BC600" s="1113"/>
      <c r="BD600" s="1113"/>
      <c r="BE600" s="1114"/>
    </row>
    <row r="601" spans="1:57" ht="31.5">
      <c r="A601" s="2482"/>
      <c r="B601" s="2696"/>
      <c r="C601" s="2708"/>
      <c r="D601" s="290" t="s">
        <v>76</v>
      </c>
      <c r="E601" s="2507"/>
      <c r="F601" s="2526"/>
      <c r="G601" s="1096">
        <f t="shared" si="86"/>
        <v>0</v>
      </c>
      <c r="H601" s="1097"/>
      <c r="I601" s="1098"/>
      <c r="J601" s="1098"/>
      <c r="K601" s="1098"/>
      <c r="L601" s="1143"/>
      <c r="M601" s="1278">
        <f t="shared" si="87"/>
        <v>0</v>
      </c>
      <c r="N601" s="1101"/>
      <c r="O601" s="1101"/>
      <c r="P601" s="1101"/>
      <c r="Q601" s="1101"/>
      <c r="R601" s="1102"/>
      <c r="S601" s="1103"/>
      <c r="T601" s="1101"/>
      <c r="U601" s="1101"/>
      <c r="V601" s="1101"/>
      <c r="W601" s="1101"/>
      <c r="X601" s="1105"/>
      <c r="Y601" s="1141"/>
      <c r="Z601" s="1105"/>
      <c r="AA601" s="1106"/>
      <c r="AB601" s="1098"/>
      <c r="AC601" s="1098"/>
      <c r="AD601" s="1098"/>
      <c r="AE601" s="1098"/>
      <c r="AF601" s="1143"/>
      <c r="AG601" s="1106"/>
      <c r="AH601" s="1099"/>
      <c r="AI601" s="1106"/>
      <c r="AJ601" s="571">
        <f t="shared" si="88"/>
        <v>0</v>
      </c>
      <c r="AK601" s="1110"/>
      <c r="AL601" s="1108"/>
      <c r="AM601" s="1109"/>
      <c r="AN601" s="1110" t="s">
        <v>97</v>
      </c>
      <c r="AO601" s="1108" t="s">
        <v>97</v>
      </c>
      <c r="AP601" s="1109" t="s">
        <v>97</v>
      </c>
      <c r="AQ601" s="1110" t="s">
        <v>97</v>
      </c>
      <c r="AR601" s="1108" t="s">
        <v>97</v>
      </c>
      <c r="AS601" s="1108" t="s">
        <v>97</v>
      </c>
      <c r="AT601" s="1108" t="s">
        <v>97</v>
      </c>
      <c r="AU601" s="1111" t="s">
        <v>97</v>
      </c>
      <c r="AV601" s="570">
        <f t="shared" si="89"/>
        <v>0</v>
      </c>
      <c r="AW601" s="1112"/>
      <c r="AX601" s="1113"/>
      <c r="AY601" s="1113"/>
      <c r="AZ601" s="1113"/>
      <c r="BA601" s="1113"/>
      <c r="BB601" s="1113"/>
      <c r="BC601" s="1113"/>
      <c r="BD601" s="1113"/>
      <c r="BE601" s="1114"/>
    </row>
    <row r="602" spans="1:57" ht="32.25" thickBot="1">
      <c r="A602" s="2482"/>
      <c r="B602" s="2696"/>
      <c r="C602" s="2708"/>
      <c r="D602" s="290" t="s">
        <v>77</v>
      </c>
      <c r="E602" s="2507"/>
      <c r="F602" s="2526"/>
      <c r="G602" s="1096">
        <f t="shared" si="86"/>
        <v>19</v>
      </c>
      <c r="H602" s="1097">
        <f t="shared" si="93"/>
        <v>1</v>
      </c>
      <c r="I602" s="1098">
        <v>1</v>
      </c>
      <c r="J602" s="1098"/>
      <c r="K602" s="1098"/>
      <c r="L602" s="1143"/>
      <c r="M602" s="1278">
        <f t="shared" si="87"/>
        <v>19</v>
      </c>
      <c r="N602" s="1101"/>
      <c r="O602" s="1101"/>
      <c r="P602" s="1101"/>
      <c r="Q602" s="1101"/>
      <c r="R602" s="1102">
        <v>19</v>
      </c>
      <c r="S602" s="1103">
        <v>3</v>
      </c>
      <c r="T602" s="1101"/>
      <c r="U602" s="1101"/>
      <c r="V602" s="1101">
        <v>16</v>
      </c>
      <c r="W602" s="1101"/>
      <c r="X602" s="1143"/>
      <c r="Y602" s="1144">
        <v>16</v>
      </c>
      <c r="Z602" s="1084">
        <v>3</v>
      </c>
      <c r="AA602" s="1083"/>
      <c r="AB602" s="1084">
        <v>6</v>
      </c>
      <c r="AC602" s="1084">
        <v>6</v>
      </c>
      <c r="AD602" s="1084"/>
      <c r="AE602" s="1084">
        <v>13</v>
      </c>
      <c r="AF602" s="1085"/>
      <c r="AG602" s="1106">
        <v>40.32</v>
      </c>
      <c r="AH602" s="1099">
        <v>17.579999999999998</v>
      </c>
      <c r="AI602" s="1106">
        <v>76.84</v>
      </c>
      <c r="AJ602" s="572">
        <f>SUM(AQ602:AU602)</f>
        <v>19</v>
      </c>
      <c r="AK602" s="1110" t="s">
        <v>98</v>
      </c>
      <c r="AL602" s="1108" t="s">
        <v>98</v>
      </c>
      <c r="AM602" s="1109" t="s">
        <v>98</v>
      </c>
      <c r="AN602" s="1110" t="s">
        <v>97</v>
      </c>
      <c r="AO602" s="1108" t="s">
        <v>97</v>
      </c>
      <c r="AP602" s="1109" t="s">
        <v>97</v>
      </c>
      <c r="AQ602" s="1110">
        <v>1</v>
      </c>
      <c r="AR602" s="1108">
        <v>9</v>
      </c>
      <c r="AS602" s="1108">
        <v>9</v>
      </c>
      <c r="AT602" s="1108">
        <v>0</v>
      </c>
      <c r="AU602" s="1111">
        <v>0</v>
      </c>
      <c r="AV602" s="570">
        <f t="shared" si="89"/>
        <v>0</v>
      </c>
      <c r="AW602" s="1112"/>
      <c r="AX602" s="1113"/>
      <c r="AY602" s="1113"/>
      <c r="AZ602" s="1113"/>
      <c r="BA602" s="1113"/>
      <c r="BB602" s="1113"/>
      <c r="BC602" s="1113"/>
      <c r="BD602" s="1113"/>
      <c r="BE602" s="1114"/>
    </row>
    <row r="603" spans="1:57" ht="32.25" thickBot="1">
      <c r="A603" s="2482"/>
      <c r="B603" s="2697"/>
      <c r="C603" s="2709"/>
      <c r="D603" s="291" t="s">
        <v>78</v>
      </c>
      <c r="E603" s="2521"/>
      <c r="F603" s="2527"/>
      <c r="G603" s="1117">
        <f t="shared" si="86"/>
        <v>0</v>
      </c>
      <c r="H603" s="1167">
        <f t="shared" si="93"/>
        <v>0</v>
      </c>
      <c r="I603" s="1165"/>
      <c r="J603" s="1165"/>
      <c r="K603" s="1165"/>
      <c r="L603" s="1169"/>
      <c r="M603" s="1279">
        <f t="shared" si="87"/>
        <v>0</v>
      </c>
      <c r="N603" s="1122"/>
      <c r="O603" s="1122"/>
      <c r="P603" s="1122"/>
      <c r="Q603" s="1122"/>
      <c r="R603" s="1123"/>
      <c r="S603" s="1124"/>
      <c r="T603" s="1125"/>
      <c r="U603" s="1125"/>
      <c r="V603" s="1125"/>
      <c r="W603" s="1125"/>
      <c r="X603" s="1126"/>
      <c r="Y603" s="1145"/>
      <c r="Z603" s="1126"/>
      <c r="AA603" s="1131"/>
      <c r="AB603" s="1119"/>
      <c r="AC603" s="1119"/>
      <c r="AD603" s="1119"/>
      <c r="AE603" s="1119"/>
      <c r="AF603" s="1163"/>
      <c r="AG603" s="1131"/>
      <c r="AH603" s="1120"/>
      <c r="AI603" s="1131"/>
      <c r="AJ603" s="572">
        <f t="shared" si="88"/>
        <v>0</v>
      </c>
      <c r="AK603" s="1135" t="s">
        <v>97</v>
      </c>
      <c r="AL603" s="1133" t="s">
        <v>97</v>
      </c>
      <c r="AM603" s="1134" t="s">
        <v>97</v>
      </c>
      <c r="AN603" s="1135" t="s">
        <v>97</v>
      </c>
      <c r="AO603" s="1133" t="s">
        <v>98</v>
      </c>
      <c r="AP603" s="1134" t="s">
        <v>98</v>
      </c>
      <c r="AQ603" s="1131"/>
      <c r="AR603" s="1119"/>
      <c r="AS603" s="1119"/>
      <c r="AT603" s="1119"/>
      <c r="AU603" s="1120"/>
      <c r="AV603" s="570">
        <f t="shared" si="89"/>
        <v>0</v>
      </c>
      <c r="AW603" s="1136"/>
      <c r="AX603" s="1137"/>
      <c r="AY603" s="1137"/>
      <c r="AZ603" s="1137"/>
      <c r="BA603" s="1137"/>
      <c r="BB603" s="1137"/>
      <c r="BC603" s="1137"/>
      <c r="BD603" s="1137"/>
      <c r="BE603" s="1138"/>
    </row>
    <row r="604" spans="1:57" ht="31.5">
      <c r="A604" s="2482"/>
      <c r="B604" s="2695" t="s">
        <v>447</v>
      </c>
      <c r="C604" s="2717" t="s">
        <v>448</v>
      </c>
      <c r="D604" s="289" t="s">
        <v>74</v>
      </c>
      <c r="E604" s="2506">
        <v>15</v>
      </c>
      <c r="F604" s="2509">
        <f t="shared" ref="F604" si="94">E604-SUM(M604:M608)</f>
        <v>-5</v>
      </c>
      <c r="G604" s="1071">
        <f t="shared" si="86"/>
        <v>0</v>
      </c>
      <c r="H604" s="1072">
        <f t="shared" si="93"/>
        <v>0</v>
      </c>
      <c r="I604" s="1073"/>
      <c r="J604" s="1073"/>
      <c r="K604" s="1073"/>
      <c r="L604" s="1074"/>
      <c r="M604" s="1075">
        <f t="shared" si="87"/>
        <v>0</v>
      </c>
      <c r="N604" s="1076"/>
      <c r="O604" s="1076"/>
      <c r="P604" s="1076"/>
      <c r="Q604" s="1076"/>
      <c r="R604" s="1080"/>
      <c r="S604" s="1081"/>
      <c r="T604" s="1142"/>
      <c r="U604" s="1142"/>
      <c r="V604" s="1142"/>
      <c r="W604" s="1142"/>
      <c r="X604" s="1082"/>
      <c r="Y604" s="1078"/>
      <c r="Z604" s="1080"/>
      <c r="AA604" s="1086"/>
      <c r="AB604" s="1073"/>
      <c r="AC604" s="1073"/>
      <c r="AD604" s="1073"/>
      <c r="AE604" s="1073"/>
      <c r="AF604" s="1090"/>
      <c r="AG604" s="1086"/>
      <c r="AH604" s="1090"/>
      <c r="AI604" s="1086"/>
      <c r="AJ604" s="569">
        <f t="shared" si="88"/>
        <v>0</v>
      </c>
      <c r="AK604" s="1091" t="s">
        <v>97</v>
      </c>
      <c r="AL604" s="1088" t="s">
        <v>97</v>
      </c>
      <c r="AM604" s="1089" t="s">
        <v>97</v>
      </c>
      <c r="AN604" s="1086"/>
      <c r="AO604" s="1073"/>
      <c r="AP604" s="1090"/>
      <c r="AQ604" s="1091" t="s">
        <v>97</v>
      </c>
      <c r="AR604" s="1088" t="s">
        <v>97</v>
      </c>
      <c r="AS604" s="1088" t="s">
        <v>97</v>
      </c>
      <c r="AT604" s="1088" t="s">
        <v>97</v>
      </c>
      <c r="AU604" s="1092" t="s">
        <v>97</v>
      </c>
      <c r="AV604" s="570">
        <f t="shared" si="89"/>
        <v>0</v>
      </c>
      <c r="AW604" s="1093"/>
      <c r="AX604" s="1094"/>
      <c r="AY604" s="1094"/>
      <c r="AZ604" s="1094"/>
      <c r="BA604" s="1094"/>
      <c r="BB604" s="1094"/>
      <c r="BC604" s="1094"/>
      <c r="BD604" s="1094"/>
      <c r="BE604" s="1095"/>
    </row>
    <row r="605" spans="1:57" ht="47.25">
      <c r="A605" s="2482"/>
      <c r="B605" s="2696"/>
      <c r="C605" s="2718"/>
      <c r="D605" s="290" t="s">
        <v>75</v>
      </c>
      <c r="E605" s="2507"/>
      <c r="F605" s="2510"/>
      <c r="G605" s="1096">
        <f t="shared" si="86"/>
        <v>0</v>
      </c>
      <c r="H605" s="1097">
        <f t="shared" si="93"/>
        <v>0</v>
      </c>
      <c r="I605" s="1098"/>
      <c r="J605" s="1098"/>
      <c r="K605" s="1098"/>
      <c r="L605" s="1099"/>
      <c r="M605" s="1100">
        <f t="shared" si="87"/>
        <v>0</v>
      </c>
      <c r="N605" s="1101"/>
      <c r="O605" s="1101"/>
      <c r="P605" s="1101"/>
      <c r="Q605" s="1101"/>
      <c r="R605" s="1105"/>
      <c r="S605" s="1141"/>
      <c r="T605" s="1101"/>
      <c r="U605" s="1101"/>
      <c r="V605" s="1101"/>
      <c r="W605" s="1101"/>
      <c r="X605" s="1105"/>
      <c r="Y605" s="1103"/>
      <c r="Z605" s="1105"/>
      <c r="AA605" s="1106"/>
      <c r="AB605" s="1098"/>
      <c r="AC605" s="1098"/>
      <c r="AD605" s="1098"/>
      <c r="AE605" s="1098"/>
      <c r="AF605" s="1143"/>
      <c r="AG605" s="1106"/>
      <c r="AH605" s="1143"/>
      <c r="AI605" s="1106"/>
      <c r="AJ605" s="571">
        <f t="shared" si="88"/>
        <v>0</v>
      </c>
      <c r="AK605" s="1110" t="s">
        <v>98</v>
      </c>
      <c r="AL605" s="1108" t="s">
        <v>98</v>
      </c>
      <c r="AM605" s="1109" t="s">
        <v>98</v>
      </c>
      <c r="AN605" s="1110"/>
      <c r="AO605" s="1108"/>
      <c r="AP605" s="1109"/>
      <c r="AQ605" s="1110" t="s">
        <v>97</v>
      </c>
      <c r="AR605" s="1108" t="s">
        <v>97</v>
      </c>
      <c r="AS605" s="1108" t="s">
        <v>97</v>
      </c>
      <c r="AT605" s="1108" t="s">
        <v>97</v>
      </c>
      <c r="AU605" s="1111" t="s">
        <v>97</v>
      </c>
      <c r="AV605" s="570">
        <f t="shared" si="89"/>
        <v>0</v>
      </c>
      <c r="AW605" s="1112"/>
      <c r="AX605" s="1113"/>
      <c r="AY605" s="1113"/>
      <c r="AZ605" s="1113"/>
      <c r="BA605" s="1113"/>
      <c r="BB605" s="1113"/>
      <c r="BC605" s="1113"/>
      <c r="BD605" s="1113"/>
      <c r="BE605" s="1114"/>
    </row>
    <row r="606" spans="1:57" ht="31.5">
      <c r="A606" s="2482"/>
      <c r="B606" s="2696"/>
      <c r="C606" s="2718"/>
      <c r="D606" s="290" t="s">
        <v>76</v>
      </c>
      <c r="E606" s="2507"/>
      <c r="F606" s="2510"/>
      <c r="G606" s="1096">
        <f t="shared" si="86"/>
        <v>0</v>
      </c>
      <c r="H606" s="1097"/>
      <c r="I606" s="1098"/>
      <c r="J606" s="1098"/>
      <c r="K606" s="1098"/>
      <c r="L606" s="1099"/>
      <c r="M606" s="1100">
        <f t="shared" si="87"/>
        <v>0</v>
      </c>
      <c r="N606" s="1101"/>
      <c r="O606" s="1101"/>
      <c r="P606" s="1101"/>
      <c r="Q606" s="1101"/>
      <c r="R606" s="1105"/>
      <c r="S606" s="1141"/>
      <c r="T606" s="1101"/>
      <c r="U606" s="1101"/>
      <c r="V606" s="1101"/>
      <c r="W606" s="1101"/>
      <c r="X606" s="1105"/>
      <c r="Y606" s="1103"/>
      <c r="Z606" s="1105"/>
      <c r="AA606" s="1106"/>
      <c r="AB606" s="1098"/>
      <c r="AC606" s="1098"/>
      <c r="AD606" s="1098"/>
      <c r="AE606" s="1098"/>
      <c r="AF606" s="1143"/>
      <c r="AG606" s="1280"/>
      <c r="AH606" s="1281"/>
      <c r="AI606" s="1106"/>
      <c r="AJ606" s="571">
        <f t="shared" si="88"/>
        <v>0</v>
      </c>
      <c r="AK606" s="1110"/>
      <c r="AL606" s="1108"/>
      <c r="AM606" s="1109"/>
      <c r="AN606" s="1110" t="s">
        <v>97</v>
      </c>
      <c r="AO606" s="1108" t="s">
        <v>97</v>
      </c>
      <c r="AP606" s="1109" t="s">
        <v>97</v>
      </c>
      <c r="AQ606" s="1110" t="s">
        <v>97</v>
      </c>
      <c r="AR606" s="1108" t="s">
        <v>97</v>
      </c>
      <c r="AS606" s="1108" t="s">
        <v>97</v>
      </c>
      <c r="AT606" s="1108" t="s">
        <v>97</v>
      </c>
      <c r="AU606" s="1111" t="s">
        <v>97</v>
      </c>
      <c r="AV606" s="570">
        <f t="shared" si="89"/>
        <v>0</v>
      </c>
      <c r="AW606" s="1112"/>
      <c r="AX606" s="1113"/>
      <c r="AY606" s="1113"/>
      <c r="AZ606" s="1113"/>
      <c r="BA606" s="1113"/>
      <c r="BB606" s="1113"/>
      <c r="BC606" s="1113"/>
      <c r="BD606" s="1113"/>
      <c r="BE606" s="1114"/>
    </row>
    <row r="607" spans="1:57" ht="32.25" thickBot="1">
      <c r="A607" s="2482"/>
      <c r="B607" s="2696"/>
      <c r="C607" s="2718"/>
      <c r="D607" s="290" t="s">
        <v>77</v>
      </c>
      <c r="E607" s="2507"/>
      <c r="F607" s="2510"/>
      <c r="G607" s="1096">
        <f t="shared" si="86"/>
        <v>20</v>
      </c>
      <c r="H607" s="1097">
        <f t="shared" si="93"/>
        <v>2</v>
      </c>
      <c r="I607" s="1098"/>
      <c r="J607" s="1098"/>
      <c r="K607" s="1098">
        <v>2</v>
      </c>
      <c r="L607" s="1099"/>
      <c r="M607" s="1100">
        <f t="shared" si="87"/>
        <v>20</v>
      </c>
      <c r="N607" s="1101"/>
      <c r="O607" s="1101"/>
      <c r="P607" s="1101"/>
      <c r="Q607" s="1101"/>
      <c r="R607" s="1105">
        <v>20</v>
      </c>
      <c r="S607" s="1141">
        <v>9</v>
      </c>
      <c r="T607" s="1101"/>
      <c r="U607" s="1101"/>
      <c r="V607" s="1101">
        <v>11</v>
      </c>
      <c r="W607" s="1101"/>
      <c r="X607" s="1105"/>
      <c r="Y607" s="1103">
        <v>16</v>
      </c>
      <c r="Z607" s="1105">
        <v>4</v>
      </c>
      <c r="AA607" s="1106"/>
      <c r="AB607" s="1098">
        <v>11</v>
      </c>
      <c r="AC607" s="1098">
        <v>11</v>
      </c>
      <c r="AD607" s="1098"/>
      <c r="AE607" s="1098"/>
      <c r="AF607" s="1143">
        <v>20</v>
      </c>
      <c r="AG607" s="1106">
        <v>44</v>
      </c>
      <c r="AH607" s="1143">
        <v>22</v>
      </c>
      <c r="AI607" s="1106"/>
      <c r="AJ607" s="572">
        <f>SUM(AQ607:AU607)</f>
        <v>20</v>
      </c>
      <c r="AK607" s="1110" t="s">
        <v>98</v>
      </c>
      <c r="AL607" s="1108" t="s">
        <v>98</v>
      </c>
      <c r="AM607" s="1109" t="s">
        <v>98</v>
      </c>
      <c r="AN607" s="1110" t="s">
        <v>97</v>
      </c>
      <c r="AO607" s="1108" t="s">
        <v>97</v>
      </c>
      <c r="AP607" s="1109" t="s">
        <v>97</v>
      </c>
      <c r="AQ607" s="1110">
        <v>3</v>
      </c>
      <c r="AR607" s="1108">
        <v>11</v>
      </c>
      <c r="AS607" s="1108">
        <v>6</v>
      </c>
      <c r="AT607" s="1108"/>
      <c r="AU607" s="1111"/>
      <c r="AV607" s="570">
        <f t="shared" si="89"/>
        <v>0</v>
      </c>
      <c r="AW607" s="1112"/>
      <c r="AX607" s="1113"/>
      <c r="AY607" s="1113"/>
      <c r="AZ607" s="1113"/>
      <c r="BA607" s="1113"/>
      <c r="BB607" s="1113"/>
      <c r="BC607" s="1113"/>
      <c r="BD607" s="1113"/>
      <c r="BE607" s="1114"/>
    </row>
    <row r="608" spans="1:57" ht="32.25" thickBot="1">
      <c r="A608" s="2482"/>
      <c r="B608" s="2697"/>
      <c r="C608" s="2719"/>
      <c r="D608" s="291" t="s">
        <v>78</v>
      </c>
      <c r="E608" s="2521"/>
      <c r="F608" s="2522"/>
      <c r="G608" s="1117">
        <f t="shared" si="86"/>
        <v>0</v>
      </c>
      <c r="H608" s="1118">
        <f t="shared" si="93"/>
        <v>0</v>
      </c>
      <c r="I608" s="1119"/>
      <c r="J608" s="1119"/>
      <c r="K608" s="1119"/>
      <c r="L608" s="1120"/>
      <c r="M608" s="1121">
        <f t="shared" si="87"/>
        <v>0</v>
      </c>
      <c r="N608" s="1125"/>
      <c r="O608" s="1125"/>
      <c r="P608" s="1125"/>
      <c r="Q608" s="1125"/>
      <c r="R608" s="1126"/>
      <c r="S608" s="1145"/>
      <c r="T608" s="1125"/>
      <c r="U608" s="1125"/>
      <c r="V608" s="1125"/>
      <c r="W608" s="1125"/>
      <c r="X608" s="1126"/>
      <c r="Y608" s="1124"/>
      <c r="Z608" s="1126"/>
      <c r="AA608" s="1131"/>
      <c r="AB608" s="1119"/>
      <c r="AC608" s="1119"/>
      <c r="AD608" s="1119"/>
      <c r="AE608" s="1119"/>
      <c r="AF608" s="1163"/>
      <c r="AG608" s="1131"/>
      <c r="AH608" s="1163"/>
      <c r="AI608" s="1131"/>
      <c r="AJ608" s="572">
        <f t="shared" si="88"/>
        <v>0</v>
      </c>
      <c r="AK608" s="1135" t="s">
        <v>97</v>
      </c>
      <c r="AL608" s="1133" t="s">
        <v>97</v>
      </c>
      <c r="AM608" s="1134" t="s">
        <v>97</v>
      </c>
      <c r="AN608" s="1135" t="s">
        <v>97</v>
      </c>
      <c r="AO608" s="1133" t="s">
        <v>98</v>
      </c>
      <c r="AP608" s="1134" t="s">
        <v>98</v>
      </c>
      <c r="AQ608" s="1131"/>
      <c r="AR608" s="1119"/>
      <c r="AS608" s="1119"/>
      <c r="AT608" s="1119"/>
      <c r="AU608" s="1120"/>
      <c r="AV608" s="570">
        <f t="shared" si="89"/>
        <v>0</v>
      </c>
      <c r="AW608" s="1136"/>
      <c r="AX608" s="1137"/>
      <c r="AY608" s="1137"/>
      <c r="AZ608" s="1137"/>
      <c r="BA608" s="1137"/>
      <c r="BB608" s="1137"/>
      <c r="BC608" s="1137"/>
      <c r="BD608" s="1137"/>
      <c r="BE608" s="1138"/>
    </row>
    <row r="609" spans="1:57" ht="31.5">
      <c r="A609" s="2482"/>
      <c r="B609" s="2695" t="s">
        <v>449</v>
      </c>
      <c r="C609" s="2707" t="s">
        <v>450</v>
      </c>
      <c r="D609" s="289" t="s">
        <v>74</v>
      </c>
      <c r="E609" s="2506">
        <v>42</v>
      </c>
      <c r="F609" s="2525">
        <f t="shared" ref="F609" si="95">E609-SUM(M609:M613)</f>
        <v>-8</v>
      </c>
      <c r="G609" s="1212">
        <f t="shared" si="86"/>
        <v>0</v>
      </c>
      <c r="H609" s="1072">
        <f t="shared" si="93"/>
        <v>0</v>
      </c>
      <c r="I609" s="1073"/>
      <c r="J609" s="1073"/>
      <c r="K609" s="1073"/>
      <c r="L609" s="1090"/>
      <c r="M609" s="1075">
        <f t="shared" si="87"/>
        <v>0</v>
      </c>
      <c r="N609" s="1076"/>
      <c r="O609" s="1076"/>
      <c r="P609" s="1076"/>
      <c r="Q609" s="1076"/>
      <c r="R609" s="1080"/>
      <c r="S609" s="1078"/>
      <c r="T609" s="1076"/>
      <c r="U609" s="1076"/>
      <c r="V609" s="1076"/>
      <c r="W609" s="1076"/>
      <c r="X609" s="1080"/>
      <c r="Y609" s="1139"/>
      <c r="Z609" s="1077"/>
      <c r="AA609" s="1086"/>
      <c r="AB609" s="1073"/>
      <c r="AC609" s="1073"/>
      <c r="AD609" s="1073"/>
      <c r="AE609" s="1073"/>
      <c r="AF609" s="1090"/>
      <c r="AG609" s="1140"/>
      <c r="AH609" s="1074"/>
      <c r="AI609" s="1086"/>
      <c r="AJ609" s="569">
        <f t="shared" si="88"/>
        <v>0</v>
      </c>
      <c r="AK609" s="1087" t="s">
        <v>97</v>
      </c>
      <c r="AL609" s="1088" t="s">
        <v>97</v>
      </c>
      <c r="AM609" s="1092" t="s">
        <v>97</v>
      </c>
      <c r="AN609" s="1086"/>
      <c r="AO609" s="1073"/>
      <c r="AP609" s="1090"/>
      <c r="AQ609" s="1087" t="s">
        <v>97</v>
      </c>
      <c r="AR609" s="1088" t="s">
        <v>97</v>
      </c>
      <c r="AS609" s="1088" t="s">
        <v>97</v>
      </c>
      <c r="AT609" s="1088" t="s">
        <v>97</v>
      </c>
      <c r="AU609" s="1092" t="s">
        <v>97</v>
      </c>
      <c r="AV609" s="570">
        <f t="shared" si="89"/>
        <v>0</v>
      </c>
      <c r="AW609" s="1093"/>
      <c r="AX609" s="1094"/>
      <c r="AY609" s="1094"/>
      <c r="AZ609" s="1094"/>
      <c r="BA609" s="1094"/>
      <c r="BB609" s="1094"/>
      <c r="BC609" s="1094"/>
      <c r="BD609" s="1094"/>
      <c r="BE609" s="1095"/>
    </row>
    <row r="610" spans="1:57" ht="47.25">
      <c r="A610" s="2482"/>
      <c r="B610" s="2696"/>
      <c r="C610" s="2708"/>
      <c r="D610" s="290" t="s">
        <v>75</v>
      </c>
      <c r="E610" s="2507"/>
      <c r="F610" s="2526"/>
      <c r="G610" s="1224">
        <f t="shared" si="86"/>
        <v>0</v>
      </c>
      <c r="H610" s="1097">
        <f t="shared" si="93"/>
        <v>0</v>
      </c>
      <c r="I610" s="1098"/>
      <c r="J610" s="1098"/>
      <c r="K610" s="1098"/>
      <c r="L610" s="1143"/>
      <c r="M610" s="1100">
        <f t="shared" si="87"/>
        <v>0</v>
      </c>
      <c r="N610" s="1101"/>
      <c r="O610" s="1101"/>
      <c r="P610" s="1101"/>
      <c r="Q610" s="1101"/>
      <c r="R610" s="1105"/>
      <c r="S610" s="1103"/>
      <c r="T610" s="1101"/>
      <c r="U610" s="1101"/>
      <c r="V610" s="1101"/>
      <c r="W610" s="1101"/>
      <c r="X610" s="1105"/>
      <c r="Y610" s="1141"/>
      <c r="Z610" s="1102"/>
      <c r="AA610" s="1106"/>
      <c r="AB610" s="1098"/>
      <c r="AC610" s="1098"/>
      <c r="AD610" s="1098"/>
      <c r="AE610" s="1098"/>
      <c r="AF610" s="1143"/>
      <c r="AG610" s="1147"/>
      <c r="AH610" s="1099"/>
      <c r="AI610" s="1106"/>
      <c r="AJ610" s="571">
        <f t="shared" si="88"/>
        <v>0</v>
      </c>
      <c r="AK610" s="1107" t="s">
        <v>98</v>
      </c>
      <c r="AL610" s="1108" t="s">
        <v>98</v>
      </c>
      <c r="AM610" s="1111" t="s">
        <v>98</v>
      </c>
      <c r="AN610" s="1110"/>
      <c r="AO610" s="1108"/>
      <c r="AP610" s="1109"/>
      <c r="AQ610" s="1107" t="s">
        <v>97</v>
      </c>
      <c r="AR610" s="1108" t="s">
        <v>97</v>
      </c>
      <c r="AS610" s="1108" t="s">
        <v>97</v>
      </c>
      <c r="AT610" s="1108" t="s">
        <v>97</v>
      </c>
      <c r="AU610" s="1111" t="s">
        <v>97</v>
      </c>
      <c r="AV610" s="570">
        <f t="shared" si="89"/>
        <v>0</v>
      </c>
      <c r="AW610" s="1112"/>
      <c r="AX610" s="1113"/>
      <c r="AY610" s="1113"/>
      <c r="AZ610" s="1113"/>
      <c r="BA610" s="1113"/>
      <c r="BB610" s="1113"/>
      <c r="BC610" s="1113"/>
      <c r="BD610" s="1113"/>
      <c r="BE610" s="1114"/>
    </row>
    <row r="611" spans="1:57" ht="31.5">
      <c r="A611" s="2482"/>
      <c r="B611" s="2696"/>
      <c r="C611" s="2708"/>
      <c r="D611" s="290" t="s">
        <v>76</v>
      </c>
      <c r="E611" s="2507"/>
      <c r="F611" s="2526"/>
      <c r="G611" s="1282">
        <f t="shared" si="86"/>
        <v>0</v>
      </c>
      <c r="H611" s="1097"/>
      <c r="I611" s="1098"/>
      <c r="J611" s="1098"/>
      <c r="K611" s="1098"/>
      <c r="L611" s="1143"/>
      <c r="M611" s="1225">
        <f t="shared" si="87"/>
        <v>0</v>
      </c>
      <c r="N611" s="1101"/>
      <c r="O611" s="1101"/>
      <c r="P611" s="1101"/>
      <c r="Q611" s="1101"/>
      <c r="R611" s="1105"/>
      <c r="S611" s="1103"/>
      <c r="T611" s="1101"/>
      <c r="U611" s="1101"/>
      <c r="V611" s="1101"/>
      <c r="W611" s="1101"/>
      <c r="X611" s="1105"/>
      <c r="Y611" s="1141"/>
      <c r="Z611" s="1102"/>
      <c r="AA611" s="1106"/>
      <c r="AB611" s="1098"/>
      <c r="AC611" s="1098"/>
      <c r="AD611" s="1098"/>
      <c r="AE611" s="1098"/>
      <c r="AF611" s="1143"/>
      <c r="AG611" s="1147"/>
      <c r="AH611" s="1099"/>
      <c r="AI611" s="1106"/>
      <c r="AJ611" s="571">
        <f t="shared" si="88"/>
        <v>0</v>
      </c>
      <c r="AK611" s="1107"/>
      <c r="AL611" s="1108"/>
      <c r="AM611" s="1111"/>
      <c r="AN611" s="1110" t="s">
        <v>97</v>
      </c>
      <c r="AO611" s="1108" t="s">
        <v>97</v>
      </c>
      <c r="AP611" s="1109" t="s">
        <v>97</v>
      </c>
      <c r="AQ611" s="1107" t="s">
        <v>97</v>
      </c>
      <c r="AR611" s="1108" t="s">
        <v>97</v>
      </c>
      <c r="AS611" s="1108" t="s">
        <v>97</v>
      </c>
      <c r="AT611" s="1108" t="s">
        <v>97</v>
      </c>
      <c r="AU611" s="1111" t="s">
        <v>97</v>
      </c>
      <c r="AV611" s="570">
        <f t="shared" si="89"/>
        <v>0</v>
      </c>
      <c r="AW611" s="1112"/>
      <c r="AX611" s="1113"/>
      <c r="AY611" s="1113"/>
      <c r="AZ611" s="1113"/>
      <c r="BA611" s="1113"/>
      <c r="BB611" s="1113"/>
      <c r="BC611" s="1113"/>
      <c r="BD611" s="1113"/>
      <c r="BE611" s="1114"/>
    </row>
    <row r="612" spans="1:57" ht="31.5">
      <c r="A612" s="2482"/>
      <c r="B612" s="2696"/>
      <c r="C612" s="2708"/>
      <c r="D612" s="290" t="s">
        <v>77</v>
      </c>
      <c r="E612" s="2507"/>
      <c r="F612" s="2526"/>
      <c r="G612" s="1224">
        <f t="shared" si="86"/>
        <v>50</v>
      </c>
      <c r="H612" s="1097">
        <f t="shared" ref="H612" si="96">SUM(I612:L612)</f>
        <v>0</v>
      </c>
      <c r="I612" s="1098"/>
      <c r="J612" s="1098"/>
      <c r="K612" s="1098"/>
      <c r="L612" s="1143"/>
      <c r="M612" s="1100">
        <f t="shared" si="87"/>
        <v>50</v>
      </c>
      <c r="N612" s="1101"/>
      <c r="O612" s="1101"/>
      <c r="P612" s="1101"/>
      <c r="Q612" s="1101"/>
      <c r="R612" s="1105">
        <v>50</v>
      </c>
      <c r="S612" s="1103">
        <v>4</v>
      </c>
      <c r="T612" s="1101"/>
      <c r="U612" s="1101"/>
      <c r="V612" s="1101">
        <v>21</v>
      </c>
      <c r="W612" s="1101">
        <v>25</v>
      </c>
      <c r="X612" s="1105"/>
      <c r="Y612" s="1141">
        <v>41</v>
      </c>
      <c r="Z612" s="1102">
        <v>9</v>
      </c>
      <c r="AA612" s="1106"/>
      <c r="AB612" s="1098">
        <v>7</v>
      </c>
      <c r="AC612" s="1098">
        <v>7</v>
      </c>
      <c r="AD612" s="1098">
        <v>1</v>
      </c>
      <c r="AE612" s="1098">
        <v>32</v>
      </c>
      <c r="AF612" s="1143">
        <v>7</v>
      </c>
      <c r="AG612" s="1283">
        <v>44</v>
      </c>
      <c r="AH612" s="1284">
        <v>23</v>
      </c>
      <c r="AI612" s="1106">
        <v>83.4</v>
      </c>
      <c r="AJ612" s="571">
        <f>SUM(AQ612:AU612)</f>
        <v>50</v>
      </c>
      <c r="AK612" s="1107"/>
      <c r="AL612" s="1108"/>
      <c r="AM612" s="1111"/>
      <c r="AN612" s="1110"/>
      <c r="AO612" s="1108"/>
      <c r="AP612" s="1109"/>
      <c r="AQ612" s="1107">
        <v>8</v>
      </c>
      <c r="AR612" s="1108">
        <v>15</v>
      </c>
      <c r="AS612" s="1108">
        <v>22</v>
      </c>
      <c r="AT612" s="1108">
        <v>4</v>
      </c>
      <c r="AU612" s="1111">
        <v>1</v>
      </c>
      <c r="AV612" s="570">
        <f t="shared" si="89"/>
        <v>0</v>
      </c>
      <c r="AW612" s="1112"/>
      <c r="AX612" s="1113"/>
      <c r="AY612" s="1113"/>
      <c r="AZ612" s="1113"/>
      <c r="BA612" s="1113"/>
      <c r="BB612" s="1113"/>
      <c r="BC612" s="1113"/>
      <c r="BD612" s="1113"/>
      <c r="BE612" s="1114"/>
    </row>
    <row r="613" spans="1:57" ht="32.25" thickBot="1">
      <c r="A613" s="2482"/>
      <c r="B613" s="2697"/>
      <c r="C613" s="2709"/>
      <c r="D613" s="291" t="s">
        <v>78</v>
      </c>
      <c r="E613" s="2521"/>
      <c r="F613" s="2527"/>
      <c r="G613" s="1227">
        <f t="shared" si="86"/>
        <v>0</v>
      </c>
      <c r="H613" s="1118">
        <f t="shared" si="93"/>
        <v>0</v>
      </c>
      <c r="I613" s="1119"/>
      <c r="J613" s="1119"/>
      <c r="K613" s="1119"/>
      <c r="L613" s="1163"/>
      <c r="M613" s="1121">
        <f t="shared" si="87"/>
        <v>0</v>
      </c>
      <c r="N613" s="1125"/>
      <c r="O613" s="1125"/>
      <c r="P613" s="1125"/>
      <c r="Q613" s="1125"/>
      <c r="R613" s="1126"/>
      <c r="S613" s="1124"/>
      <c r="T613" s="1125"/>
      <c r="U613" s="1125"/>
      <c r="V613" s="1125"/>
      <c r="W613" s="1125"/>
      <c r="X613" s="1126"/>
      <c r="Y613" s="1145"/>
      <c r="Z613" s="1146"/>
      <c r="AA613" s="1131"/>
      <c r="AB613" s="1119"/>
      <c r="AC613" s="1119"/>
      <c r="AD613" s="1119"/>
      <c r="AE613" s="1119"/>
      <c r="AF613" s="1163"/>
      <c r="AG613" s="1162"/>
      <c r="AH613" s="1120"/>
      <c r="AI613" s="1131"/>
      <c r="AJ613" s="571">
        <f t="shared" ref="AJ613:AJ643" si="97">SUM(AQ613:AU613)</f>
        <v>0</v>
      </c>
      <c r="AK613" s="1132" t="s">
        <v>97</v>
      </c>
      <c r="AL613" s="1133" t="s">
        <v>97</v>
      </c>
      <c r="AM613" s="1273" t="s">
        <v>97</v>
      </c>
      <c r="AN613" s="1135" t="s">
        <v>97</v>
      </c>
      <c r="AO613" s="1133" t="s">
        <v>98</v>
      </c>
      <c r="AP613" s="1134" t="s">
        <v>98</v>
      </c>
      <c r="AQ613" s="1162"/>
      <c r="AR613" s="1119"/>
      <c r="AS613" s="1119"/>
      <c r="AT613" s="1119"/>
      <c r="AU613" s="1120"/>
      <c r="AV613" s="570">
        <f t="shared" si="89"/>
        <v>0</v>
      </c>
      <c r="AW613" s="1179"/>
      <c r="AX613" s="1180"/>
      <c r="AY613" s="1180"/>
      <c r="AZ613" s="1180"/>
      <c r="BA613" s="1180"/>
      <c r="BB613" s="1180"/>
      <c r="BC613" s="1180"/>
      <c r="BD613" s="1180"/>
      <c r="BE613" s="1181"/>
    </row>
    <row r="614" spans="1:57" ht="31.5">
      <c r="A614" s="2482"/>
      <c r="B614" s="2696" t="s">
        <v>451</v>
      </c>
      <c r="C614" s="2723" t="s">
        <v>452</v>
      </c>
      <c r="D614" s="362" t="s">
        <v>74</v>
      </c>
      <c r="E614" s="2524">
        <v>30</v>
      </c>
      <c r="F614" s="2510">
        <f t="shared" ref="F614" si="98">E614-SUM(M614:M618)</f>
        <v>-1</v>
      </c>
      <c r="G614" s="1266">
        <f t="shared" si="86"/>
        <v>0</v>
      </c>
      <c r="H614" s="1213">
        <f t="shared" si="93"/>
        <v>0</v>
      </c>
      <c r="I614" s="1084"/>
      <c r="J614" s="1084"/>
      <c r="K614" s="1084"/>
      <c r="L614" s="1085"/>
      <c r="M614" s="1075">
        <f t="shared" si="87"/>
        <v>0</v>
      </c>
      <c r="N614" s="1076"/>
      <c r="O614" s="1076"/>
      <c r="P614" s="1076"/>
      <c r="Q614" s="1076"/>
      <c r="R614" s="1080"/>
      <c r="S614" s="1078"/>
      <c r="T614" s="1139"/>
      <c r="U614" s="1139"/>
      <c r="V614" s="1076"/>
      <c r="W614" s="1076"/>
      <c r="X614" s="1080"/>
      <c r="Y614" s="1081"/>
      <c r="Z614" s="1161"/>
      <c r="AA614" s="1086"/>
      <c r="AB614" s="1073"/>
      <c r="AC614" s="1073"/>
      <c r="AD614" s="1073"/>
      <c r="AE614" s="1073"/>
      <c r="AF614" s="1090"/>
      <c r="AG614" s="1140"/>
      <c r="AH614" s="1074"/>
      <c r="AI614" s="1086"/>
      <c r="AJ614" s="571">
        <f t="shared" si="97"/>
        <v>0</v>
      </c>
      <c r="AK614" s="1219" t="s">
        <v>97</v>
      </c>
      <c r="AL614" s="1220" t="s">
        <v>97</v>
      </c>
      <c r="AM614" s="1223" t="s">
        <v>97</v>
      </c>
      <c r="AN614" s="1086"/>
      <c r="AO614" s="1073"/>
      <c r="AP614" s="1090"/>
      <c r="AQ614" s="1219" t="s">
        <v>97</v>
      </c>
      <c r="AR614" s="1220" t="s">
        <v>97</v>
      </c>
      <c r="AS614" s="1220" t="s">
        <v>97</v>
      </c>
      <c r="AT614" s="1220" t="s">
        <v>97</v>
      </c>
      <c r="AU614" s="1223" t="s">
        <v>97</v>
      </c>
      <c r="AV614" s="570">
        <f t="shared" si="89"/>
        <v>0</v>
      </c>
      <c r="AW614" s="1093"/>
      <c r="AX614" s="1094"/>
      <c r="AY614" s="1094"/>
      <c r="AZ614" s="1094"/>
      <c r="BA614" s="1094"/>
      <c r="BB614" s="1094"/>
      <c r="BC614" s="1094"/>
      <c r="BD614" s="1094"/>
      <c r="BE614" s="1095"/>
    </row>
    <row r="615" spans="1:57" ht="47.25">
      <c r="A615" s="2482"/>
      <c r="B615" s="2696"/>
      <c r="C615" s="2723"/>
      <c r="D615" s="290" t="s">
        <v>75</v>
      </c>
      <c r="E615" s="2524"/>
      <c r="F615" s="2510"/>
      <c r="G615" s="1096">
        <f t="shared" si="86"/>
        <v>0</v>
      </c>
      <c r="H615" s="1097">
        <f t="shared" si="93"/>
        <v>0</v>
      </c>
      <c r="I615" s="1098"/>
      <c r="J615" s="1098"/>
      <c r="K615" s="1098"/>
      <c r="L615" s="1099"/>
      <c r="M615" s="1100">
        <f t="shared" si="87"/>
        <v>0</v>
      </c>
      <c r="N615" s="1101"/>
      <c r="O615" s="1101"/>
      <c r="P615" s="1101"/>
      <c r="Q615" s="1101"/>
      <c r="R615" s="1105"/>
      <c r="S615" s="1152"/>
      <c r="T615" s="1081"/>
      <c r="U615" s="1081"/>
      <c r="V615" s="1142"/>
      <c r="W615" s="1142"/>
      <c r="X615" s="1082"/>
      <c r="Y615" s="1081"/>
      <c r="Z615" s="1161"/>
      <c r="AA615" s="1083"/>
      <c r="AB615" s="1084"/>
      <c r="AC615" s="1084"/>
      <c r="AD615" s="1084"/>
      <c r="AE615" s="1084"/>
      <c r="AF615" s="1164"/>
      <c r="AG615" s="1147"/>
      <c r="AH615" s="1099"/>
      <c r="AI615" s="1106"/>
      <c r="AJ615" s="571">
        <f t="shared" si="97"/>
        <v>0</v>
      </c>
      <c r="AK615" s="1107" t="s">
        <v>98</v>
      </c>
      <c r="AL615" s="1108" t="s">
        <v>98</v>
      </c>
      <c r="AM615" s="1111" t="s">
        <v>98</v>
      </c>
      <c r="AN615" s="1110"/>
      <c r="AO615" s="1108"/>
      <c r="AP615" s="1109"/>
      <c r="AQ615" s="1107" t="s">
        <v>97</v>
      </c>
      <c r="AR615" s="1108" t="s">
        <v>97</v>
      </c>
      <c r="AS615" s="1108" t="s">
        <v>97</v>
      </c>
      <c r="AT615" s="1108" t="s">
        <v>97</v>
      </c>
      <c r="AU615" s="1111" t="s">
        <v>97</v>
      </c>
      <c r="AV615" s="570">
        <f t="shared" si="89"/>
        <v>0</v>
      </c>
      <c r="AW615" s="1112"/>
      <c r="AX615" s="1113"/>
      <c r="AY615" s="1113"/>
      <c r="AZ615" s="1113"/>
      <c r="BA615" s="1113"/>
      <c r="BB615" s="1113"/>
      <c r="BC615" s="1113"/>
      <c r="BD615" s="1113"/>
      <c r="BE615" s="1114"/>
    </row>
    <row r="616" spans="1:57" ht="31.5">
      <c r="A616" s="2482"/>
      <c r="B616" s="2696"/>
      <c r="C616" s="2723"/>
      <c r="D616" s="290" t="s">
        <v>76</v>
      </c>
      <c r="E616" s="2524"/>
      <c r="F616" s="2510"/>
      <c r="G616" s="1096">
        <f t="shared" si="86"/>
        <v>0</v>
      </c>
      <c r="H616" s="1097">
        <f t="shared" si="93"/>
        <v>0</v>
      </c>
      <c r="I616" s="1098"/>
      <c r="J616" s="1098"/>
      <c r="K616" s="1098"/>
      <c r="L616" s="1099"/>
      <c r="M616" s="1100">
        <f t="shared" si="87"/>
        <v>0</v>
      </c>
      <c r="N616" s="1101"/>
      <c r="O616" s="1101"/>
      <c r="P616" s="1101"/>
      <c r="Q616" s="1101"/>
      <c r="R616" s="1105"/>
      <c r="S616" s="1152"/>
      <c r="T616" s="1081"/>
      <c r="U616" s="1081"/>
      <c r="V616" s="1142"/>
      <c r="W616" s="1142"/>
      <c r="X616" s="1082"/>
      <c r="Y616" s="1081"/>
      <c r="Z616" s="1161"/>
      <c r="AA616" s="1083"/>
      <c r="AB616" s="1084"/>
      <c r="AC616" s="1084"/>
      <c r="AD616" s="1084"/>
      <c r="AE616" s="1084"/>
      <c r="AF616" s="1164"/>
      <c r="AG616" s="1147"/>
      <c r="AH616" s="1099"/>
      <c r="AI616" s="1106"/>
      <c r="AJ616" s="571">
        <f t="shared" si="97"/>
        <v>0</v>
      </c>
      <c r="AK616" s="1107"/>
      <c r="AL616" s="1108"/>
      <c r="AM616" s="1111"/>
      <c r="AN616" s="1110" t="s">
        <v>97</v>
      </c>
      <c r="AO616" s="1108" t="s">
        <v>97</v>
      </c>
      <c r="AP616" s="1109" t="s">
        <v>97</v>
      </c>
      <c r="AQ616" s="1107" t="s">
        <v>97</v>
      </c>
      <c r="AR616" s="1108" t="s">
        <v>97</v>
      </c>
      <c r="AS616" s="1108" t="s">
        <v>97</v>
      </c>
      <c r="AT616" s="1108" t="s">
        <v>97</v>
      </c>
      <c r="AU616" s="1111" t="s">
        <v>97</v>
      </c>
      <c r="AV616" s="570">
        <f t="shared" si="89"/>
        <v>0</v>
      </c>
      <c r="AW616" s="1112"/>
      <c r="AX616" s="1113"/>
      <c r="AY616" s="1113"/>
      <c r="AZ616" s="1113"/>
      <c r="BA616" s="1113"/>
      <c r="BB616" s="1113"/>
      <c r="BC616" s="1113"/>
      <c r="BD616" s="1113"/>
      <c r="BE616" s="1114"/>
    </row>
    <row r="617" spans="1:57" ht="31.5">
      <c r="A617" s="2482"/>
      <c r="B617" s="2696"/>
      <c r="C617" s="2723"/>
      <c r="D617" s="290" t="s">
        <v>77</v>
      </c>
      <c r="E617" s="2524"/>
      <c r="F617" s="2510"/>
      <c r="G617" s="1166">
        <f t="shared" si="86"/>
        <v>31</v>
      </c>
      <c r="H617" s="1167">
        <f t="shared" si="93"/>
        <v>3</v>
      </c>
      <c r="I617" s="1098">
        <v>3</v>
      </c>
      <c r="J617" s="1098"/>
      <c r="K617" s="1098"/>
      <c r="L617" s="1098"/>
      <c r="M617" s="1168">
        <f t="shared" si="87"/>
        <v>31</v>
      </c>
      <c r="N617" s="1101"/>
      <c r="O617" s="1101"/>
      <c r="P617" s="1101"/>
      <c r="Q617" s="1101"/>
      <c r="R617" s="1105">
        <v>31</v>
      </c>
      <c r="S617" s="1103">
        <v>6</v>
      </c>
      <c r="T617" s="1101"/>
      <c r="U617" s="1101"/>
      <c r="V617" s="1101">
        <v>25</v>
      </c>
      <c r="W617" s="1101"/>
      <c r="X617" s="1105"/>
      <c r="Y617" s="1141">
        <v>27</v>
      </c>
      <c r="Z617" s="1102">
        <v>4</v>
      </c>
      <c r="AA617" s="1106"/>
      <c r="AB617" s="1098">
        <v>8</v>
      </c>
      <c r="AC617" s="1098">
        <v>8</v>
      </c>
      <c r="AD617" s="1098"/>
      <c r="AE617" s="1098">
        <v>12</v>
      </c>
      <c r="AF617" s="1143">
        <v>2</v>
      </c>
      <c r="AG617" s="1283">
        <v>42</v>
      </c>
      <c r="AH617" s="1284">
        <v>20</v>
      </c>
      <c r="AI617" s="1106">
        <v>92</v>
      </c>
      <c r="AJ617" s="571">
        <f t="shared" si="97"/>
        <v>31</v>
      </c>
      <c r="AK617" s="1108"/>
      <c r="AL617" s="1108"/>
      <c r="AM617" s="1111"/>
      <c r="AN617" s="1110"/>
      <c r="AO617" s="1108"/>
      <c r="AP617" s="1109"/>
      <c r="AQ617" s="1107"/>
      <c r="AR617" s="1108">
        <v>3</v>
      </c>
      <c r="AS617" s="1108">
        <v>28</v>
      </c>
      <c r="AT617" s="1108"/>
      <c r="AU617" s="1111"/>
      <c r="AV617" s="570">
        <f t="shared" si="89"/>
        <v>0</v>
      </c>
      <c r="AW617" s="1112"/>
      <c r="AX617" s="1113"/>
      <c r="AY617" s="1113"/>
      <c r="AZ617" s="1113"/>
      <c r="BA617" s="1113"/>
      <c r="BB617" s="1113"/>
      <c r="BC617" s="1113"/>
      <c r="BD617" s="1113"/>
      <c r="BE617" s="1114"/>
    </row>
    <row r="618" spans="1:57" ht="32.25" thickBot="1">
      <c r="A618" s="2482"/>
      <c r="B618" s="2696"/>
      <c r="C618" s="2723"/>
      <c r="D618" s="292" t="s">
        <v>78</v>
      </c>
      <c r="E618" s="2524"/>
      <c r="F618" s="2510"/>
      <c r="G618" s="1166">
        <f t="shared" si="86"/>
        <v>0</v>
      </c>
      <c r="H618" s="1167">
        <f t="shared" si="93"/>
        <v>0</v>
      </c>
      <c r="I618" s="1165"/>
      <c r="J618" s="1165"/>
      <c r="K618" s="1165"/>
      <c r="L618" s="1130"/>
      <c r="M618" s="1121">
        <f t="shared" si="87"/>
        <v>0</v>
      </c>
      <c r="N618" s="1125"/>
      <c r="O618" s="1125"/>
      <c r="P618" s="1125"/>
      <c r="Q618" s="1125"/>
      <c r="R618" s="1126"/>
      <c r="S618" s="1124"/>
      <c r="T618" s="1145"/>
      <c r="U618" s="1145"/>
      <c r="V618" s="1125"/>
      <c r="W618" s="1125"/>
      <c r="X618" s="1126"/>
      <c r="Y618" s="1127"/>
      <c r="Z618" s="1123"/>
      <c r="AA618" s="1131"/>
      <c r="AB618" s="1119"/>
      <c r="AC618" s="1119"/>
      <c r="AD618" s="1119"/>
      <c r="AE618" s="1119"/>
      <c r="AF618" s="1163"/>
      <c r="AG618" s="1162"/>
      <c r="AH618" s="1285"/>
      <c r="AI618" s="1131"/>
      <c r="AJ618" s="571">
        <f t="shared" si="97"/>
        <v>0</v>
      </c>
      <c r="AK618" s="1170" t="s">
        <v>97</v>
      </c>
      <c r="AL618" s="1242" t="s">
        <v>97</v>
      </c>
      <c r="AM618" s="1286" t="s">
        <v>97</v>
      </c>
      <c r="AN618" s="1135" t="s">
        <v>97</v>
      </c>
      <c r="AO618" s="1133" t="s">
        <v>98</v>
      </c>
      <c r="AP618" s="1134" t="s">
        <v>98</v>
      </c>
      <c r="AQ618" s="1287"/>
      <c r="AR618" s="1165"/>
      <c r="AS618" s="1165"/>
      <c r="AT618" s="1165"/>
      <c r="AU618" s="1130"/>
      <c r="AV618" s="570">
        <f t="shared" si="89"/>
        <v>0</v>
      </c>
      <c r="AW618" s="1136"/>
      <c r="AX618" s="1137"/>
      <c r="AY618" s="1137"/>
      <c r="AZ618" s="1137"/>
      <c r="BA618" s="1137"/>
      <c r="BB618" s="1137"/>
      <c r="BC618" s="1137"/>
      <c r="BD618" s="1137"/>
      <c r="BE618" s="1138"/>
    </row>
    <row r="619" spans="1:57" ht="31.5">
      <c r="A619" s="2482"/>
      <c r="B619" s="2695" t="s">
        <v>453</v>
      </c>
      <c r="C619" s="2707" t="s">
        <v>454</v>
      </c>
      <c r="D619" s="363" t="s">
        <v>74</v>
      </c>
      <c r="E619" s="2512">
        <v>22</v>
      </c>
      <c r="F619" s="2515">
        <f t="shared" ref="F619" si="99">E619-SUM(M619:M623)</f>
        <v>-2</v>
      </c>
      <c r="G619" s="1288">
        <f t="shared" si="86"/>
        <v>0</v>
      </c>
      <c r="H619" s="1289"/>
      <c r="I619" s="1073"/>
      <c r="J619" s="1073"/>
      <c r="K619" s="1073"/>
      <c r="L619" s="1090"/>
      <c r="M619" s="1290">
        <f t="shared" si="87"/>
        <v>0</v>
      </c>
      <c r="N619" s="1291"/>
      <c r="O619" s="1291"/>
      <c r="P619" s="1291"/>
      <c r="Q619" s="1291"/>
      <c r="R619" s="1292"/>
      <c r="S619" s="1293"/>
      <c r="T619" s="1291"/>
      <c r="U619" s="1291"/>
      <c r="V619" s="1291"/>
      <c r="W619" s="1291"/>
      <c r="X619" s="1292"/>
      <c r="Y619" s="1293"/>
      <c r="Z619" s="1292"/>
      <c r="AA619" s="1086"/>
      <c r="AB619" s="1073"/>
      <c r="AC619" s="1073"/>
      <c r="AD619" s="1073"/>
      <c r="AE619" s="1073"/>
      <c r="AF619" s="1090"/>
      <c r="AG619" s="1086"/>
      <c r="AH619" s="1090"/>
      <c r="AI619" s="1086"/>
      <c r="AJ619" s="571">
        <f t="shared" si="97"/>
        <v>0</v>
      </c>
      <c r="AK619" s="1091" t="s">
        <v>97</v>
      </c>
      <c r="AL619" s="1088" t="s">
        <v>97</v>
      </c>
      <c r="AM619" s="1089" t="s">
        <v>97</v>
      </c>
      <c r="AN619" s="1086"/>
      <c r="AO619" s="1073"/>
      <c r="AP619" s="1090"/>
      <c r="AQ619" s="1091" t="s">
        <v>97</v>
      </c>
      <c r="AR619" s="1088" t="s">
        <v>97</v>
      </c>
      <c r="AS619" s="1088" t="s">
        <v>97</v>
      </c>
      <c r="AT619" s="1088" t="s">
        <v>97</v>
      </c>
      <c r="AU619" s="1092" t="s">
        <v>97</v>
      </c>
      <c r="AV619" s="570">
        <f t="shared" si="89"/>
        <v>0</v>
      </c>
      <c r="AW619" s="1294"/>
      <c r="AX619" s="1295"/>
      <c r="AY619" s="1295"/>
      <c r="AZ619" s="1295"/>
      <c r="BA619" s="1295"/>
      <c r="BB619" s="1295"/>
      <c r="BC619" s="1295"/>
      <c r="BD619" s="1295"/>
      <c r="BE619" s="1296"/>
    </row>
    <row r="620" spans="1:57" ht="47.25">
      <c r="A620" s="2482"/>
      <c r="B620" s="2696"/>
      <c r="C620" s="2708"/>
      <c r="D620" s="364" t="s">
        <v>75</v>
      </c>
      <c r="E620" s="2513"/>
      <c r="F620" s="2516"/>
      <c r="G620" s="1297">
        <f t="shared" si="86"/>
        <v>0</v>
      </c>
      <c r="H620" s="1298"/>
      <c r="I620" s="1098"/>
      <c r="J620" s="1098"/>
      <c r="K620" s="1098"/>
      <c r="L620" s="1143"/>
      <c r="M620" s="1299">
        <f t="shared" si="87"/>
        <v>0</v>
      </c>
      <c r="N620" s="1300"/>
      <c r="O620" s="1300"/>
      <c r="P620" s="1300"/>
      <c r="Q620" s="1300"/>
      <c r="R620" s="1301"/>
      <c r="S620" s="1302"/>
      <c r="T620" s="1300"/>
      <c r="U620" s="1300"/>
      <c r="V620" s="1300"/>
      <c r="W620" s="1300"/>
      <c r="X620" s="1301"/>
      <c r="Y620" s="1302"/>
      <c r="Z620" s="1301"/>
      <c r="AA620" s="1106"/>
      <c r="AB620" s="1098"/>
      <c r="AC620" s="1098"/>
      <c r="AD620" s="1098"/>
      <c r="AE620" s="1098"/>
      <c r="AF620" s="1143"/>
      <c r="AG620" s="1106"/>
      <c r="AH620" s="1143"/>
      <c r="AI620" s="1106"/>
      <c r="AJ620" s="571">
        <f t="shared" si="97"/>
        <v>0</v>
      </c>
      <c r="AK620" s="1110" t="s">
        <v>98</v>
      </c>
      <c r="AL620" s="1108" t="s">
        <v>98</v>
      </c>
      <c r="AM620" s="1109" t="s">
        <v>98</v>
      </c>
      <c r="AN620" s="1110"/>
      <c r="AO620" s="1108"/>
      <c r="AP620" s="1109"/>
      <c r="AQ620" s="1110" t="s">
        <v>97</v>
      </c>
      <c r="AR620" s="1108" t="s">
        <v>97</v>
      </c>
      <c r="AS620" s="1108" t="s">
        <v>97</v>
      </c>
      <c r="AT620" s="1108" t="s">
        <v>97</v>
      </c>
      <c r="AU620" s="1111" t="s">
        <v>97</v>
      </c>
      <c r="AV620" s="570">
        <f t="shared" si="89"/>
        <v>0</v>
      </c>
      <c r="AW620" s="1303"/>
      <c r="AX620" s="1304"/>
      <c r="AY620" s="1304"/>
      <c r="AZ620" s="1304"/>
      <c r="BA620" s="1304"/>
      <c r="BB620" s="1304"/>
      <c r="BC620" s="1304"/>
      <c r="BD620" s="1304"/>
      <c r="BE620" s="1305"/>
    </row>
    <row r="621" spans="1:57" ht="31.5">
      <c r="A621" s="2482"/>
      <c r="B621" s="2696"/>
      <c r="C621" s="2708"/>
      <c r="D621" s="364" t="s">
        <v>76</v>
      </c>
      <c r="E621" s="2513"/>
      <c r="F621" s="2516"/>
      <c r="G621" s="1297">
        <f t="shared" si="86"/>
        <v>0</v>
      </c>
      <c r="H621" s="1298"/>
      <c r="I621" s="1098"/>
      <c r="J621" s="1098"/>
      <c r="K621" s="1098"/>
      <c r="L621" s="1143"/>
      <c r="M621" s="1299">
        <f t="shared" si="87"/>
        <v>0</v>
      </c>
      <c r="N621" s="1300"/>
      <c r="O621" s="1300"/>
      <c r="P621" s="1300"/>
      <c r="Q621" s="1300"/>
      <c r="R621" s="1301"/>
      <c r="S621" s="1302"/>
      <c r="T621" s="1300"/>
      <c r="U621" s="1300"/>
      <c r="V621" s="1300"/>
      <c r="W621" s="1300"/>
      <c r="X621" s="1301"/>
      <c r="Y621" s="1302"/>
      <c r="Z621" s="1301"/>
      <c r="AA621" s="1106"/>
      <c r="AB621" s="1098"/>
      <c r="AC621" s="1098"/>
      <c r="AD621" s="1098"/>
      <c r="AE621" s="1098"/>
      <c r="AF621" s="1143"/>
      <c r="AG621" s="1106"/>
      <c r="AH621" s="1143"/>
      <c r="AI621" s="1106"/>
      <c r="AJ621" s="571">
        <f t="shared" si="97"/>
        <v>0</v>
      </c>
      <c r="AK621" s="1110"/>
      <c r="AL621" s="1108"/>
      <c r="AM621" s="1109"/>
      <c r="AN621" s="1110" t="s">
        <v>97</v>
      </c>
      <c r="AO621" s="1108" t="s">
        <v>97</v>
      </c>
      <c r="AP621" s="1109" t="s">
        <v>97</v>
      </c>
      <c r="AQ621" s="1110" t="s">
        <v>97</v>
      </c>
      <c r="AR621" s="1108" t="s">
        <v>97</v>
      </c>
      <c r="AS621" s="1108" t="s">
        <v>97</v>
      </c>
      <c r="AT621" s="1108" t="s">
        <v>97</v>
      </c>
      <c r="AU621" s="1111" t="s">
        <v>97</v>
      </c>
      <c r="AV621" s="570">
        <f t="shared" si="89"/>
        <v>0</v>
      </c>
      <c r="AW621" s="1303"/>
      <c r="AX621" s="1304"/>
      <c r="AY621" s="1304"/>
      <c r="AZ621" s="1304"/>
      <c r="BA621" s="1304"/>
      <c r="BB621" s="1304"/>
      <c r="BC621" s="1304"/>
      <c r="BD621" s="1304"/>
      <c r="BE621" s="1305"/>
    </row>
    <row r="622" spans="1:57" ht="31.5">
      <c r="A622" s="2482"/>
      <c r="B622" s="2696"/>
      <c r="C622" s="2708"/>
      <c r="D622" s="364" t="s">
        <v>77</v>
      </c>
      <c r="E622" s="2513"/>
      <c r="F622" s="2516"/>
      <c r="G622" s="1297">
        <f t="shared" si="86"/>
        <v>24</v>
      </c>
      <c r="H622" s="1298"/>
      <c r="I622" s="1098"/>
      <c r="J622" s="1098"/>
      <c r="K622" s="1098"/>
      <c r="L622" s="1143"/>
      <c r="M622" s="1299">
        <f t="shared" si="87"/>
        <v>24</v>
      </c>
      <c r="N622" s="1300"/>
      <c r="O622" s="1300"/>
      <c r="P622" s="1300"/>
      <c r="Q622" s="1300"/>
      <c r="R622" s="1301">
        <v>24</v>
      </c>
      <c r="S622" s="1302"/>
      <c r="T622" s="1300"/>
      <c r="U622" s="1300"/>
      <c r="V622" s="1300">
        <v>24</v>
      </c>
      <c r="W622" s="1300"/>
      <c r="X622" s="1301"/>
      <c r="Y622" s="1302">
        <v>22</v>
      </c>
      <c r="Z622" s="1301">
        <v>2</v>
      </c>
      <c r="AA622" s="1106"/>
      <c r="AB622" s="1098">
        <v>6</v>
      </c>
      <c r="AC622" s="1098">
        <v>6</v>
      </c>
      <c r="AD622" s="1098"/>
      <c r="AE622" s="1098">
        <v>14</v>
      </c>
      <c r="AF622" s="1143">
        <v>4</v>
      </c>
      <c r="AG622" s="1106">
        <v>37</v>
      </c>
      <c r="AH622" s="1143">
        <v>15</v>
      </c>
      <c r="AI622" s="1106">
        <v>95</v>
      </c>
      <c r="AJ622" s="571">
        <f t="shared" si="97"/>
        <v>24</v>
      </c>
      <c r="AK622" s="1110" t="s">
        <v>98</v>
      </c>
      <c r="AL622" s="1108" t="s">
        <v>98</v>
      </c>
      <c r="AM622" s="1109" t="s">
        <v>98</v>
      </c>
      <c r="AN622" s="1110" t="s">
        <v>97</v>
      </c>
      <c r="AO622" s="1108" t="s">
        <v>97</v>
      </c>
      <c r="AP622" s="1109" t="s">
        <v>97</v>
      </c>
      <c r="AQ622" s="1110">
        <v>1</v>
      </c>
      <c r="AR622" s="1108">
        <v>6</v>
      </c>
      <c r="AS622" s="1108">
        <v>13</v>
      </c>
      <c r="AT622" s="1108">
        <v>2</v>
      </c>
      <c r="AU622" s="1111">
        <v>2</v>
      </c>
      <c r="AV622" s="570">
        <f t="shared" si="89"/>
        <v>0</v>
      </c>
      <c r="AW622" s="1303"/>
      <c r="AX622" s="1304"/>
      <c r="AY622" s="1304"/>
      <c r="AZ622" s="1304"/>
      <c r="BA622" s="1304"/>
      <c r="BB622" s="1304"/>
      <c r="BC622" s="1304"/>
      <c r="BD622" s="1304"/>
      <c r="BE622" s="1305"/>
    </row>
    <row r="623" spans="1:57" ht="32.25" thickBot="1">
      <c r="A623" s="2482"/>
      <c r="B623" s="2697"/>
      <c r="C623" s="2709"/>
      <c r="D623" s="365" t="s">
        <v>78</v>
      </c>
      <c r="E623" s="2514"/>
      <c r="F623" s="2517"/>
      <c r="G623" s="1306">
        <f t="shared" si="86"/>
        <v>0</v>
      </c>
      <c r="H623" s="1307"/>
      <c r="I623" s="1119"/>
      <c r="J623" s="1119"/>
      <c r="K623" s="1119"/>
      <c r="L623" s="1163"/>
      <c r="M623" s="1308">
        <f t="shared" si="87"/>
        <v>0</v>
      </c>
      <c r="N623" s="1309"/>
      <c r="O623" s="1309"/>
      <c r="P623" s="1309"/>
      <c r="Q623" s="1309"/>
      <c r="R623" s="1310"/>
      <c r="S623" s="1311"/>
      <c r="T623" s="1309"/>
      <c r="U623" s="1309"/>
      <c r="V623" s="1309"/>
      <c r="W623" s="1309"/>
      <c r="X623" s="1310"/>
      <c r="Y623" s="1311"/>
      <c r="Z623" s="1310"/>
      <c r="AA623" s="1131"/>
      <c r="AB623" s="1119"/>
      <c r="AC623" s="1119"/>
      <c r="AD623" s="1119"/>
      <c r="AE623" s="1119"/>
      <c r="AF623" s="1163"/>
      <c r="AG623" s="1131"/>
      <c r="AH623" s="1163"/>
      <c r="AI623" s="1131"/>
      <c r="AJ623" s="571">
        <f t="shared" si="97"/>
        <v>0</v>
      </c>
      <c r="AK623" s="1135" t="s">
        <v>97</v>
      </c>
      <c r="AL623" s="1133" t="s">
        <v>97</v>
      </c>
      <c r="AM623" s="1134" t="s">
        <v>97</v>
      </c>
      <c r="AN623" s="1135" t="s">
        <v>97</v>
      </c>
      <c r="AO623" s="1133" t="s">
        <v>98</v>
      </c>
      <c r="AP623" s="1134" t="s">
        <v>98</v>
      </c>
      <c r="AQ623" s="1131"/>
      <c r="AR623" s="1119"/>
      <c r="AS623" s="1119"/>
      <c r="AT623" s="1119"/>
      <c r="AU623" s="1120"/>
      <c r="AV623" s="570">
        <f t="shared" si="89"/>
        <v>0</v>
      </c>
      <c r="AW623" s="1312"/>
      <c r="AX623" s="1313"/>
      <c r="AY623" s="1313"/>
      <c r="AZ623" s="1313"/>
      <c r="BA623" s="1313"/>
      <c r="BB623" s="1313"/>
      <c r="BC623" s="1313"/>
      <c r="BD623" s="1313"/>
      <c r="BE623" s="1314"/>
    </row>
    <row r="624" spans="1:57" ht="31.5">
      <c r="A624" s="2482"/>
      <c r="B624" s="2695" t="s">
        <v>455</v>
      </c>
      <c r="C624" s="2714" t="str">
        <f>IF(C623=0,"",C623)</f>
        <v/>
      </c>
      <c r="D624" s="289" t="s">
        <v>74</v>
      </c>
      <c r="E624" s="2506">
        <v>12</v>
      </c>
      <c r="F624" s="2509">
        <f t="shared" ref="F624" si="100">E624-SUM(M624:M628)</f>
        <v>-1</v>
      </c>
      <c r="G624" s="1212">
        <f t="shared" si="86"/>
        <v>0</v>
      </c>
      <c r="H624" s="1072"/>
      <c r="I624" s="1073"/>
      <c r="J624" s="1073"/>
      <c r="K624" s="1073"/>
      <c r="L624" s="1090"/>
      <c r="M624" s="1075">
        <f t="shared" si="87"/>
        <v>0</v>
      </c>
      <c r="N624" s="1076"/>
      <c r="O624" s="1076"/>
      <c r="P624" s="1076"/>
      <c r="Q624" s="1076"/>
      <c r="R624" s="1080"/>
      <c r="S624" s="1078"/>
      <c r="T624" s="1076"/>
      <c r="U624" s="1076"/>
      <c r="V624" s="1076"/>
      <c r="W624" s="1076"/>
      <c r="X624" s="1080"/>
      <c r="Y624" s="1078"/>
      <c r="Z624" s="1080"/>
      <c r="AA624" s="1086"/>
      <c r="AB624" s="1073"/>
      <c r="AC624" s="1073"/>
      <c r="AD624" s="1073"/>
      <c r="AE624" s="1073"/>
      <c r="AF624" s="1090"/>
      <c r="AG624" s="1086"/>
      <c r="AH624" s="1090"/>
      <c r="AI624" s="1086"/>
      <c r="AJ624" s="571">
        <f t="shared" si="97"/>
        <v>0</v>
      </c>
      <c r="AK624" s="1091" t="s">
        <v>97</v>
      </c>
      <c r="AL624" s="1088" t="s">
        <v>97</v>
      </c>
      <c r="AM624" s="1089" t="s">
        <v>97</v>
      </c>
      <c r="AN624" s="1086"/>
      <c r="AO624" s="1073"/>
      <c r="AP624" s="1090"/>
      <c r="AQ624" s="1091" t="s">
        <v>97</v>
      </c>
      <c r="AR624" s="1088" t="s">
        <v>97</v>
      </c>
      <c r="AS624" s="1088" t="s">
        <v>97</v>
      </c>
      <c r="AT624" s="1088" t="s">
        <v>97</v>
      </c>
      <c r="AU624" s="1092" t="s">
        <v>97</v>
      </c>
      <c r="AV624" s="570">
        <f t="shared" si="89"/>
        <v>0</v>
      </c>
      <c r="AW624" s="1093"/>
      <c r="AX624" s="1094"/>
      <c r="AY624" s="1094"/>
      <c r="AZ624" s="1094"/>
      <c r="BA624" s="1094"/>
      <c r="BB624" s="1094"/>
      <c r="BC624" s="1094"/>
      <c r="BD624" s="1094"/>
      <c r="BE624" s="1095"/>
    </row>
    <row r="625" spans="1:57" ht="47.25">
      <c r="A625" s="2482"/>
      <c r="B625" s="2696"/>
      <c r="C625" s="2715"/>
      <c r="D625" s="290" t="s">
        <v>75</v>
      </c>
      <c r="E625" s="2507"/>
      <c r="F625" s="2510"/>
      <c r="G625" s="1224">
        <f t="shared" si="86"/>
        <v>0</v>
      </c>
      <c r="H625" s="1097"/>
      <c r="I625" s="1098"/>
      <c r="J625" s="1098"/>
      <c r="K625" s="1098"/>
      <c r="L625" s="1143"/>
      <c r="M625" s="1100">
        <f t="shared" si="87"/>
        <v>0</v>
      </c>
      <c r="N625" s="1101"/>
      <c r="O625" s="1101"/>
      <c r="P625" s="1101"/>
      <c r="Q625" s="1101"/>
      <c r="R625" s="1105"/>
      <c r="S625" s="1103"/>
      <c r="T625" s="1101"/>
      <c r="U625" s="1101"/>
      <c r="V625" s="1101"/>
      <c r="W625" s="1101"/>
      <c r="X625" s="1105"/>
      <c r="Y625" s="1103"/>
      <c r="Z625" s="1105"/>
      <c r="AA625" s="1106"/>
      <c r="AB625" s="1098"/>
      <c r="AC625" s="1098"/>
      <c r="AD625" s="1098"/>
      <c r="AE625" s="1098"/>
      <c r="AF625" s="1143"/>
      <c r="AG625" s="1106"/>
      <c r="AH625" s="1143"/>
      <c r="AI625" s="1106"/>
      <c r="AJ625" s="571">
        <f t="shared" si="97"/>
        <v>0</v>
      </c>
      <c r="AK625" s="1110" t="s">
        <v>98</v>
      </c>
      <c r="AL625" s="1108" t="s">
        <v>98</v>
      </c>
      <c r="AM625" s="1109" t="s">
        <v>98</v>
      </c>
      <c r="AN625" s="1110"/>
      <c r="AO625" s="1108"/>
      <c r="AP625" s="1109"/>
      <c r="AQ625" s="1110" t="s">
        <v>97</v>
      </c>
      <c r="AR625" s="1108" t="s">
        <v>97</v>
      </c>
      <c r="AS625" s="1108" t="s">
        <v>97</v>
      </c>
      <c r="AT625" s="1108" t="s">
        <v>97</v>
      </c>
      <c r="AU625" s="1111" t="s">
        <v>97</v>
      </c>
      <c r="AV625" s="570">
        <f t="shared" si="89"/>
        <v>0</v>
      </c>
      <c r="AW625" s="1112"/>
      <c r="AX625" s="1113"/>
      <c r="AY625" s="1113"/>
      <c r="AZ625" s="1113"/>
      <c r="BA625" s="1113"/>
      <c r="BB625" s="1113"/>
      <c r="BC625" s="1113"/>
      <c r="BD625" s="1113"/>
      <c r="BE625" s="1114"/>
    </row>
    <row r="626" spans="1:57" ht="31.5">
      <c r="A626" s="2482"/>
      <c r="B626" s="2696"/>
      <c r="C626" s="2715"/>
      <c r="D626" s="290" t="s">
        <v>76</v>
      </c>
      <c r="E626" s="2507"/>
      <c r="F626" s="2510"/>
      <c r="G626" s="1224">
        <f t="shared" si="86"/>
        <v>0</v>
      </c>
      <c r="H626" s="1097"/>
      <c r="I626" s="1098"/>
      <c r="J626" s="1098"/>
      <c r="K626" s="1098"/>
      <c r="L626" s="1143"/>
      <c r="M626" s="1100">
        <f t="shared" si="87"/>
        <v>0</v>
      </c>
      <c r="N626" s="1101"/>
      <c r="O626" s="1101"/>
      <c r="P626" s="1101"/>
      <c r="Q626" s="1101"/>
      <c r="R626" s="1105"/>
      <c r="S626" s="1103"/>
      <c r="T626" s="1101"/>
      <c r="U626" s="1101"/>
      <c r="V626" s="1101"/>
      <c r="W626" s="1101"/>
      <c r="X626" s="1105"/>
      <c r="Y626" s="1103"/>
      <c r="Z626" s="1105"/>
      <c r="AA626" s="1106"/>
      <c r="AB626" s="1098"/>
      <c r="AC626" s="1098"/>
      <c r="AD626" s="1098"/>
      <c r="AE626" s="1098"/>
      <c r="AF626" s="1143"/>
      <c r="AG626" s="1106"/>
      <c r="AH626" s="1143"/>
      <c r="AI626" s="1106"/>
      <c r="AJ626" s="571">
        <f t="shared" si="97"/>
        <v>0</v>
      </c>
      <c r="AK626" s="1110"/>
      <c r="AL626" s="1108"/>
      <c r="AM626" s="1109"/>
      <c r="AN626" s="1110" t="s">
        <v>97</v>
      </c>
      <c r="AO626" s="1108" t="s">
        <v>97</v>
      </c>
      <c r="AP626" s="1109" t="s">
        <v>97</v>
      </c>
      <c r="AQ626" s="1110" t="s">
        <v>97</v>
      </c>
      <c r="AR626" s="1108" t="s">
        <v>97</v>
      </c>
      <c r="AS626" s="1108" t="s">
        <v>97</v>
      </c>
      <c r="AT626" s="1108" t="s">
        <v>97</v>
      </c>
      <c r="AU626" s="1111" t="s">
        <v>97</v>
      </c>
      <c r="AV626" s="570">
        <f t="shared" si="89"/>
        <v>0</v>
      </c>
      <c r="AW626" s="1112"/>
      <c r="AX626" s="1113"/>
      <c r="AY626" s="1113"/>
      <c r="AZ626" s="1113"/>
      <c r="BA626" s="1113"/>
      <c r="BB626" s="1113"/>
      <c r="BC626" s="1113"/>
      <c r="BD626" s="1113"/>
      <c r="BE626" s="1114"/>
    </row>
    <row r="627" spans="1:57" ht="31.5">
      <c r="A627" s="2482"/>
      <c r="B627" s="2696"/>
      <c r="C627" s="2715"/>
      <c r="D627" s="290" t="s">
        <v>77</v>
      </c>
      <c r="E627" s="2507"/>
      <c r="F627" s="2510"/>
      <c r="G627" s="1224">
        <f t="shared" si="86"/>
        <v>13</v>
      </c>
      <c r="H627" s="1097"/>
      <c r="I627" s="1098"/>
      <c r="J627" s="1098"/>
      <c r="K627" s="1098"/>
      <c r="L627" s="1143"/>
      <c r="M627" s="1100">
        <f t="shared" si="87"/>
        <v>13</v>
      </c>
      <c r="N627" s="1101"/>
      <c r="O627" s="1101"/>
      <c r="P627" s="1101"/>
      <c r="Q627" s="1101"/>
      <c r="R627" s="1105">
        <v>13</v>
      </c>
      <c r="S627" s="1103"/>
      <c r="T627" s="1101"/>
      <c r="U627" s="1101"/>
      <c r="V627" s="1101">
        <v>13</v>
      </c>
      <c r="W627" s="1101"/>
      <c r="X627" s="1105"/>
      <c r="Y627" s="1103">
        <v>11</v>
      </c>
      <c r="Z627" s="1105">
        <v>2</v>
      </c>
      <c r="AA627" s="1106"/>
      <c r="AB627" s="1098">
        <v>2</v>
      </c>
      <c r="AC627" s="1098">
        <v>2</v>
      </c>
      <c r="AD627" s="1098"/>
      <c r="AE627" s="1098">
        <v>9</v>
      </c>
      <c r="AF627" s="1143">
        <v>3</v>
      </c>
      <c r="AG627" s="1106">
        <v>41.5</v>
      </c>
      <c r="AH627" s="1315" t="s">
        <v>456</v>
      </c>
      <c r="AI627" s="1106">
        <v>98.4</v>
      </c>
      <c r="AJ627" s="571">
        <f t="shared" si="97"/>
        <v>13</v>
      </c>
      <c r="AK627" s="1110" t="s">
        <v>98</v>
      </c>
      <c r="AL627" s="1108" t="s">
        <v>98</v>
      </c>
      <c r="AM627" s="1109" t="s">
        <v>98</v>
      </c>
      <c r="AN627" s="1110" t="s">
        <v>97</v>
      </c>
      <c r="AO627" s="1108" t="s">
        <v>97</v>
      </c>
      <c r="AP627" s="1109" t="s">
        <v>97</v>
      </c>
      <c r="AQ627" s="1106"/>
      <c r="AR627" s="1098">
        <v>4</v>
      </c>
      <c r="AS627" s="1098">
        <v>6</v>
      </c>
      <c r="AT627" s="1098">
        <v>3</v>
      </c>
      <c r="AU627" s="1099"/>
      <c r="AV627" s="570">
        <f t="shared" si="89"/>
        <v>0</v>
      </c>
      <c r="AW627" s="1112"/>
      <c r="AX627" s="1113"/>
      <c r="AY627" s="1113"/>
      <c r="AZ627" s="1113"/>
      <c r="BA627" s="1113"/>
      <c r="BB627" s="1113"/>
      <c r="BC627" s="1113"/>
      <c r="BD627" s="1113"/>
      <c r="BE627" s="1114"/>
    </row>
    <row r="628" spans="1:57" ht="32.25" thickBot="1">
      <c r="A628" s="2482"/>
      <c r="B628" s="2697"/>
      <c r="C628" s="2716"/>
      <c r="D628" s="291" t="s">
        <v>78</v>
      </c>
      <c r="E628" s="2521"/>
      <c r="F628" s="2522"/>
      <c r="G628" s="1227">
        <f t="shared" si="86"/>
        <v>0</v>
      </c>
      <c r="H628" s="1118"/>
      <c r="I628" s="1119"/>
      <c r="J628" s="1119"/>
      <c r="K628" s="1119"/>
      <c r="L628" s="1163"/>
      <c r="M628" s="1121">
        <f t="shared" si="87"/>
        <v>0</v>
      </c>
      <c r="N628" s="1125"/>
      <c r="O628" s="1125"/>
      <c r="P628" s="1125"/>
      <c r="Q628" s="1125"/>
      <c r="R628" s="1126"/>
      <c r="S628" s="1124"/>
      <c r="T628" s="1125"/>
      <c r="U628" s="1125"/>
      <c r="V628" s="1125"/>
      <c r="W628" s="1125"/>
      <c r="X628" s="1126"/>
      <c r="Y628" s="1124"/>
      <c r="Z628" s="1126"/>
      <c r="AA628" s="1131"/>
      <c r="AB628" s="1119"/>
      <c r="AC628" s="1119"/>
      <c r="AD628" s="1119"/>
      <c r="AE628" s="1119"/>
      <c r="AF628" s="1163"/>
      <c r="AG628" s="1131"/>
      <c r="AH628" s="1163"/>
      <c r="AI628" s="1131"/>
      <c r="AJ628" s="571">
        <f t="shared" si="97"/>
        <v>0</v>
      </c>
      <c r="AK628" s="1135" t="s">
        <v>97</v>
      </c>
      <c r="AL628" s="1133" t="s">
        <v>97</v>
      </c>
      <c r="AM628" s="1134" t="s">
        <v>97</v>
      </c>
      <c r="AN628" s="1135" t="s">
        <v>97</v>
      </c>
      <c r="AO628" s="1133" t="s">
        <v>98</v>
      </c>
      <c r="AP628" s="1134" t="s">
        <v>98</v>
      </c>
      <c r="AQ628" s="1131"/>
      <c r="AR628" s="1119"/>
      <c r="AS628" s="1119"/>
      <c r="AT628" s="1119"/>
      <c r="AU628" s="1120"/>
      <c r="AV628" s="570">
        <f t="shared" si="89"/>
        <v>0</v>
      </c>
      <c r="AW628" s="1136"/>
      <c r="AX628" s="1137"/>
      <c r="AY628" s="1137"/>
      <c r="AZ628" s="1137"/>
      <c r="BA628" s="1137"/>
      <c r="BB628" s="1137"/>
      <c r="BC628" s="1137"/>
      <c r="BD628" s="1137"/>
      <c r="BE628" s="1138"/>
    </row>
    <row r="629" spans="1:57" ht="31.5">
      <c r="A629" s="2482"/>
      <c r="B629" s="2695" t="s">
        <v>457</v>
      </c>
      <c r="C629" s="2707" t="s">
        <v>458</v>
      </c>
      <c r="D629" s="289" t="s">
        <v>74</v>
      </c>
      <c r="E629" s="2506">
        <v>15</v>
      </c>
      <c r="F629" s="2509">
        <f t="shared" ref="F629" si="101">E629-SUM(M629:M633)</f>
        <v>-2</v>
      </c>
      <c r="G629" s="1212">
        <f t="shared" si="86"/>
        <v>0</v>
      </c>
      <c r="H629" s="1072">
        <v>0</v>
      </c>
      <c r="I629" s="1073"/>
      <c r="J629" s="1073"/>
      <c r="K629" s="1073"/>
      <c r="L629" s="1090"/>
      <c r="M629" s="1075">
        <f t="shared" si="87"/>
        <v>0</v>
      </c>
      <c r="N629" s="1076"/>
      <c r="O629" s="1076"/>
      <c r="P629" s="1076"/>
      <c r="Q629" s="1076"/>
      <c r="R629" s="1080"/>
      <c r="S629" s="1078"/>
      <c r="T629" s="1076"/>
      <c r="U629" s="1076"/>
      <c r="V629" s="1079"/>
      <c r="W629" s="1076"/>
      <c r="X629" s="1080"/>
      <c r="Y629" s="1078"/>
      <c r="Z629" s="1080"/>
      <c r="AA629" s="1086"/>
      <c r="AB629" s="1073"/>
      <c r="AC629" s="1073"/>
      <c r="AD629" s="1073"/>
      <c r="AE629" s="1073"/>
      <c r="AF629" s="1090"/>
      <c r="AG629" s="1086"/>
      <c r="AH629" s="1090"/>
      <c r="AI629" s="1086"/>
      <c r="AJ629" s="571">
        <f t="shared" si="97"/>
        <v>0</v>
      </c>
      <c r="AK629" s="1091" t="s">
        <v>97</v>
      </c>
      <c r="AL629" s="1088" t="s">
        <v>97</v>
      </c>
      <c r="AM629" s="1089" t="s">
        <v>97</v>
      </c>
      <c r="AN629" s="1086"/>
      <c r="AO629" s="1073"/>
      <c r="AP629" s="1090"/>
      <c r="AQ629" s="1091" t="s">
        <v>97</v>
      </c>
      <c r="AR629" s="1088" t="s">
        <v>97</v>
      </c>
      <c r="AS629" s="1088" t="s">
        <v>97</v>
      </c>
      <c r="AT629" s="1088" t="s">
        <v>97</v>
      </c>
      <c r="AU629" s="1092" t="s">
        <v>97</v>
      </c>
      <c r="AV629" s="570">
        <f t="shared" si="89"/>
        <v>0</v>
      </c>
      <c r="AW629" s="1093"/>
      <c r="AX629" s="1094"/>
      <c r="AY629" s="1094"/>
      <c r="AZ629" s="1094"/>
      <c r="BA629" s="1094"/>
      <c r="BB629" s="1094"/>
      <c r="BC629" s="1094"/>
      <c r="BD629" s="1094"/>
      <c r="BE629" s="1095"/>
    </row>
    <row r="630" spans="1:57" ht="47.25">
      <c r="A630" s="2482"/>
      <c r="B630" s="2696"/>
      <c r="C630" s="2708"/>
      <c r="D630" s="290" t="s">
        <v>75</v>
      </c>
      <c r="E630" s="2507"/>
      <c r="F630" s="2510"/>
      <c r="G630" s="1224">
        <f t="shared" si="86"/>
        <v>0</v>
      </c>
      <c r="H630" s="1097">
        <v>0</v>
      </c>
      <c r="I630" s="1098"/>
      <c r="J630" s="1098"/>
      <c r="K630" s="1098"/>
      <c r="L630" s="1143"/>
      <c r="M630" s="1100">
        <f t="shared" si="87"/>
        <v>0</v>
      </c>
      <c r="N630" s="1101"/>
      <c r="O630" s="1101"/>
      <c r="P630" s="1101"/>
      <c r="Q630" s="1101"/>
      <c r="R630" s="1105"/>
      <c r="S630" s="1103"/>
      <c r="T630" s="1104"/>
      <c r="U630" s="1104"/>
      <c r="V630" s="1101"/>
      <c r="W630" s="1101"/>
      <c r="X630" s="1105"/>
      <c r="Y630" s="1103"/>
      <c r="Z630" s="1105"/>
      <c r="AA630" s="1106"/>
      <c r="AB630" s="1098"/>
      <c r="AC630" s="1098"/>
      <c r="AD630" s="1098"/>
      <c r="AE630" s="1098"/>
      <c r="AF630" s="1143"/>
      <c r="AG630" s="1106"/>
      <c r="AH630" s="1143"/>
      <c r="AI630" s="1106"/>
      <c r="AJ630" s="571">
        <f t="shared" si="97"/>
        <v>0</v>
      </c>
      <c r="AK630" s="1110" t="s">
        <v>98</v>
      </c>
      <c r="AL630" s="1108" t="s">
        <v>98</v>
      </c>
      <c r="AM630" s="1109" t="s">
        <v>98</v>
      </c>
      <c r="AN630" s="1110"/>
      <c r="AO630" s="1108"/>
      <c r="AP630" s="1109"/>
      <c r="AQ630" s="1110" t="s">
        <v>97</v>
      </c>
      <c r="AR630" s="1108" t="s">
        <v>97</v>
      </c>
      <c r="AS630" s="1108" t="s">
        <v>97</v>
      </c>
      <c r="AT630" s="1108" t="s">
        <v>97</v>
      </c>
      <c r="AU630" s="1111" t="s">
        <v>97</v>
      </c>
      <c r="AV630" s="570">
        <f t="shared" si="89"/>
        <v>0</v>
      </c>
      <c r="AW630" s="1112"/>
      <c r="AX630" s="1113"/>
      <c r="AY630" s="1113"/>
      <c r="AZ630" s="1113"/>
      <c r="BA630" s="1113"/>
      <c r="BB630" s="1113"/>
      <c r="BC630" s="1113"/>
      <c r="BD630" s="1113"/>
      <c r="BE630" s="1114"/>
    </row>
    <row r="631" spans="1:57" ht="31.5">
      <c r="A631" s="2482"/>
      <c r="B631" s="2696"/>
      <c r="C631" s="2708"/>
      <c r="D631" s="290" t="s">
        <v>76</v>
      </c>
      <c r="E631" s="2507"/>
      <c r="F631" s="2510"/>
      <c r="G631" s="1224">
        <f t="shared" si="86"/>
        <v>0</v>
      </c>
      <c r="H631" s="1097">
        <v>0</v>
      </c>
      <c r="I631" s="1098"/>
      <c r="J631" s="1098"/>
      <c r="K631" s="1098"/>
      <c r="L631" s="1143"/>
      <c r="M631" s="1100">
        <f t="shared" si="87"/>
        <v>0</v>
      </c>
      <c r="N631" s="1101"/>
      <c r="O631" s="1101"/>
      <c r="P631" s="1115"/>
      <c r="Q631" s="1316"/>
      <c r="R631" s="1105"/>
      <c r="S631" s="1103"/>
      <c r="T631" s="1101"/>
      <c r="U631" s="1101"/>
      <c r="V631" s="1101"/>
      <c r="W631" s="1101"/>
      <c r="X631" s="1105"/>
      <c r="Y631" s="1103"/>
      <c r="Z631" s="1105"/>
      <c r="AA631" s="1106"/>
      <c r="AB631" s="1098"/>
      <c r="AC631" s="1098"/>
      <c r="AD631" s="1098"/>
      <c r="AE631" s="1098"/>
      <c r="AF631" s="1143"/>
      <c r="AG631" s="1106"/>
      <c r="AH631" s="1143"/>
      <c r="AI631" s="1106"/>
      <c r="AJ631" s="571">
        <f t="shared" si="97"/>
        <v>0</v>
      </c>
      <c r="AK631" s="1110"/>
      <c r="AL631" s="1108"/>
      <c r="AM631" s="1109"/>
      <c r="AN631" s="1110" t="s">
        <v>97</v>
      </c>
      <c r="AO631" s="1108" t="s">
        <v>97</v>
      </c>
      <c r="AP631" s="1109" t="s">
        <v>97</v>
      </c>
      <c r="AQ631" s="1110" t="s">
        <v>97</v>
      </c>
      <c r="AR631" s="1108" t="s">
        <v>97</v>
      </c>
      <c r="AS631" s="1108" t="s">
        <v>97</v>
      </c>
      <c r="AT631" s="1108" t="s">
        <v>97</v>
      </c>
      <c r="AU631" s="1111" t="s">
        <v>97</v>
      </c>
      <c r="AV631" s="570">
        <f t="shared" si="89"/>
        <v>0</v>
      </c>
      <c r="AW631" s="1112"/>
      <c r="AX631" s="1113"/>
      <c r="AY631" s="1113"/>
      <c r="AZ631" s="1113"/>
      <c r="BA631" s="1113"/>
      <c r="BB631" s="1113"/>
      <c r="BC631" s="1113"/>
      <c r="BD631" s="1113"/>
      <c r="BE631" s="1114"/>
    </row>
    <row r="632" spans="1:57" ht="31.5">
      <c r="A632" s="2482"/>
      <c r="B632" s="2696"/>
      <c r="C632" s="2708"/>
      <c r="D632" s="290" t="s">
        <v>77</v>
      </c>
      <c r="E632" s="2507"/>
      <c r="F632" s="2510"/>
      <c r="G632" s="1317">
        <f t="shared" si="86"/>
        <v>17</v>
      </c>
      <c r="H632" s="1097">
        <f t="shared" ref="H632" si="102">SUM(I632:L632)</f>
        <v>0</v>
      </c>
      <c r="I632" s="1098">
        <v>0</v>
      </c>
      <c r="J632" s="1098">
        <v>0</v>
      </c>
      <c r="K632" s="1098">
        <v>0</v>
      </c>
      <c r="L632" s="1099">
        <v>0</v>
      </c>
      <c r="M632" s="1100">
        <f t="shared" si="87"/>
        <v>17</v>
      </c>
      <c r="N632" s="1101">
        <v>0</v>
      </c>
      <c r="O632" s="1101">
        <v>0</v>
      </c>
      <c r="P632" s="1101">
        <v>0</v>
      </c>
      <c r="Q632" s="1101">
        <v>0</v>
      </c>
      <c r="R632" s="1102">
        <v>17</v>
      </c>
      <c r="S632" s="1103">
        <v>0</v>
      </c>
      <c r="T632" s="1101">
        <v>0</v>
      </c>
      <c r="U632" s="1101">
        <v>0</v>
      </c>
      <c r="V632" s="1101">
        <v>17</v>
      </c>
      <c r="W632" s="1101">
        <v>0</v>
      </c>
      <c r="X632" s="1105">
        <v>0</v>
      </c>
      <c r="Y632" s="1081">
        <v>14</v>
      </c>
      <c r="Z632" s="1082">
        <v>3</v>
      </c>
      <c r="AA632" s="1083">
        <v>0</v>
      </c>
      <c r="AB632" s="1084">
        <v>0</v>
      </c>
      <c r="AC632" s="1084">
        <v>0</v>
      </c>
      <c r="AD632" s="1084">
        <v>2</v>
      </c>
      <c r="AE632" s="1084">
        <v>2</v>
      </c>
      <c r="AF632" s="1085">
        <v>0</v>
      </c>
      <c r="AG632" s="1275">
        <v>36.700000000000003</v>
      </c>
      <c r="AH632" s="1276">
        <v>13.5</v>
      </c>
      <c r="AI632" s="1106">
        <v>93.8</v>
      </c>
      <c r="AJ632" s="571">
        <f t="shared" si="97"/>
        <v>17</v>
      </c>
      <c r="AK632" s="1107" t="s">
        <v>98</v>
      </c>
      <c r="AL632" s="1108" t="s">
        <v>98</v>
      </c>
      <c r="AM632" s="1109" t="s">
        <v>98</v>
      </c>
      <c r="AN632" s="1110" t="s">
        <v>97</v>
      </c>
      <c r="AO632" s="1108" t="s">
        <v>97</v>
      </c>
      <c r="AP632" s="1109" t="s">
        <v>97</v>
      </c>
      <c r="AQ632" s="1110">
        <v>0</v>
      </c>
      <c r="AR632" s="1108">
        <v>3</v>
      </c>
      <c r="AS632" s="1108">
        <v>14</v>
      </c>
      <c r="AT632" s="1108">
        <v>0</v>
      </c>
      <c r="AU632" s="1111">
        <v>0</v>
      </c>
      <c r="AV632" s="570">
        <f t="shared" si="89"/>
        <v>0</v>
      </c>
      <c r="AW632" s="1112">
        <v>0</v>
      </c>
      <c r="AX632" s="1113">
        <v>0</v>
      </c>
      <c r="AY632" s="1113">
        <v>0</v>
      </c>
      <c r="AZ632" s="1113">
        <v>0</v>
      </c>
      <c r="BA632" s="1113">
        <v>0</v>
      </c>
      <c r="BB632" s="1113">
        <v>0</v>
      </c>
      <c r="BC632" s="1113">
        <v>0</v>
      </c>
      <c r="BD632" s="1113">
        <v>0</v>
      </c>
      <c r="BE632" s="1114">
        <v>0</v>
      </c>
    </row>
    <row r="633" spans="1:57" ht="32.25" thickBot="1">
      <c r="A633" s="2482"/>
      <c r="B633" s="2696"/>
      <c r="C633" s="2708"/>
      <c r="D633" s="292" t="s">
        <v>78</v>
      </c>
      <c r="E633" s="2508"/>
      <c r="F633" s="2510"/>
      <c r="G633" s="1317">
        <f t="shared" si="86"/>
        <v>0</v>
      </c>
      <c r="H633" s="1167">
        <v>0</v>
      </c>
      <c r="I633" s="1165"/>
      <c r="J633" s="1165"/>
      <c r="K633" s="1165"/>
      <c r="L633" s="1169"/>
      <c r="M633" s="1168">
        <f t="shared" si="87"/>
        <v>0</v>
      </c>
      <c r="N633" s="1122"/>
      <c r="O633" s="1122"/>
      <c r="P633" s="1122"/>
      <c r="Q633" s="1122"/>
      <c r="R633" s="1128"/>
      <c r="S633" s="1159"/>
      <c r="T633" s="1122"/>
      <c r="U633" s="1122"/>
      <c r="V633" s="1122"/>
      <c r="W633" s="1122"/>
      <c r="X633" s="1128"/>
      <c r="Y633" s="1159"/>
      <c r="Z633" s="1128"/>
      <c r="AA633" s="1129"/>
      <c r="AB633" s="1165"/>
      <c r="AC633" s="1165"/>
      <c r="AD633" s="1165"/>
      <c r="AE633" s="1165"/>
      <c r="AF633" s="1169"/>
      <c r="AG633" s="1129"/>
      <c r="AH633" s="1169"/>
      <c r="AI633" s="1129"/>
      <c r="AJ633" s="571">
        <f t="shared" si="97"/>
        <v>0</v>
      </c>
      <c r="AK633" s="1244" t="s">
        <v>97</v>
      </c>
      <c r="AL633" s="1242" t="s">
        <v>97</v>
      </c>
      <c r="AM633" s="1243" t="s">
        <v>97</v>
      </c>
      <c r="AN633" s="1244" t="s">
        <v>97</v>
      </c>
      <c r="AO633" s="1242" t="s">
        <v>98</v>
      </c>
      <c r="AP633" s="1243" t="s">
        <v>98</v>
      </c>
      <c r="AQ633" s="1129"/>
      <c r="AR633" s="1165"/>
      <c r="AS633" s="1165"/>
      <c r="AT633" s="1165"/>
      <c r="AU633" s="1130"/>
      <c r="AV633" s="570">
        <f t="shared" si="89"/>
        <v>0</v>
      </c>
      <c r="AW633" s="1136"/>
      <c r="AX633" s="1137"/>
      <c r="AY633" s="1137"/>
      <c r="AZ633" s="1137"/>
      <c r="BA633" s="1137"/>
      <c r="BB633" s="1137"/>
      <c r="BC633" s="1137"/>
      <c r="BD633" s="1137"/>
      <c r="BE633" s="1138"/>
    </row>
    <row r="634" spans="1:57" ht="31.5">
      <c r="A634" s="2482"/>
      <c r="B634" s="2695" t="s">
        <v>459</v>
      </c>
      <c r="C634" s="2707" t="s">
        <v>460</v>
      </c>
      <c r="D634" s="289" t="s">
        <v>74</v>
      </c>
      <c r="E634" s="2495">
        <v>15</v>
      </c>
      <c r="F634" s="2498">
        <f t="shared" ref="F634" si="103">E634-SUM(M634:M638)</f>
        <v>-11</v>
      </c>
      <c r="G634" s="1212">
        <f t="shared" si="86"/>
        <v>0</v>
      </c>
      <c r="H634" s="1263"/>
      <c r="I634" s="1073"/>
      <c r="J634" s="1073"/>
      <c r="K634" s="1073"/>
      <c r="L634" s="1074"/>
      <c r="M634" s="1075">
        <f t="shared" si="87"/>
        <v>0</v>
      </c>
      <c r="N634" s="1076"/>
      <c r="O634" s="1076"/>
      <c r="P634" s="1076"/>
      <c r="Q634" s="1076"/>
      <c r="R634" s="1080"/>
      <c r="S634" s="1078"/>
      <c r="T634" s="1076"/>
      <c r="U634" s="1076"/>
      <c r="V634" s="1076"/>
      <c r="W634" s="1076"/>
      <c r="X634" s="1080"/>
      <c r="Y634" s="1139"/>
      <c r="Z634" s="1077"/>
      <c r="AA634" s="1086"/>
      <c r="AB634" s="1073"/>
      <c r="AC634" s="1073"/>
      <c r="AD634" s="1073"/>
      <c r="AE634" s="1073"/>
      <c r="AF634" s="1090"/>
      <c r="AG634" s="1140"/>
      <c r="AH634" s="1074"/>
      <c r="AI634" s="1086"/>
      <c r="AJ634" s="571">
        <f t="shared" si="97"/>
        <v>0</v>
      </c>
      <c r="AK634" s="1091" t="s">
        <v>97</v>
      </c>
      <c r="AL634" s="1088" t="s">
        <v>97</v>
      </c>
      <c r="AM634" s="1092" t="s">
        <v>97</v>
      </c>
      <c r="AN634" s="1086"/>
      <c r="AO634" s="1073"/>
      <c r="AP634" s="1090"/>
      <c r="AQ634" s="1087" t="s">
        <v>97</v>
      </c>
      <c r="AR634" s="1088" t="s">
        <v>97</v>
      </c>
      <c r="AS634" s="1088" t="s">
        <v>97</v>
      </c>
      <c r="AT634" s="1088" t="s">
        <v>97</v>
      </c>
      <c r="AU634" s="1092" t="s">
        <v>97</v>
      </c>
      <c r="AV634" s="570">
        <f t="shared" si="89"/>
        <v>0</v>
      </c>
      <c r="AW634" s="1093"/>
      <c r="AX634" s="1094"/>
      <c r="AY634" s="1094"/>
      <c r="AZ634" s="1094"/>
      <c r="BA634" s="1094"/>
      <c r="BB634" s="1094"/>
      <c r="BC634" s="1094"/>
      <c r="BD634" s="1094"/>
      <c r="BE634" s="1095"/>
    </row>
    <row r="635" spans="1:57" ht="47.25">
      <c r="A635" s="2482"/>
      <c r="B635" s="2696"/>
      <c r="C635" s="2708"/>
      <c r="D635" s="290" t="s">
        <v>75</v>
      </c>
      <c r="E635" s="2496"/>
      <c r="F635" s="2499"/>
      <c r="G635" s="1224">
        <f t="shared" si="86"/>
        <v>0</v>
      </c>
      <c r="H635" s="1264"/>
      <c r="I635" s="1098"/>
      <c r="J635" s="1098"/>
      <c r="K635" s="1098"/>
      <c r="L635" s="1099"/>
      <c r="M635" s="1100">
        <f t="shared" si="87"/>
        <v>0</v>
      </c>
      <c r="N635" s="1101"/>
      <c r="O635" s="1101"/>
      <c r="P635" s="1101"/>
      <c r="Q635" s="1101"/>
      <c r="R635" s="1105"/>
      <c r="S635" s="1103"/>
      <c r="T635" s="1101"/>
      <c r="U635" s="1101"/>
      <c r="V635" s="1101"/>
      <c r="W635" s="1101"/>
      <c r="X635" s="1105"/>
      <c r="Y635" s="1141"/>
      <c r="Z635" s="1102"/>
      <c r="AA635" s="1106"/>
      <c r="AB635" s="1098"/>
      <c r="AC635" s="1098"/>
      <c r="AD635" s="1098"/>
      <c r="AE635" s="1098"/>
      <c r="AF635" s="1143"/>
      <c r="AG635" s="1147"/>
      <c r="AH635" s="1099"/>
      <c r="AI635" s="1106"/>
      <c r="AJ635" s="571">
        <f t="shared" si="97"/>
        <v>0</v>
      </c>
      <c r="AK635" s="1110" t="s">
        <v>98</v>
      </c>
      <c r="AL635" s="1108" t="s">
        <v>98</v>
      </c>
      <c r="AM635" s="1111" t="s">
        <v>98</v>
      </c>
      <c r="AN635" s="1110"/>
      <c r="AO635" s="1108"/>
      <c r="AP635" s="1109"/>
      <c r="AQ635" s="1107" t="s">
        <v>97</v>
      </c>
      <c r="AR635" s="1108" t="s">
        <v>97</v>
      </c>
      <c r="AS635" s="1108" t="s">
        <v>97</v>
      </c>
      <c r="AT635" s="1108" t="s">
        <v>97</v>
      </c>
      <c r="AU635" s="1111" t="s">
        <v>97</v>
      </c>
      <c r="AV635" s="570">
        <f t="shared" si="89"/>
        <v>0</v>
      </c>
      <c r="AW635" s="1112"/>
      <c r="AX635" s="1113"/>
      <c r="AY635" s="1113"/>
      <c r="AZ635" s="1113"/>
      <c r="BA635" s="1113"/>
      <c r="BB635" s="1113"/>
      <c r="BC635" s="1113"/>
      <c r="BD635" s="1113"/>
      <c r="BE635" s="1114"/>
    </row>
    <row r="636" spans="1:57" ht="31.5">
      <c r="A636" s="2482"/>
      <c r="B636" s="2696"/>
      <c r="C636" s="2708"/>
      <c r="D636" s="290" t="s">
        <v>76</v>
      </c>
      <c r="E636" s="2496"/>
      <c r="F636" s="2499"/>
      <c r="G636" s="1224">
        <f t="shared" si="86"/>
        <v>0</v>
      </c>
      <c r="H636" s="1264"/>
      <c r="I636" s="1098"/>
      <c r="J636" s="1098"/>
      <c r="K636" s="1098"/>
      <c r="L636" s="1099"/>
      <c r="M636" s="1100">
        <f t="shared" si="87"/>
        <v>0</v>
      </c>
      <c r="N636" s="1101"/>
      <c r="O636" s="1101"/>
      <c r="P636" s="1101"/>
      <c r="Q636" s="1101"/>
      <c r="R636" s="1105"/>
      <c r="S636" s="1103"/>
      <c r="T636" s="1101"/>
      <c r="U636" s="1101"/>
      <c r="V636" s="1101"/>
      <c r="W636" s="1101"/>
      <c r="X636" s="1105"/>
      <c r="Y636" s="1141"/>
      <c r="Z636" s="1102"/>
      <c r="AA636" s="1106"/>
      <c r="AB636" s="1098"/>
      <c r="AC636" s="1098"/>
      <c r="AD636" s="1098"/>
      <c r="AE636" s="1098"/>
      <c r="AF636" s="1143"/>
      <c r="AG636" s="1147"/>
      <c r="AH636" s="1099"/>
      <c r="AI636" s="1106"/>
      <c r="AJ636" s="571">
        <f t="shared" si="97"/>
        <v>0</v>
      </c>
      <c r="AK636" s="1110"/>
      <c r="AL636" s="1108"/>
      <c r="AM636" s="1111"/>
      <c r="AN636" s="1110" t="s">
        <v>97</v>
      </c>
      <c r="AO636" s="1108" t="s">
        <v>97</v>
      </c>
      <c r="AP636" s="1109" t="s">
        <v>97</v>
      </c>
      <c r="AQ636" s="1107" t="s">
        <v>97</v>
      </c>
      <c r="AR636" s="1108" t="s">
        <v>97</v>
      </c>
      <c r="AS636" s="1108" t="s">
        <v>97</v>
      </c>
      <c r="AT636" s="1108" t="s">
        <v>97</v>
      </c>
      <c r="AU636" s="1111" t="s">
        <v>97</v>
      </c>
      <c r="AV636" s="570">
        <f t="shared" si="89"/>
        <v>0</v>
      </c>
      <c r="AW636" s="1112"/>
      <c r="AX636" s="1113"/>
      <c r="AY636" s="1113"/>
      <c r="AZ636" s="1113"/>
      <c r="BA636" s="1113"/>
      <c r="BB636" s="1113"/>
      <c r="BC636" s="1113"/>
      <c r="BD636" s="1113"/>
      <c r="BE636" s="1114"/>
    </row>
    <row r="637" spans="1:57" ht="31.5">
      <c r="A637" s="2482"/>
      <c r="B637" s="2696"/>
      <c r="C637" s="2708"/>
      <c r="D637" s="290" t="s">
        <v>77</v>
      </c>
      <c r="E637" s="2496"/>
      <c r="F637" s="2499"/>
      <c r="G637" s="1224">
        <f t="shared" si="86"/>
        <v>29</v>
      </c>
      <c r="H637" s="1264">
        <v>0</v>
      </c>
      <c r="I637" s="1098"/>
      <c r="J637" s="1098"/>
      <c r="K637" s="1098"/>
      <c r="L637" s="1099"/>
      <c r="M637" s="1100">
        <f t="shared" si="87"/>
        <v>26</v>
      </c>
      <c r="N637" s="1101"/>
      <c r="O637" s="1101"/>
      <c r="P637" s="1101"/>
      <c r="Q637" s="1101"/>
      <c r="R637" s="1105">
        <v>26</v>
      </c>
      <c r="S637" s="1103">
        <v>2</v>
      </c>
      <c r="T637" s="1101"/>
      <c r="U637" s="1101"/>
      <c r="V637" s="1101"/>
      <c r="W637" s="1101">
        <v>24</v>
      </c>
      <c r="X637" s="1105"/>
      <c r="Y637" s="1141">
        <v>21</v>
      </c>
      <c r="Z637" s="1102">
        <v>5</v>
      </c>
      <c r="AA637" s="1106"/>
      <c r="AB637" s="1098">
        <v>10</v>
      </c>
      <c r="AC637" s="1098">
        <v>10</v>
      </c>
      <c r="AD637" s="1098"/>
      <c r="AE637" s="1098">
        <v>18</v>
      </c>
      <c r="AF637" s="1143">
        <v>1</v>
      </c>
      <c r="AG637" s="1283" t="s">
        <v>461</v>
      </c>
      <c r="AH637" s="1284">
        <v>24.6</v>
      </c>
      <c r="AI637" s="1106">
        <v>99.6</v>
      </c>
      <c r="AJ637" s="571">
        <f t="shared" si="97"/>
        <v>29</v>
      </c>
      <c r="AK637" s="1108"/>
      <c r="AL637" s="1108"/>
      <c r="AM637" s="1111"/>
      <c r="AN637" s="1110"/>
      <c r="AO637" s="1108"/>
      <c r="AP637" s="1109"/>
      <c r="AQ637" s="1107"/>
      <c r="AR637" s="1108">
        <v>3</v>
      </c>
      <c r="AS637" s="1108">
        <v>22</v>
      </c>
      <c r="AT637" s="1108">
        <v>4</v>
      </c>
      <c r="AU637" s="1111"/>
      <c r="AV637" s="570">
        <f t="shared" si="89"/>
        <v>3</v>
      </c>
      <c r="AW637" s="1112"/>
      <c r="AX637" s="1113"/>
      <c r="AY637" s="1113">
        <v>1</v>
      </c>
      <c r="AZ637" s="1113"/>
      <c r="BA637" s="1113"/>
      <c r="BB637" s="1113"/>
      <c r="BC637" s="1113"/>
      <c r="BD637" s="1113">
        <v>1</v>
      </c>
      <c r="BE637" s="1113">
        <v>1</v>
      </c>
    </row>
    <row r="638" spans="1:57" ht="32.25" thickBot="1">
      <c r="A638" s="2482"/>
      <c r="B638" s="2697"/>
      <c r="C638" s="2709"/>
      <c r="D638" s="291" t="s">
        <v>78</v>
      </c>
      <c r="E638" s="2497"/>
      <c r="F638" s="2511"/>
      <c r="G638" s="1317">
        <f t="shared" si="86"/>
        <v>0</v>
      </c>
      <c r="H638" s="1265"/>
      <c r="I638" s="1119"/>
      <c r="J638" s="1119"/>
      <c r="K638" s="1119"/>
      <c r="L638" s="1120"/>
      <c r="M638" s="1121">
        <f t="shared" si="87"/>
        <v>0</v>
      </c>
      <c r="N638" s="1125"/>
      <c r="O638" s="1125"/>
      <c r="P638" s="1125"/>
      <c r="Q638" s="1125"/>
      <c r="R638" s="1126"/>
      <c r="S638" s="1124"/>
      <c r="T638" s="1125"/>
      <c r="U638" s="1125"/>
      <c r="V638" s="1125"/>
      <c r="W638" s="1125"/>
      <c r="X638" s="1126"/>
      <c r="Y638" s="1145"/>
      <c r="Z638" s="1146"/>
      <c r="AA638" s="1131"/>
      <c r="AB638" s="1119"/>
      <c r="AC638" s="1119"/>
      <c r="AD638" s="1119"/>
      <c r="AE638" s="1119"/>
      <c r="AF638" s="1163"/>
      <c r="AG638" s="1162"/>
      <c r="AH638" s="1120"/>
      <c r="AI638" s="1131"/>
      <c r="AJ638" s="571">
        <f t="shared" si="97"/>
        <v>0</v>
      </c>
      <c r="AK638" s="1135" t="s">
        <v>97</v>
      </c>
      <c r="AL638" s="1133" t="s">
        <v>97</v>
      </c>
      <c r="AM638" s="1273" t="s">
        <v>97</v>
      </c>
      <c r="AN638" s="1135" t="s">
        <v>97</v>
      </c>
      <c r="AO638" s="1133" t="s">
        <v>98</v>
      </c>
      <c r="AP638" s="1134" t="s">
        <v>98</v>
      </c>
      <c r="AQ638" s="1162"/>
      <c r="AR638" s="1119"/>
      <c r="AS638" s="1119"/>
      <c r="AT638" s="1119"/>
      <c r="AU638" s="1120"/>
      <c r="AV638" s="570">
        <f t="shared" si="89"/>
        <v>0</v>
      </c>
      <c r="AW638" s="1179"/>
      <c r="AX638" s="1180"/>
      <c r="AY638" s="1180"/>
      <c r="AZ638" s="1180"/>
      <c r="BA638" s="1180"/>
      <c r="BB638" s="1180"/>
      <c r="BC638" s="1180"/>
      <c r="BD638" s="1180"/>
      <c r="BE638" s="1181"/>
    </row>
    <row r="639" spans="1:57" ht="31.5">
      <c r="A639" s="2482"/>
      <c r="B639" s="2695" t="s">
        <v>462</v>
      </c>
      <c r="C639" s="2707" t="s">
        <v>463</v>
      </c>
      <c r="D639" s="289" t="s">
        <v>74</v>
      </c>
      <c r="E639" s="2495">
        <v>80</v>
      </c>
      <c r="F639" s="2498">
        <f>E639-SUM(M639:M643)</f>
        <v>-3</v>
      </c>
      <c r="G639" s="1212">
        <f t="shared" si="86"/>
        <v>0</v>
      </c>
      <c r="H639" s="1263">
        <f t="shared" ref="H639:H643" si="104">SUM(I639:L639)</f>
        <v>0</v>
      </c>
      <c r="I639" s="1073"/>
      <c r="J639" s="1073"/>
      <c r="K639" s="1073"/>
      <c r="L639" s="1090"/>
      <c r="M639" s="1160">
        <f t="shared" si="87"/>
        <v>0</v>
      </c>
      <c r="N639" s="1142"/>
      <c r="O639" s="1142"/>
      <c r="P639" s="1142"/>
      <c r="Q639" s="1142"/>
      <c r="R639" s="1082"/>
      <c r="S639" s="1078"/>
      <c r="T639" s="1076"/>
      <c r="U639" s="1076"/>
      <c r="V639" s="1076"/>
      <c r="W639" s="1076"/>
      <c r="X639" s="1080"/>
      <c r="Y639" s="1078"/>
      <c r="Z639" s="1080"/>
      <c r="AA639" s="1086"/>
      <c r="AB639" s="1073"/>
      <c r="AC639" s="1073"/>
      <c r="AD639" s="1073"/>
      <c r="AE639" s="1073"/>
      <c r="AF639" s="1090"/>
      <c r="AG639" s="1086"/>
      <c r="AH639" s="1090"/>
      <c r="AI639" s="1086"/>
      <c r="AJ639" s="571">
        <f>SUM(AQ639:AU639)</f>
        <v>0</v>
      </c>
      <c r="AK639" s="1091" t="s">
        <v>97</v>
      </c>
      <c r="AL639" s="1088" t="s">
        <v>97</v>
      </c>
      <c r="AM639" s="1089" t="s">
        <v>97</v>
      </c>
      <c r="AN639" s="1086"/>
      <c r="AO639" s="1073"/>
      <c r="AP639" s="1090"/>
      <c r="AQ639" s="1091" t="s">
        <v>97</v>
      </c>
      <c r="AR639" s="1088" t="s">
        <v>97</v>
      </c>
      <c r="AS639" s="1088" t="s">
        <v>97</v>
      </c>
      <c r="AT639" s="1088" t="s">
        <v>97</v>
      </c>
      <c r="AU639" s="1092" t="s">
        <v>97</v>
      </c>
      <c r="AV639" s="570">
        <f t="shared" si="89"/>
        <v>0</v>
      </c>
      <c r="AW639" s="1093"/>
      <c r="AX639" s="1094"/>
      <c r="AY639" s="1094"/>
      <c r="AZ639" s="1094"/>
      <c r="BA639" s="1094"/>
      <c r="BB639" s="1094"/>
      <c r="BC639" s="1094"/>
      <c r="BD639" s="1094"/>
      <c r="BE639" s="1095"/>
    </row>
    <row r="640" spans="1:57" ht="47.25">
      <c r="A640" s="2482"/>
      <c r="B640" s="2696"/>
      <c r="C640" s="2708"/>
      <c r="D640" s="290" t="s">
        <v>75</v>
      </c>
      <c r="E640" s="2496"/>
      <c r="F640" s="2499"/>
      <c r="G640" s="1224">
        <f t="shared" si="86"/>
        <v>0</v>
      </c>
      <c r="H640" s="1264">
        <f t="shared" si="104"/>
        <v>0</v>
      </c>
      <c r="I640" s="1098"/>
      <c r="J640" s="1098"/>
      <c r="K640" s="1098"/>
      <c r="L640" s="1143"/>
      <c r="M640" s="1100">
        <f t="shared" si="87"/>
        <v>0</v>
      </c>
      <c r="N640" s="1101"/>
      <c r="O640" s="1101"/>
      <c r="P640" s="1101"/>
      <c r="Q640" s="1101"/>
      <c r="R640" s="1105"/>
      <c r="S640" s="1103"/>
      <c r="T640" s="1101"/>
      <c r="U640" s="1101"/>
      <c r="V640" s="1101"/>
      <c r="W640" s="1101"/>
      <c r="X640" s="1105"/>
      <c r="Y640" s="1103"/>
      <c r="Z640" s="1105"/>
      <c r="AA640" s="1106"/>
      <c r="AB640" s="1098"/>
      <c r="AC640" s="1098"/>
      <c r="AD640" s="1098"/>
      <c r="AE640" s="1098"/>
      <c r="AF640" s="1143"/>
      <c r="AG640" s="1106"/>
      <c r="AH640" s="1143"/>
      <c r="AI640" s="1106"/>
      <c r="AJ640" s="571">
        <f t="shared" si="97"/>
        <v>0</v>
      </c>
      <c r="AK640" s="1110" t="s">
        <v>98</v>
      </c>
      <c r="AL640" s="1108" t="s">
        <v>98</v>
      </c>
      <c r="AM640" s="1109" t="s">
        <v>98</v>
      </c>
      <c r="AN640" s="1110"/>
      <c r="AO640" s="1108"/>
      <c r="AP640" s="1109"/>
      <c r="AQ640" s="1110" t="s">
        <v>97</v>
      </c>
      <c r="AR640" s="1108" t="s">
        <v>97</v>
      </c>
      <c r="AS640" s="1108" t="s">
        <v>97</v>
      </c>
      <c r="AT640" s="1108" t="s">
        <v>97</v>
      </c>
      <c r="AU640" s="1111" t="s">
        <v>97</v>
      </c>
      <c r="AV640" s="570">
        <f t="shared" si="89"/>
        <v>0</v>
      </c>
      <c r="AW640" s="1112"/>
      <c r="AX640" s="1113"/>
      <c r="AY640" s="1113"/>
      <c r="AZ640" s="1113"/>
      <c r="BA640" s="1113"/>
      <c r="BB640" s="1113"/>
      <c r="BC640" s="1113"/>
      <c r="BD640" s="1113"/>
      <c r="BE640" s="1114"/>
    </row>
    <row r="641" spans="1:57" ht="31.5">
      <c r="A641" s="2482"/>
      <c r="B641" s="2696"/>
      <c r="C641" s="2708"/>
      <c r="D641" s="290" t="s">
        <v>76</v>
      </c>
      <c r="E641" s="2496"/>
      <c r="F641" s="2499"/>
      <c r="G641" s="1224">
        <f t="shared" si="86"/>
        <v>0</v>
      </c>
      <c r="H641" s="1264">
        <f t="shared" si="104"/>
        <v>0</v>
      </c>
      <c r="I641" s="1098"/>
      <c r="J641" s="1098"/>
      <c r="K641" s="1098"/>
      <c r="L641" s="1143"/>
      <c r="M641" s="1100">
        <f t="shared" si="87"/>
        <v>0</v>
      </c>
      <c r="N641" s="1101"/>
      <c r="O641" s="1101"/>
      <c r="P641" s="1101"/>
      <c r="Q641" s="1101"/>
      <c r="R641" s="1105"/>
      <c r="S641" s="1103"/>
      <c r="T641" s="1101"/>
      <c r="U641" s="1101"/>
      <c r="V641" s="1101"/>
      <c r="W641" s="1101"/>
      <c r="X641" s="1105"/>
      <c r="Y641" s="1103"/>
      <c r="Z641" s="1105"/>
      <c r="AA641" s="1106"/>
      <c r="AB641" s="1098"/>
      <c r="AC641" s="1098"/>
      <c r="AD641" s="1098"/>
      <c r="AE641" s="1098"/>
      <c r="AF641" s="1143"/>
      <c r="AG641" s="1106"/>
      <c r="AH641" s="1143"/>
      <c r="AI641" s="1106"/>
      <c r="AJ641" s="571">
        <f t="shared" si="97"/>
        <v>0</v>
      </c>
      <c r="AK641" s="1110"/>
      <c r="AL641" s="1108"/>
      <c r="AM641" s="1109"/>
      <c r="AN641" s="1110" t="s">
        <v>97</v>
      </c>
      <c r="AO641" s="1108" t="s">
        <v>97</v>
      </c>
      <c r="AP641" s="1109" t="s">
        <v>97</v>
      </c>
      <c r="AQ641" s="1110" t="s">
        <v>97</v>
      </c>
      <c r="AR641" s="1108" t="s">
        <v>97</v>
      </c>
      <c r="AS641" s="1108" t="s">
        <v>97</v>
      </c>
      <c r="AT641" s="1108" t="s">
        <v>97</v>
      </c>
      <c r="AU641" s="1111" t="s">
        <v>97</v>
      </c>
      <c r="AV641" s="570">
        <f t="shared" si="89"/>
        <v>0</v>
      </c>
      <c r="AW641" s="1112"/>
      <c r="AX641" s="1113"/>
      <c r="AY641" s="1113"/>
      <c r="AZ641" s="1113"/>
      <c r="BA641" s="1113"/>
      <c r="BB641" s="1113"/>
      <c r="BC641" s="1113"/>
      <c r="BD641" s="1113"/>
      <c r="BE641" s="1114"/>
    </row>
    <row r="642" spans="1:57" ht="31.5">
      <c r="A642" s="2482"/>
      <c r="B642" s="2696"/>
      <c r="C642" s="2708"/>
      <c r="D642" s="290" t="s">
        <v>77</v>
      </c>
      <c r="E642" s="2496"/>
      <c r="F642" s="2499"/>
      <c r="G642" s="1224">
        <f t="shared" si="86"/>
        <v>83</v>
      </c>
      <c r="H642" s="1264">
        <v>0</v>
      </c>
      <c r="I642" s="1098">
        <v>0</v>
      </c>
      <c r="J642" s="1098"/>
      <c r="K642" s="1098"/>
      <c r="L642" s="1143"/>
      <c r="M642" s="1100">
        <f t="shared" si="87"/>
        <v>83</v>
      </c>
      <c r="N642" s="1101"/>
      <c r="O642" s="1101"/>
      <c r="P642" s="1101"/>
      <c r="Q642" s="1101"/>
      <c r="R642" s="1105">
        <v>83</v>
      </c>
      <c r="S642" s="1103">
        <v>4</v>
      </c>
      <c r="T642" s="1101"/>
      <c r="U642" s="1101"/>
      <c r="V642" s="1101">
        <v>74</v>
      </c>
      <c r="W642" s="1101">
        <v>5</v>
      </c>
      <c r="X642" s="1105"/>
      <c r="Y642" s="1103">
        <v>66</v>
      </c>
      <c r="Z642" s="1105">
        <v>17</v>
      </c>
      <c r="AA642" s="1106"/>
      <c r="AB642" s="1098">
        <v>13</v>
      </c>
      <c r="AC642" s="1098">
        <v>11</v>
      </c>
      <c r="AD642" s="1098">
        <v>7</v>
      </c>
      <c r="AE642" s="1098">
        <v>79</v>
      </c>
      <c r="AF642" s="1143">
        <v>9</v>
      </c>
      <c r="AG642" s="1106">
        <v>36</v>
      </c>
      <c r="AH642" s="1143">
        <v>16</v>
      </c>
      <c r="AI642" s="1106">
        <v>95</v>
      </c>
      <c r="AJ642" s="571">
        <f>SUM(AQ642:AU642)</f>
        <v>77</v>
      </c>
      <c r="AK642" s="1110" t="s">
        <v>98</v>
      </c>
      <c r="AL642" s="1108" t="s">
        <v>98</v>
      </c>
      <c r="AM642" s="1109" t="s">
        <v>98</v>
      </c>
      <c r="AN642" s="1110" t="s">
        <v>97</v>
      </c>
      <c r="AO642" s="1108" t="s">
        <v>97</v>
      </c>
      <c r="AP642" s="1109" t="s">
        <v>97</v>
      </c>
      <c r="AQ642" s="1110">
        <v>17</v>
      </c>
      <c r="AR642" s="1108">
        <v>12</v>
      </c>
      <c r="AS642" s="1108">
        <v>31</v>
      </c>
      <c r="AT642" s="1108">
        <v>9</v>
      </c>
      <c r="AU642" s="1111">
        <v>8</v>
      </c>
      <c r="AV642" s="570">
        <f t="shared" si="89"/>
        <v>0</v>
      </c>
      <c r="AW642" s="1112"/>
      <c r="AX642" s="1113"/>
      <c r="AY642" s="1113"/>
      <c r="AZ642" s="1113"/>
      <c r="BA642" s="1113"/>
      <c r="BB642" s="1113"/>
      <c r="BC642" s="1113"/>
      <c r="BD642" s="1113"/>
      <c r="BE642" s="1114"/>
    </row>
    <row r="643" spans="1:57" ht="32.25" thickBot="1">
      <c r="A643" s="2482"/>
      <c r="B643" s="2697"/>
      <c r="C643" s="2709"/>
      <c r="D643" s="291" t="s">
        <v>78</v>
      </c>
      <c r="E643" s="2497"/>
      <c r="F643" s="2500"/>
      <c r="G643" s="1227">
        <f t="shared" si="86"/>
        <v>0</v>
      </c>
      <c r="H643" s="1265">
        <f t="shared" si="104"/>
        <v>0</v>
      </c>
      <c r="I643" s="1119"/>
      <c r="J643" s="1119"/>
      <c r="K643" s="1119"/>
      <c r="L643" s="1163"/>
      <c r="M643" s="1121">
        <f t="shared" si="87"/>
        <v>0</v>
      </c>
      <c r="N643" s="1125"/>
      <c r="O643" s="1125"/>
      <c r="P643" s="1125"/>
      <c r="Q643" s="1125"/>
      <c r="R643" s="1126"/>
      <c r="S643" s="1124"/>
      <c r="T643" s="1125"/>
      <c r="U643" s="1125"/>
      <c r="V643" s="1125"/>
      <c r="W643" s="1125"/>
      <c r="X643" s="1126"/>
      <c r="Y643" s="1124"/>
      <c r="Z643" s="1126"/>
      <c r="AA643" s="1131"/>
      <c r="AB643" s="1119"/>
      <c r="AC643" s="1119"/>
      <c r="AD643" s="1119"/>
      <c r="AE643" s="1119"/>
      <c r="AF643" s="1163"/>
      <c r="AG643" s="1131"/>
      <c r="AH643" s="1163"/>
      <c r="AI643" s="1131"/>
      <c r="AJ643" s="571">
        <f t="shared" si="97"/>
        <v>0</v>
      </c>
      <c r="AK643" s="1135" t="s">
        <v>97</v>
      </c>
      <c r="AL643" s="1133" t="s">
        <v>97</v>
      </c>
      <c r="AM643" s="1134" t="s">
        <v>97</v>
      </c>
      <c r="AN643" s="1135" t="s">
        <v>97</v>
      </c>
      <c r="AO643" s="1133" t="s">
        <v>98</v>
      </c>
      <c r="AP643" s="1134" t="s">
        <v>98</v>
      </c>
      <c r="AQ643" s="1131"/>
      <c r="AR643" s="1119"/>
      <c r="AS643" s="1119"/>
      <c r="AT643" s="1119"/>
      <c r="AU643" s="1120"/>
      <c r="AV643" s="570">
        <f t="shared" si="89"/>
        <v>0</v>
      </c>
      <c r="AW643" s="1136"/>
      <c r="AX643" s="1137"/>
      <c r="AY643" s="1137"/>
      <c r="AZ643" s="1137"/>
      <c r="BA643" s="1137"/>
      <c r="BB643" s="1137"/>
      <c r="BC643" s="1137"/>
      <c r="BD643" s="1137"/>
      <c r="BE643" s="1138"/>
    </row>
    <row r="644" spans="1:57" ht="31.5">
      <c r="A644" s="2465" t="s">
        <v>220</v>
      </c>
      <c r="B644" s="2692" t="s">
        <v>464</v>
      </c>
      <c r="C644" s="2710" t="s">
        <v>465</v>
      </c>
      <c r="D644" s="289" t="s">
        <v>74</v>
      </c>
      <c r="E644" s="2501">
        <v>191</v>
      </c>
      <c r="F644" s="2489">
        <f>E644-SUM(M644:M648)</f>
        <v>0</v>
      </c>
      <c r="G644" s="1318">
        <f t="shared" si="86"/>
        <v>35</v>
      </c>
      <c r="H644" s="1319">
        <f t="shared" ref="H644:H668" si="105">SUM(I644:L644)</f>
        <v>0</v>
      </c>
      <c r="I644" s="1320"/>
      <c r="J644" s="1320"/>
      <c r="K644" s="1320"/>
      <c r="L644" s="1321"/>
      <c r="M644" s="1322">
        <f t="shared" si="87"/>
        <v>35</v>
      </c>
      <c r="N644" s="1323">
        <v>35</v>
      </c>
      <c r="O644" s="1323"/>
      <c r="P644" s="1323"/>
      <c r="Q644" s="1323"/>
      <c r="R644" s="1324"/>
      <c r="S644" s="1325">
        <v>1</v>
      </c>
      <c r="T644" s="1323"/>
      <c r="U644" s="1323"/>
      <c r="V644" s="1326">
        <v>34</v>
      </c>
      <c r="W644" s="1323"/>
      <c r="X644" s="1327"/>
      <c r="Y644" s="934">
        <v>33</v>
      </c>
      <c r="Z644" s="936">
        <v>2</v>
      </c>
      <c r="AA644" s="1328"/>
      <c r="AB644" s="1329">
        <v>12</v>
      </c>
      <c r="AC644" s="1329">
        <v>12</v>
      </c>
      <c r="AD644" s="1329">
        <v>2</v>
      </c>
      <c r="AE644" s="1329">
        <v>25</v>
      </c>
      <c r="AF644" s="1330">
        <v>2</v>
      </c>
      <c r="AG644" s="1328">
        <v>40</v>
      </c>
      <c r="AH644" s="1330">
        <v>20</v>
      </c>
      <c r="AI644" s="1331">
        <v>10</v>
      </c>
      <c r="AJ644" s="577">
        <f>SUM(AN644:AP644)</f>
        <v>35</v>
      </c>
      <c r="AK644" s="1332" t="s">
        <v>97</v>
      </c>
      <c r="AL644" s="1320" t="s">
        <v>97</v>
      </c>
      <c r="AM644" s="1333" t="s">
        <v>97</v>
      </c>
      <c r="AN644" s="1331"/>
      <c r="AO644" s="1320">
        <v>35</v>
      </c>
      <c r="AP644" s="1333"/>
      <c r="AQ644" s="1331" t="s">
        <v>97</v>
      </c>
      <c r="AR644" s="1320" t="s">
        <v>97</v>
      </c>
      <c r="AS644" s="1320" t="s">
        <v>97</v>
      </c>
      <c r="AT644" s="1320" t="s">
        <v>97</v>
      </c>
      <c r="AU644" s="1321" t="s">
        <v>97</v>
      </c>
      <c r="AV644" s="578">
        <f t="shared" si="89"/>
        <v>0</v>
      </c>
      <c r="AW644" s="1334"/>
      <c r="AX644" s="1323"/>
      <c r="AY644" s="1323"/>
      <c r="AZ644" s="1323"/>
      <c r="BA644" s="1323"/>
      <c r="BB644" s="1323"/>
      <c r="BC644" s="1323"/>
      <c r="BD644" s="1323"/>
      <c r="BE644" s="1327"/>
    </row>
    <row r="645" spans="1:57" ht="47.25">
      <c r="A645" s="2466"/>
      <c r="B645" s="2693"/>
      <c r="C645" s="2711"/>
      <c r="D645" s="290" t="s">
        <v>75</v>
      </c>
      <c r="E645" s="2502"/>
      <c r="F645" s="2490"/>
      <c r="G645" s="1335">
        <f t="shared" si="86"/>
        <v>0</v>
      </c>
      <c r="H645" s="1336">
        <f t="shared" si="105"/>
        <v>0</v>
      </c>
      <c r="I645" s="1337"/>
      <c r="J645" s="1337"/>
      <c r="K645" s="1337"/>
      <c r="L645" s="1338"/>
      <c r="M645" s="1339">
        <f t="shared" si="87"/>
        <v>0</v>
      </c>
      <c r="N645" s="953"/>
      <c r="O645" s="953"/>
      <c r="P645" s="953"/>
      <c r="Q645" s="953"/>
      <c r="R645" s="1340"/>
      <c r="S645" s="1341"/>
      <c r="T645" s="1342"/>
      <c r="U645" s="1342"/>
      <c r="V645" s="953"/>
      <c r="W645" s="953"/>
      <c r="X645" s="954"/>
      <c r="Y645" s="934"/>
      <c r="Z645" s="936"/>
      <c r="AA645" s="1328"/>
      <c r="AB645" s="1329"/>
      <c r="AC645" s="1329"/>
      <c r="AD645" s="1329"/>
      <c r="AE645" s="1329"/>
      <c r="AF645" s="1330"/>
      <c r="AG645" s="1343"/>
      <c r="AH645" s="1338"/>
      <c r="AI645" s="1343"/>
      <c r="AJ645" s="579">
        <f t="shared" si="88"/>
        <v>0</v>
      </c>
      <c r="AK645" s="1344" t="s">
        <v>98</v>
      </c>
      <c r="AL645" s="1337" t="s">
        <v>98</v>
      </c>
      <c r="AM645" s="1345" t="s">
        <v>98</v>
      </c>
      <c r="AN645" s="1343"/>
      <c r="AO645" s="1337"/>
      <c r="AP645" s="1345"/>
      <c r="AQ645" s="1343" t="s">
        <v>97</v>
      </c>
      <c r="AR645" s="1337" t="s">
        <v>97</v>
      </c>
      <c r="AS645" s="1337" t="s">
        <v>97</v>
      </c>
      <c r="AT645" s="1337" t="s">
        <v>97</v>
      </c>
      <c r="AU645" s="1338" t="s">
        <v>97</v>
      </c>
      <c r="AV645" s="578">
        <f t="shared" si="89"/>
        <v>0</v>
      </c>
      <c r="AW645" s="952"/>
      <c r="AX645" s="953"/>
      <c r="AY645" s="953"/>
      <c r="AZ645" s="953"/>
      <c r="BA645" s="953"/>
      <c r="BB645" s="953"/>
      <c r="BC645" s="953"/>
      <c r="BD645" s="953"/>
      <c r="BE645" s="954"/>
    </row>
    <row r="646" spans="1:57" ht="31.5">
      <c r="A646" s="2466"/>
      <c r="B646" s="2693"/>
      <c r="C646" s="2711"/>
      <c r="D646" s="290" t="s">
        <v>76</v>
      </c>
      <c r="E646" s="2502"/>
      <c r="F646" s="2490"/>
      <c r="G646" s="1335">
        <f t="shared" si="86"/>
        <v>7</v>
      </c>
      <c r="H646" s="1336">
        <f t="shared" si="105"/>
        <v>0</v>
      </c>
      <c r="I646" s="1337"/>
      <c r="J646" s="1337"/>
      <c r="K646" s="1337"/>
      <c r="L646" s="1338"/>
      <c r="M646" s="1339">
        <f t="shared" si="87"/>
        <v>6</v>
      </c>
      <c r="N646" s="953"/>
      <c r="O646" s="953">
        <v>6</v>
      </c>
      <c r="P646" s="953"/>
      <c r="Q646" s="1346"/>
      <c r="R646" s="1340"/>
      <c r="S646" s="1341"/>
      <c r="T646" s="953"/>
      <c r="U646" s="953">
        <v>6</v>
      </c>
      <c r="V646" s="953"/>
      <c r="W646" s="953"/>
      <c r="X646" s="954"/>
      <c r="Y646" s="934">
        <v>6</v>
      </c>
      <c r="Z646" s="936">
        <v>0</v>
      </c>
      <c r="AA646" s="1328"/>
      <c r="AB646" s="1329">
        <v>2</v>
      </c>
      <c r="AC646" s="1329">
        <v>2</v>
      </c>
      <c r="AD646" s="1329"/>
      <c r="AE646" s="1329">
        <v>1</v>
      </c>
      <c r="AF646" s="1330"/>
      <c r="AG646" s="1343">
        <v>48</v>
      </c>
      <c r="AH646" s="1338">
        <v>20</v>
      </c>
      <c r="AI646" s="1343"/>
      <c r="AJ646" s="579">
        <f>SUM(AK646:AM646)</f>
        <v>6</v>
      </c>
      <c r="AK646" s="1344">
        <v>4</v>
      </c>
      <c r="AL646" s="1337">
        <v>2</v>
      </c>
      <c r="AM646" s="1345"/>
      <c r="AN646" s="1343" t="s">
        <v>97</v>
      </c>
      <c r="AO646" s="1337" t="s">
        <v>97</v>
      </c>
      <c r="AP646" s="1345" t="s">
        <v>97</v>
      </c>
      <c r="AQ646" s="1343" t="s">
        <v>97</v>
      </c>
      <c r="AR646" s="1337" t="s">
        <v>97</v>
      </c>
      <c r="AS646" s="1337" t="s">
        <v>97</v>
      </c>
      <c r="AT646" s="1337" t="s">
        <v>97</v>
      </c>
      <c r="AU646" s="1338" t="s">
        <v>97</v>
      </c>
      <c r="AV646" s="578">
        <f t="shared" si="89"/>
        <v>1</v>
      </c>
      <c r="AW646" s="952"/>
      <c r="AX646" s="953"/>
      <c r="AY646" s="953"/>
      <c r="AZ646" s="953"/>
      <c r="BA646" s="953">
        <v>1</v>
      </c>
      <c r="BB646" s="953"/>
      <c r="BC646" s="953"/>
      <c r="BD646" s="953"/>
      <c r="BE646" s="954"/>
    </row>
    <row r="647" spans="1:57" ht="31.5">
      <c r="A647" s="2466"/>
      <c r="B647" s="2693"/>
      <c r="C647" s="2711"/>
      <c r="D647" s="290" t="s">
        <v>77</v>
      </c>
      <c r="E647" s="2502"/>
      <c r="F647" s="2490"/>
      <c r="G647" s="1335">
        <f t="shared" si="86"/>
        <v>158</v>
      </c>
      <c r="H647" s="1336">
        <f t="shared" si="105"/>
        <v>2</v>
      </c>
      <c r="I647" s="1337"/>
      <c r="J647" s="1337">
        <v>2</v>
      </c>
      <c r="K647" s="1337"/>
      <c r="L647" s="1338"/>
      <c r="M647" s="1100">
        <f>IF(AND(SUM(N647:R647)=SUM(Y647:Z647),SUM(S647:X647)=SUM(Y647:Z647)),SUM(N647:R647),"ПЕРЕВІРТЕ ПРАВИЛЬНІСТЬ ДАНИХ")</f>
        <v>150</v>
      </c>
      <c r="N647" s="1101">
        <v>150</v>
      </c>
      <c r="O647" s="1101"/>
      <c r="P647" s="1101"/>
      <c r="Q647" s="1101"/>
      <c r="R647" s="1102"/>
      <c r="S647" s="1103">
        <v>14</v>
      </c>
      <c r="T647" s="1101"/>
      <c r="U647" s="1101"/>
      <c r="V647" s="1101">
        <v>135</v>
      </c>
      <c r="W647" s="1101">
        <v>1</v>
      </c>
      <c r="X647" s="1105"/>
      <c r="Y647" s="1081">
        <v>129</v>
      </c>
      <c r="Z647" s="1082">
        <v>21</v>
      </c>
      <c r="AA647" s="1083"/>
      <c r="AB647" s="1084">
        <v>45</v>
      </c>
      <c r="AC647" s="1084">
        <v>45</v>
      </c>
      <c r="AD647" s="1084">
        <v>7</v>
      </c>
      <c r="AE647" s="1084">
        <v>65</v>
      </c>
      <c r="AF647" s="1085">
        <v>7</v>
      </c>
      <c r="AG647" s="1343">
        <v>38</v>
      </c>
      <c r="AH647" s="1338">
        <v>19</v>
      </c>
      <c r="AI647" s="1343">
        <v>100</v>
      </c>
      <c r="AJ647" s="579">
        <f>SUM(AQ647:AU647)</f>
        <v>150</v>
      </c>
      <c r="AK647" s="1344" t="s">
        <v>98</v>
      </c>
      <c r="AL647" s="1337" t="s">
        <v>98</v>
      </c>
      <c r="AM647" s="1345" t="s">
        <v>98</v>
      </c>
      <c r="AN647" s="1343" t="s">
        <v>97</v>
      </c>
      <c r="AO647" s="1337" t="s">
        <v>97</v>
      </c>
      <c r="AP647" s="1345" t="s">
        <v>97</v>
      </c>
      <c r="AQ647" s="1343">
        <v>9</v>
      </c>
      <c r="AR647" s="1337">
        <v>13</v>
      </c>
      <c r="AS647" s="1337">
        <v>120</v>
      </c>
      <c r="AT647" s="1337">
        <v>8</v>
      </c>
      <c r="AU647" s="1338"/>
      <c r="AV647" s="578">
        <f t="shared" si="89"/>
        <v>8</v>
      </c>
      <c r="AW647" s="952"/>
      <c r="AX647" s="953"/>
      <c r="AY647" s="953"/>
      <c r="AZ647" s="953">
        <v>7</v>
      </c>
      <c r="BA647" s="953"/>
      <c r="BB647" s="953"/>
      <c r="BC647" s="953">
        <v>1</v>
      </c>
      <c r="BD647" s="953"/>
      <c r="BE647" s="954"/>
    </row>
    <row r="648" spans="1:57" ht="32.25" thickBot="1">
      <c r="A648" s="2466"/>
      <c r="B648" s="2703"/>
      <c r="C648" s="2712"/>
      <c r="D648" s="292" t="s">
        <v>78</v>
      </c>
      <c r="E648" s="2503"/>
      <c r="F648" s="2491"/>
      <c r="G648" s="1347">
        <f t="shared" si="86"/>
        <v>0</v>
      </c>
      <c r="H648" s="1348">
        <f t="shared" si="105"/>
        <v>0</v>
      </c>
      <c r="I648" s="1349"/>
      <c r="J648" s="1349"/>
      <c r="K648" s="1349"/>
      <c r="L648" s="1350"/>
      <c r="M648" s="1351">
        <f t="shared" si="87"/>
        <v>0</v>
      </c>
      <c r="N648" s="973"/>
      <c r="O648" s="973"/>
      <c r="P648" s="973"/>
      <c r="Q648" s="973"/>
      <c r="R648" s="1352"/>
      <c r="S648" s="1353"/>
      <c r="T648" s="1046"/>
      <c r="U648" s="1046"/>
      <c r="V648" s="1046"/>
      <c r="W648" s="1046"/>
      <c r="X648" s="1047"/>
      <c r="Y648" s="952"/>
      <c r="Z648" s="954"/>
      <c r="AA648" s="1343"/>
      <c r="AB648" s="1337"/>
      <c r="AC648" s="1337"/>
      <c r="AD648" s="1337"/>
      <c r="AE648" s="1337"/>
      <c r="AF648" s="1338"/>
      <c r="AG648" s="1354"/>
      <c r="AH648" s="1355"/>
      <c r="AI648" s="1356"/>
      <c r="AJ648" s="580">
        <f t="shared" si="88"/>
        <v>0</v>
      </c>
      <c r="AK648" s="1357" t="s">
        <v>97</v>
      </c>
      <c r="AL648" s="1349" t="s">
        <v>97</v>
      </c>
      <c r="AM648" s="1358" t="s">
        <v>97</v>
      </c>
      <c r="AN648" s="1356" t="s">
        <v>97</v>
      </c>
      <c r="AO648" s="1349" t="s">
        <v>98</v>
      </c>
      <c r="AP648" s="1358" t="s">
        <v>98</v>
      </c>
      <c r="AQ648" s="1356"/>
      <c r="AR648" s="1349"/>
      <c r="AS648" s="1349"/>
      <c r="AT648" s="1349"/>
      <c r="AU648" s="1350"/>
      <c r="AV648" s="578">
        <f t="shared" si="89"/>
        <v>0</v>
      </c>
      <c r="AW648" s="1045"/>
      <c r="AX648" s="1046"/>
      <c r="AY648" s="1046"/>
      <c r="AZ648" s="1046"/>
      <c r="BA648" s="1046"/>
      <c r="BB648" s="1046"/>
      <c r="BC648" s="1046"/>
      <c r="BD648" s="1046"/>
      <c r="BE648" s="1047"/>
    </row>
    <row r="649" spans="1:57" ht="31.5">
      <c r="A649" s="2466"/>
      <c r="B649" s="2692" t="s">
        <v>466</v>
      </c>
      <c r="C649" s="2710" t="s">
        <v>467</v>
      </c>
      <c r="D649" s="289" t="s">
        <v>74</v>
      </c>
      <c r="E649" s="2504">
        <v>25</v>
      </c>
      <c r="F649" s="2489">
        <f>E649-SUM(M649:M653)</f>
        <v>5</v>
      </c>
      <c r="G649" s="1318">
        <f t="shared" si="86"/>
        <v>0</v>
      </c>
      <c r="H649" s="1319">
        <f t="shared" si="105"/>
        <v>0</v>
      </c>
      <c r="I649" s="1320"/>
      <c r="J649" s="1320"/>
      <c r="K649" s="1320"/>
      <c r="L649" s="1321"/>
      <c r="M649" s="1322">
        <f t="shared" si="87"/>
        <v>0</v>
      </c>
      <c r="N649" s="1323"/>
      <c r="O649" s="1323"/>
      <c r="P649" s="1323"/>
      <c r="Q649" s="1323"/>
      <c r="R649" s="1327"/>
      <c r="S649" s="934"/>
      <c r="T649" s="934"/>
      <c r="U649" s="934"/>
      <c r="V649" s="935"/>
      <c r="W649" s="935"/>
      <c r="X649" s="936"/>
      <c r="Y649" s="1325"/>
      <c r="Z649" s="1327"/>
      <c r="AA649" s="1331"/>
      <c r="AB649" s="1320"/>
      <c r="AC649" s="1320"/>
      <c r="AD649" s="1320"/>
      <c r="AE649" s="1320"/>
      <c r="AF649" s="1321"/>
      <c r="AG649" s="1331"/>
      <c r="AH649" s="1333"/>
      <c r="AI649" s="1332"/>
      <c r="AJ649" s="577">
        <f t="shared" si="88"/>
        <v>0</v>
      </c>
      <c r="AK649" s="1332" t="s">
        <v>97</v>
      </c>
      <c r="AL649" s="1320" t="s">
        <v>97</v>
      </c>
      <c r="AM649" s="1333" t="s">
        <v>97</v>
      </c>
      <c r="AN649" s="1331"/>
      <c r="AO649" s="1320"/>
      <c r="AP649" s="1333"/>
      <c r="AQ649" s="1331" t="s">
        <v>97</v>
      </c>
      <c r="AR649" s="1320" t="s">
        <v>97</v>
      </c>
      <c r="AS649" s="1320" t="s">
        <v>97</v>
      </c>
      <c r="AT649" s="1320" t="s">
        <v>97</v>
      </c>
      <c r="AU649" s="1321" t="s">
        <v>97</v>
      </c>
      <c r="AV649" s="578">
        <f t="shared" si="89"/>
        <v>0</v>
      </c>
      <c r="AW649" s="934"/>
      <c r="AX649" s="935"/>
      <c r="AY649" s="935"/>
      <c r="AZ649" s="935"/>
      <c r="BA649" s="935"/>
      <c r="BB649" s="935"/>
      <c r="BC649" s="935"/>
      <c r="BD649" s="935"/>
      <c r="BE649" s="936"/>
    </row>
    <row r="650" spans="1:57" ht="47.25">
      <c r="A650" s="2466"/>
      <c r="B650" s="2693"/>
      <c r="C650" s="2711"/>
      <c r="D650" s="290" t="s">
        <v>75</v>
      </c>
      <c r="E650" s="2502"/>
      <c r="F650" s="2490"/>
      <c r="G650" s="1335">
        <f t="shared" ref="G650:G713" si="106">SUM(M650,AV650)</f>
        <v>0</v>
      </c>
      <c r="H650" s="1336">
        <f t="shared" si="105"/>
        <v>0</v>
      </c>
      <c r="I650" s="1337"/>
      <c r="J650" s="1337"/>
      <c r="K650" s="1337"/>
      <c r="L650" s="1338"/>
      <c r="M650" s="1339">
        <f t="shared" ref="M650:M713" si="107">IF(AND(SUM(N650:R650)=SUM(Y650:Z650),SUM(S650:X650)=SUM(Y650:Z650)),SUM(N650:R650),"ПЕРЕВІРТЕ ПРАВИЛЬНІСТЬ ДАНИХ")</f>
        <v>0</v>
      </c>
      <c r="N650" s="953"/>
      <c r="O650" s="953"/>
      <c r="P650" s="953"/>
      <c r="Q650" s="953"/>
      <c r="R650" s="954"/>
      <c r="S650" s="934"/>
      <c r="T650" s="934"/>
      <c r="U650" s="934"/>
      <c r="V650" s="935"/>
      <c r="W650" s="935"/>
      <c r="X650" s="936"/>
      <c r="Y650" s="1359"/>
      <c r="Z650" s="936"/>
      <c r="AA650" s="1328"/>
      <c r="AB650" s="1329"/>
      <c r="AC650" s="1329"/>
      <c r="AD650" s="1329"/>
      <c r="AE650" s="1329"/>
      <c r="AF650" s="1330"/>
      <c r="AG650" s="1343"/>
      <c r="AH650" s="1345"/>
      <c r="AI650" s="1344"/>
      <c r="AJ650" s="579">
        <f t="shared" ref="AJ650:AJ686" si="108">SUM(AN650:AP650)</f>
        <v>0</v>
      </c>
      <c r="AK650" s="1344" t="s">
        <v>98</v>
      </c>
      <c r="AL650" s="1337" t="s">
        <v>98</v>
      </c>
      <c r="AM650" s="1345" t="s">
        <v>98</v>
      </c>
      <c r="AN650" s="1343"/>
      <c r="AO650" s="1337"/>
      <c r="AP650" s="1345"/>
      <c r="AQ650" s="1343" t="s">
        <v>97</v>
      </c>
      <c r="AR650" s="1337" t="s">
        <v>97</v>
      </c>
      <c r="AS650" s="1337" t="s">
        <v>97</v>
      </c>
      <c r="AT650" s="1337" t="s">
        <v>97</v>
      </c>
      <c r="AU650" s="1338" t="s">
        <v>97</v>
      </c>
      <c r="AV650" s="578">
        <f t="shared" ref="AV650:AV713" si="109">SUM(AW650:BE650)</f>
        <v>0</v>
      </c>
      <c r="AW650" s="934"/>
      <c r="AX650" s="935"/>
      <c r="AY650" s="935"/>
      <c r="AZ650" s="935"/>
      <c r="BA650" s="935"/>
      <c r="BB650" s="935"/>
      <c r="BC650" s="935"/>
      <c r="BD650" s="935"/>
      <c r="BE650" s="936"/>
    </row>
    <row r="651" spans="1:57" ht="31.5">
      <c r="A651" s="2466"/>
      <c r="B651" s="2693"/>
      <c r="C651" s="2711"/>
      <c r="D651" s="290" t="s">
        <v>76</v>
      </c>
      <c r="E651" s="2502"/>
      <c r="F651" s="2490"/>
      <c r="G651" s="1335">
        <f t="shared" si="106"/>
        <v>0</v>
      </c>
      <c r="H651" s="1336">
        <f t="shared" si="105"/>
        <v>0</v>
      </c>
      <c r="I651" s="1337"/>
      <c r="J651" s="1337"/>
      <c r="K651" s="1337"/>
      <c r="L651" s="1338"/>
      <c r="M651" s="1339">
        <f t="shared" si="107"/>
        <v>0</v>
      </c>
      <c r="N651" s="953"/>
      <c r="O651" s="953"/>
      <c r="P651" s="953"/>
      <c r="Q651" s="953"/>
      <c r="R651" s="954"/>
      <c r="S651" s="934"/>
      <c r="T651" s="934"/>
      <c r="U651" s="934"/>
      <c r="V651" s="935"/>
      <c r="W651" s="935"/>
      <c r="X651" s="936"/>
      <c r="Y651" s="1359"/>
      <c r="Z651" s="936"/>
      <c r="AA651" s="1328"/>
      <c r="AB651" s="1329"/>
      <c r="AC651" s="1329"/>
      <c r="AD651" s="1329"/>
      <c r="AE651" s="1329"/>
      <c r="AF651" s="1330"/>
      <c r="AG651" s="1343"/>
      <c r="AH651" s="1345"/>
      <c r="AI651" s="1344"/>
      <c r="AJ651" s="579">
        <f t="shared" si="108"/>
        <v>0</v>
      </c>
      <c r="AK651" s="1344"/>
      <c r="AL651" s="1337"/>
      <c r="AM651" s="1345"/>
      <c r="AN651" s="1343" t="s">
        <v>97</v>
      </c>
      <c r="AO651" s="1337" t="s">
        <v>97</v>
      </c>
      <c r="AP651" s="1345" t="s">
        <v>97</v>
      </c>
      <c r="AQ651" s="1343" t="s">
        <v>97</v>
      </c>
      <c r="AR651" s="1337" t="s">
        <v>97</v>
      </c>
      <c r="AS651" s="1337" t="s">
        <v>97</v>
      </c>
      <c r="AT651" s="1337" t="s">
        <v>97</v>
      </c>
      <c r="AU651" s="1338" t="s">
        <v>97</v>
      </c>
      <c r="AV651" s="578">
        <f t="shared" si="109"/>
        <v>0</v>
      </c>
      <c r="AW651" s="934"/>
      <c r="AX651" s="935"/>
      <c r="AY651" s="935"/>
      <c r="AZ651" s="935"/>
      <c r="BA651" s="935"/>
      <c r="BB651" s="935"/>
      <c r="BC651" s="935"/>
      <c r="BD651" s="935"/>
      <c r="BE651" s="936"/>
    </row>
    <row r="652" spans="1:57" ht="31.5">
      <c r="A652" s="2466"/>
      <c r="B652" s="2693"/>
      <c r="C652" s="2711"/>
      <c r="D652" s="290" t="s">
        <v>77</v>
      </c>
      <c r="E652" s="2502"/>
      <c r="F652" s="2490"/>
      <c r="G652" s="1335">
        <f t="shared" si="106"/>
        <v>20</v>
      </c>
      <c r="H652" s="1336">
        <f t="shared" si="105"/>
        <v>2</v>
      </c>
      <c r="I652" s="1337"/>
      <c r="J652" s="1337">
        <v>2</v>
      </c>
      <c r="K652" s="1337"/>
      <c r="L652" s="1338"/>
      <c r="M652" s="1339">
        <f t="shared" si="107"/>
        <v>20</v>
      </c>
      <c r="N652" s="953">
        <v>20</v>
      </c>
      <c r="O652" s="953"/>
      <c r="P652" s="953"/>
      <c r="Q652" s="953"/>
      <c r="R652" s="954"/>
      <c r="S652" s="934">
        <v>4</v>
      </c>
      <c r="T652" s="934"/>
      <c r="U652" s="934"/>
      <c r="V652" s="935">
        <v>16</v>
      </c>
      <c r="W652" s="935"/>
      <c r="X652" s="936"/>
      <c r="Y652" s="1359">
        <v>18</v>
      </c>
      <c r="Z652" s="936">
        <v>2</v>
      </c>
      <c r="AA652" s="1328"/>
      <c r="AB652" s="1329">
        <v>6</v>
      </c>
      <c r="AC652" s="1329">
        <v>6</v>
      </c>
      <c r="AD652" s="1329"/>
      <c r="AE652" s="1329">
        <v>14</v>
      </c>
      <c r="AF652" s="1330">
        <v>3</v>
      </c>
      <c r="AG652" s="1343">
        <v>41</v>
      </c>
      <c r="AH652" s="1345">
        <v>22</v>
      </c>
      <c r="AI652" s="1344">
        <v>71</v>
      </c>
      <c r="AJ652" s="579">
        <f>SUM(AQ652:AU652)</f>
        <v>20</v>
      </c>
      <c r="AK652" s="1344" t="s">
        <v>98</v>
      </c>
      <c r="AL652" s="1337" t="s">
        <v>98</v>
      </c>
      <c r="AM652" s="1345" t="s">
        <v>98</v>
      </c>
      <c r="AN652" s="1343" t="s">
        <v>97</v>
      </c>
      <c r="AO652" s="1337" t="s">
        <v>97</v>
      </c>
      <c r="AP652" s="1345" t="s">
        <v>97</v>
      </c>
      <c r="AQ652" s="1343">
        <v>7</v>
      </c>
      <c r="AR652" s="1337">
        <v>9</v>
      </c>
      <c r="AS652" s="1337">
        <v>4</v>
      </c>
      <c r="AT652" s="1337"/>
      <c r="AU652" s="1338"/>
      <c r="AV652" s="578">
        <f t="shared" si="109"/>
        <v>0</v>
      </c>
      <c r="AW652" s="934"/>
      <c r="AX652" s="935"/>
      <c r="AY652" s="935"/>
      <c r="AZ652" s="935"/>
      <c r="BA652" s="935"/>
      <c r="BB652" s="935"/>
      <c r="BC652" s="935"/>
      <c r="BD652" s="935"/>
      <c r="BE652" s="936"/>
    </row>
    <row r="653" spans="1:57" ht="32.25" thickBot="1">
      <c r="A653" s="2466"/>
      <c r="B653" s="2703"/>
      <c r="C653" s="2712"/>
      <c r="D653" s="292" t="s">
        <v>78</v>
      </c>
      <c r="E653" s="2503"/>
      <c r="F653" s="2491"/>
      <c r="G653" s="1347">
        <f t="shared" si="106"/>
        <v>0</v>
      </c>
      <c r="H653" s="1348">
        <f t="shared" si="105"/>
        <v>0</v>
      </c>
      <c r="I653" s="1349"/>
      <c r="J653" s="1349"/>
      <c r="K653" s="1349"/>
      <c r="L653" s="1350"/>
      <c r="M653" s="1360">
        <f t="shared" si="107"/>
        <v>0</v>
      </c>
      <c r="N653" s="1046"/>
      <c r="O653" s="1046"/>
      <c r="P653" s="1046"/>
      <c r="Q653" s="1046"/>
      <c r="R653" s="1047"/>
      <c r="S653" s="952"/>
      <c r="T653" s="952"/>
      <c r="U653" s="952"/>
      <c r="V653" s="953"/>
      <c r="W653" s="953"/>
      <c r="X653" s="954"/>
      <c r="Y653" s="1341"/>
      <c r="Z653" s="954"/>
      <c r="AA653" s="1343"/>
      <c r="AB653" s="1337"/>
      <c r="AC653" s="1337"/>
      <c r="AD653" s="1337"/>
      <c r="AE653" s="1337"/>
      <c r="AF653" s="1338"/>
      <c r="AG653" s="1356"/>
      <c r="AH653" s="1358"/>
      <c r="AI653" s="1361"/>
      <c r="AJ653" s="579">
        <f t="shared" ref="AJ653:AJ668" si="110">SUM(AQ653:AU653)</f>
        <v>0</v>
      </c>
      <c r="AK653" s="1357" t="s">
        <v>97</v>
      </c>
      <c r="AL653" s="1349" t="s">
        <v>97</v>
      </c>
      <c r="AM653" s="1358" t="s">
        <v>97</v>
      </c>
      <c r="AN653" s="1356" t="s">
        <v>97</v>
      </c>
      <c r="AO653" s="1349" t="s">
        <v>98</v>
      </c>
      <c r="AP653" s="1358" t="s">
        <v>98</v>
      </c>
      <c r="AQ653" s="1356"/>
      <c r="AR653" s="1349"/>
      <c r="AS653" s="1349"/>
      <c r="AT653" s="1349"/>
      <c r="AU653" s="1350"/>
      <c r="AV653" s="578">
        <f t="shared" si="109"/>
        <v>0</v>
      </c>
      <c r="AW653" s="952"/>
      <c r="AX653" s="953"/>
      <c r="AY653" s="953"/>
      <c r="AZ653" s="953"/>
      <c r="BA653" s="953"/>
      <c r="BB653" s="953"/>
      <c r="BC653" s="953"/>
      <c r="BD653" s="953"/>
      <c r="BE653" s="954"/>
    </row>
    <row r="654" spans="1:57" ht="31.5">
      <c r="A654" s="2466"/>
      <c r="B654" s="2692" t="s">
        <v>468</v>
      </c>
      <c r="C654" s="2710" t="s">
        <v>469</v>
      </c>
      <c r="D654" s="289" t="s">
        <v>74</v>
      </c>
      <c r="E654" s="2504">
        <v>34</v>
      </c>
      <c r="F654" s="2489">
        <f>E654-SUM(M654:M658)</f>
        <v>-8</v>
      </c>
      <c r="G654" s="1318">
        <f t="shared" si="106"/>
        <v>0</v>
      </c>
      <c r="H654" s="1319">
        <f t="shared" si="105"/>
        <v>0</v>
      </c>
      <c r="I654" s="1320"/>
      <c r="J654" s="1320"/>
      <c r="K654" s="1320"/>
      <c r="L654" s="1321"/>
      <c r="M654" s="1322">
        <f t="shared" si="107"/>
        <v>0</v>
      </c>
      <c r="N654" s="1323"/>
      <c r="O654" s="1323"/>
      <c r="P654" s="1323"/>
      <c r="Q654" s="1323"/>
      <c r="R654" s="1327"/>
      <c r="S654" s="1334"/>
      <c r="T654" s="1334"/>
      <c r="U654" s="1334"/>
      <c r="V654" s="1323"/>
      <c r="W654" s="1323"/>
      <c r="X654" s="1327"/>
      <c r="Y654" s="1325"/>
      <c r="Z654" s="1327"/>
      <c r="AA654" s="1331"/>
      <c r="AB654" s="1320"/>
      <c r="AC654" s="1320"/>
      <c r="AD654" s="1320"/>
      <c r="AE654" s="1320"/>
      <c r="AF654" s="1321"/>
      <c r="AG654" s="1331"/>
      <c r="AH654" s="1333"/>
      <c r="AI654" s="1332"/>
      <c r="AJ654" s="579">
        <f t="shared" si="110"/>
        <v>0</v>
      </c>
      <c r="AK654" s="1332" t="s">
        <v>97</v>
      </c>
      <c r="AL654" s="1320" t="s">
        <v>97</v>
      </c>
      <c r="AM654" s="1333" t="s">
        <v>97</v>
      </c>
      <c r="AN654" s="1331"/>
      <c r="AO654" s="1320"/>
      <c r="AP654" s="1333"/>
      <c r="AQ654" s="1331" t="s">
        <v>97</v>
      </c>
      <c r="AR654" s="1320" t="s">
        <v>97</v>
      </c>
      <c r="AS654" s="1320" t="s">
        <v>97</v>
      </c>
      <c r="AT654" s="1320" t="s">
        <v>97</v>
      </c>
      <c r="AU654" s="1321" t="s">
        <v>97</v>
      </c>
      <c r="AV654" s="578">
        <f t="shared" si="109"/>
        <v>0</v>
      </c>
      <c r="AW654" s="1334"/>
      <c r="AX654" s="1323"/>
      <c r="AY654" s="1323"/>
      <c r="AZ654" s="1323"/>
      <c r="BA654" s="1323"/>
      <c r="BB654" s="1323"/>
      <c r="BC654" s="1323"/>
      <c r="BD654" s="1323"/>
      <c r="BE654" s="1327"/>
    </row>
    <row r="655" spans="1:57" ht="47.25">
      <c r="A655" s="2466"/>
      <c r="B655" s="2693"/>
      <c r="C655" s="2711"/>
      <c r="D655" s="290" t="s">
        <v>75</v>
      </c>
      <c r="E655" s="2502"/>
      <c r="F655" s="2490"/>
      <c r="G655" s="1335">
        <f t="shared" si="106"/>
        <v>0</v>
      </c>
      <c r="H655" s="1336">
        <f t="shared" si="105"/>
        <v>0</v>
      </c>
      <c r="I655" s="1337"/>
      <c r="J655" s="1337"/>
      <c r="K655" s="1337"/>
      <c r="L655" s="1338"/>
      <c r="M655" s="1339">
        <f t="shared" si="107"/>
        <v>0</v>
      </c>
      <c r="N655" s="953"/>
      <c r="O655" s="953"/>
      <c r="P655" s="953"/>
      <c r="Q655" s="953"/>
      <c r="R655" s="954"/>
      <c r="S655" s="934"/>
      <c r="T655" s="934"/>
      <c r="U655" s="934"/>
      <c r="V655" s="935"/>
      <c r="W655" s="935"/>
      <c r="X655" s="936"/>
      <c r="Y655" s="1359"/>
      <c r="Z655" s="936"/>
      <c r="AA655" s="1328"/>
      <c r="AB655" s="1329"/>
      <c r="AC655" s="1329"/>
      <c r="AD655" s="1329"/>
      <c r="AE655" s="1329"/>
      <c r="AF655" s="1330"/>
      <c r="AG655" s="1343"/>
      <c r="AH655" s="1345"/>
      <c r="AI655" s="1344"/>
      <c r="AJ655" s="579">
        <f t="shared" si="110"/>
        <v>0</v>
      </c>
      <c r="AK655" s="1344" t="s">
        <v>98</v>
      </c>
      <c r="AL655" s="1337" t="s">
        <v>98</v>
      </c>
      <c r="AM655" s="1345" t="s">
        <v>98</v>
      </c>
      <c r="AN655" s="1343"/>
      <c r="AO655" s="1337"/>
      <c r="AP655" s="1345"/>
      <c r="AQ655" s="1343" t="s">
        <v>97</v>
      </c>
      <c r="AR655" s="1337" t="s">
        <v>97</v>
      </c>
      <c r="AS655" s="1337" t="s">
        <v>97</v>
      </c>
      <c r="AT655" s="1337" t="s">
        <v>97</v>
      </c>
      <c r="AU655" s="1338" t="s">
        <v>97</v>
      </c>
      <c r="AV655" s="578">
        <f t="shared" si="109"/>
        <v>0</v>
      </c>
      <c r="AW655" s="934"/>
      <c r="AX655" s="935"/>
      <c r="AY655" s="935"/>
      <c r="AZ655" s="935"/>
      <c r="BA655" s="935"/>
      <c r="BB655" s="935"/>
      <c r="BC655" s="935"/>
      <c r="BD655" s="935"/>
      <c r="BE655" s="936"/>
    </row>
    <row r="656" spans="1:57" ht="31.5">
      <c r="A656" s="2466"/>
      <c r="B656" s="2693"/>
      <c r="C656" s="2711"/>
      <c r="D656" s="290" t="s">
        <v>76</v>
      </c>
      <c r="E656" s="2502"/>
      <c r="F656" s="2490"/>
      <c r="G656" s="1335">
        <f t="shared" si="106"/>
        <v>0</v>
      </c>
      <c r="H656" s="1336">
        <f t="shared" si="105"/>
        <v>0</v>
      </c>
      <c r="I656" s="1337"/>
      <c r="J656" s="1337"/>
      <c r="K656" s="1337"/>
      <c r="L656" s="1338"/>
      <c r="M656" s="1339">
        <f t="shared" si="107"/>
        <v>0</v>
      </c>
      <c r="N656" s="953"/>
      <c r="O656" s="953"/>
      <c r="P656" s="953"/>
      <c r="Q656" s="953"/>
      <c r="R656" s="954"/>
      <c r="S656" s="934"/>
      <c r="T656" s="934"/>
      <c r="U656" s="934"/>
      <c r="V656" s="935"/>
      <c r="W656" s="935"/>
      <c r="X656" s="936"/>
      <c r="Y656" s="1359"/>
      <c r="Z656" s="936"/>
      <c r="AA656" s="1328"/>
      <c r="AB656" s="1329"/>
      <c r="AC656" s="1329"/>
      <c r="AD656" s="1329"/>
      <c r="AE656" s="1329"/>
      <c r="AF656" s="1330"/>
      <c r="AG656" s="1343"/>
      <c r="AH656" s="1345"/>
      <c r="AI656" s="1344"/>
      <c r="AJ656" s="579">
        <f t="shared" si="110"/>
        <v>0</v>
      </c>
      <c r="AK656" s="1344"/>
      <c r="AL656" s="1337"/>
      <c r="AM656" s="1345"/>
      <c r="AN656" s="1343" t="s">
        <v>97</v>
      </c>
      <c r="AO656" s="1337" t="s">
        <v>97</v>
      </c>
      <c r="AP656" s="1345" t="s">
        <v>97</v>
      </c>
      <c r="AQ656" s="1343" t="s">
        <v>97</v>
      </c>
      <c r="AR656" s="1337" t="s">
        <v>97</v>
      </c>
      <c r="AS656" s="1337" t="s">
        <v>97</v>
      </c>
      <c r="AT656" s="1337" t="s">
        <v>97</v>
      </c>
      <c r="AU656" s="1338" t="s">
        <v>97</v>
      </c>
      <c r="AV656" s="578">
        <f t="shared" si="109"/>
        <v>0</v>
      </c>
      <c r="AW656" s="934"/>
      <c r="AX656" s="935"/>
      <c r="AY656" s="935"/>
      <c r="AZ656" s="935"/>
      <c r="BA656" s="935"/>
      <c r="BB656" s="935"/>
      <c r="BC656" s="935"/>
      <c r="BD656" s="935"/>
      <c r="BE656" s="936"/>
    </row>
    <row r="657" spans="1:57" ht="31.5">
      <c r="A657" s="2466"/>
      <c r="B657" s="2693"/>
      <c r="C657" s="2711"/>
      <c r="D657" s="290" t="s">
        <v>77</v>
      </c>
      <c r="E657" s="2502"/>
      <c r="F657" s="2490"/>
      <c r="G657" s="1335">
        <f t="shared" si="106"/>
        <v>42</v>
      </c>
      <c r="H657" s="1336">
        <f t="shared" si="105"/>
        <v>3</v>
      </c>
      <c r="I657" s="1337">
        <v>3</v>
      </c>
      <c r="J657" s="1337"/>
      <c r="K657" s="1337"/>
      <c r="L657" s="1338"/>
      <c r="M657" s="1339">
        <f t="shared" si="107"/>
        <v>42</v>
      </c>
      <c r="N657" s="953">
        <v>42</v>
      </c>
      <c r="O657" s="953"/>
      <c r="P657" s="953"/>
      <c r="Q657" s="953"/>
      <c r="R657" s="954"/>
      <c r="S657" s="934">
        <v>7</v>
      </c>
      <c r="T657" s="934"/>
      <c r="U657" s="934"/>
      <c r="V657" s="935">
        <v>35</v>
      </c>
      <c r="W657" s="935"/>
      <c r="X657" s="936"/>
      <c r="Y657" s="1359">
        <v>41</v>
      </c>
      <c r="Z657" s="936">
        <v>1</v>
      </c>
      <c r="AA657" s="1328"/>
      <c r="AB657" s="1329">
        <v>16</v>
      </c>
      <c r="AC657" s="1329">
        <v>16</v>
      </c>
      <c r="AD657" s="1329">
        <v>6</v>
      </c>
      <c r="AE657" s="1329">
        <v>41</v>
      </c>
      <c r="AF657" s="1330">
        <v>3</v>
      </c>
      <c r="AG657" s="1343">
        <v>38</v>
      </c>
      <c r="AH657" s="1345">
        <v>17</v>
      </c>
      <c r="AI657" s="1344">
        <v>102</v>
      </c>
      <c r="AJ657" s="579">
        <f t="shared" si="110"/>
        <v>42</v>
      </c>
      <c r="AK657" s="1344" t="s">
        <v>98</v>
      </c>
      <c r="AL657" s="1337" t="s">
        <v>98</v>
      </c>
      <c r="AM657" s="1345" t="s">
        <v>98</v>
      </c>
      <c r="AN657" s="1343" t="s">
        <v>97</v>
      </c>
      <c r="AO657" s="1337" t="s">
        <v>97</v>
      </c>
      <c r="AP657" s="1345" t="s">
        <v>97</v>
      </c>
      <c r="AQ657" s="1343"/>
      <c r="AR657" s="1337">
        <v>7</v>
      </c>
      <c r="AS657" s="1337">
        <v>30</v>
      </c>
      <c r="AT657" s="1337">
        <v>5</v>
      </c>
      <c r="AU657" s="1338"/>
      <c r="AV657" s="578">
        <f t="shared" si="109"/>
        <v>0</v>
      </c>
      <c r="AW657" s="934"/>
      <c r="AX657" s="935"/>
      <c r="AY657" s="935"/>
      <c r="AZ657" s="935"/>
      <c r="BA657" s="935"/>
      <c r="BB657" s="935"/>
      <c r="BC657" s="935"/>
      <c r="BD657" s="935"/>
      <c r="BE657" s="936"/>
    </row>
    <row r="658" spans="1:57" ht="32.25" thickBot="1">
      <c r="A658" s="2466"/>
      <c r="B658" s="2694"/>
      <c r="C658" s="2713"/>
      <c r="D658" s="291" t="s">
        <v>78</v>
      </c>
      <c r="E658" s="2503"/>
      <c r="F658" s="2491"/>
      <c r="G658" s="1347">
        <f t="shared" si="106"/>
        <v>0</v>
      </c>
      <c r="H658" s="1348">
        <f t="shared" si="105"/>
        <v>0</v>
      </c>
      <c r="I658" s="1349"/>
      <c r="J658" s="1349"/>
      <c r="K658" s="1349"/>
      <c r="L658" s="1350"/>
      <c r="M658" s="1360">
        <f t="shared" si="107"/>
        <v>0</v>
      </c>
      <c r="N658" s="1046"/>
      <c r="O658" s="1046"/>
      <c r="P658" s="1046"/>
      <c r="Q658" s="1046"/>
      <c r="R658" s="1047"/>
      <c r="S658" s="1045"/>
      <c r="T658" s="1045"/>
      <c r="U658" s="1045"/>
      <c r="V658" s="1046"/>
      <c r="W658" s="1046"/>
      <c r="X658" s="1047"/>
      <c r="Y658" s="1353"/>
      <c r="Z658" s="1047"/>
      <c r="AA658" s="1356"/>
      <c r="AB658" s="1349"/>
      <c r="AC658" s="1349"/>
      <c r="AD658" s="1349"/>
      <c r="AE658" s="1349"/>
      <c r="AF658" s="1350"/>
      <c r="AG658" s="1354"/>
      <c r="AH658" s="1362"/>
      <c r="AI658" s="1357"/>
      <c r="AJ658" s="579">
        <f t="shared" si="110"/>
        <v>0</v>
      </c>
      <c r="AK658" s="1357" t="s">
        <v>97</v>
      </c>
      <c r="AL658" s="1349" t="s">
        <v>97</v>
      </c>
      <c r="AM658" s="1358" t="s">
        <v>97</v>
      </c>
      <c r="AN658" s="1356" t="s">
        <v>97</v>
      </c>
      <c r="AO658" s="1349" t="s">
        <v>98</v>
      </c>
      <c r="AP658" s="1358" t="s">
        <v>98</v>
      </c>
      <c r="AQ658" s="1356"/>
      <c r="AR658" s="1349"/>
      <c r="AS658" s="1349"/>
      <c r="AT658" s="1349"/>
      <c r="AU658" s="1350"/>
      <c r="AV658" s="578">
        <f t="shared" si="109"/>
        <v>0</v>
      </c>
      <c r="AW658" s="1045"/>
      <c r="AX658" s="1046"/>
      <c r="AY658" s="1046"/>
      <c r="AZ658" s="1046"/>
      <c r="BA658" s="1046"/>
      <c r="BB658" s="1046"/>
      <c r="BC658" s="1046"/>
      <c r="BD658" s="1046"/>
      <c r="BE658" s="1047"/>
    </row>
    <row r="659" spans="1:57" ht="31.5">
      <c r="A659" s="2466"/>
      <c r="B659" s="2692" t="s">
        <v>470</v>
      </c>
      <c r="C659" s="2710" t="s">
        <v>471</v>
      </c>
      <c r="D659" s="289" t="s">
        <v>74</v>
      </c>
      <c r="E659" s="2504">
        <v>50</v>
      </c>
      <c r="F659" s="2489">
        <f>E659-SUM(M659:M663)</f>
        <v>0</v>
      </c>
      <c r="G659" s="1318">
        <f t="shared" si="106"/>
        <v>0</v>
      </c>
      <c r="H659" s="1319">
        <f t="shared" si="105"/>
        <v>0</v>
      </c>
      <c r="I659" s="1320"/>
      <c r="J659" s="1320"/>
      <c r="K659" s="1320"/>
      <c r="L659" s="1321"/>
      <c r="M659" s="1322">
        <f t="shared" si="107"/>
        <v>0</v>
      </c>
      <c r="N659" s="1323"/>
      <c r="O659" s="1323"/>
      <c r="P659" s="1323"/>
      <c r="Q659" s="1323"/>
      <c r="R659" s="1327"/>
      <c r="S659" s="1334"/>
      <c r="T659" s="1334"/>
      <c r="U659" s="1334"/>
      <c r="V659" s="1323"/>
      <c r="W659" s="1323"/>
      <c r="X659" s="1327"/>
      <c r="Y659" s="1325"/>
      <c r="Z659" s="1327"/>
      <c r="AA659" s="1331"/>
      <c r="AB659" s="1320"/>
      <c r="AC659" s="1320"/>
      <c r="AD659" s="1320"/>
      <c r="AE659" s="1320"/>
      <c r="AF659" s="1321"/>
      <c r="AG659" s="1363"/>
      <c r="AH659" s="1364"/>
      <c r="AI659" s="1332"/>
      <c r="AJ659" s="579">
        <f t="shared" si="110"/>
        <v>0</v>
      </c>
      <c r="AK659" s="1332" t="s">
        <v>97</v>
      </c>
      <c r="AL659" s="1320" t="s">
        <v>97</v>
      </c>
      <c r="AM659" s="1333" t="s">
        <v>97</v>
      </c>
      <c r="AN659" s="1331"/>
      <c r="AO659" s="1320"/>
      <c r="AP659" s="1333"/>
      <c r="AQ659" s="1331" t="s">
        <v>97</v>
      </c>
      <c r="AR659" s="1320" t="s">
        <v>97</v>
      </c>
      <c r="AS659" s="1320" t="s">
        <v>97</v>
      </c>
      <c r="AT659" s="1320" t="s">
        <v>97</v>
      </c>
      <c r="AU659" s="1321" t="s">
        <v>97</v>
      </c>
      <c r="AV659" s="578">
        <f t="shared" si="109"/>
        <v>0</v>
      </c>
      <c r="AW659" s="1334"/>
      <c r="AX659" s="1323"/>
      <c r="AY659" s="1323"/>
      <c r="AZ659" s="1323"/>
      <c r="BA659" s="1323"/>
      <c r="BB659" s="1323"/>
      <c r="BC659" s="1323"/>
      <c r="BD659" s="1323"/>
      <c r="BE659" s="1327"/>
    </row>
    <row r="660" spans="1:57" ht="47.25">
      <c r="A660" s="2466"/>
      <c r="B660" s="2693"/>
      <c r="C660" s="2711"/>
      <c r="D660" s="290" t="s">
        <v>75</v>
      </c>
      <c r="E660" s="2502"/>
      <c r="F660" s="2490"/>
      <c r="G660" s="1335">
        <f t="shared" si="106"/>
        <v>0</v>
      </c>
      <c r="H660" s="1336">
        <f t="shared" si="105"/>
        <v>0</v>
      </c>
      <c r="I660" s="1337"/>
      <c r="J660" s="1337"/>
      <c r="K660" s="1337"/>
      <c r="L660" s="1338"/>
      <c r="M660" s="1339">
        <f t="shared" si="107"/>
        <v>0</v>
      </c>
      <c r="N660" s="953"/>
      <c r="O660" s="953"/>
      <c r="P660" s="953"/>
      <c r="Q660" s="953"/>
      <c r="R660" s="954"/>
      <c r="S660" s="934"/>
      <c r="T660" s="934"/>
      <c r="U660" s="934"/>
      <c r="V660" s="935"/>
      <c r="W660" s="935"/>
      <c r="X660" s="936"/>
      <c r="Y660" s="1359"/>
      <c r="Z660" s="936"/>
      <c r="AA660" s="1328"/>
      <c r="AB660" s="1329"/>
      <c r="AC660" s="1329"/>
      <c r="AD660" s="1329"/>
      <c r="AE660" s="1329"/>
      <c r="AF660" s="1330"/>
      <c r="AG660" s="1365"/>
      <c r="AH660" s="1366"/>
      <c r="AI660" s="1344"/>
      <c r="AJ660" s="579">
        <f t="shared" si="110"/>
        <v>0</v>
      </c>
      <c r="AK660" s="1344" t="s">
        <v>98</v>
      </c>
      <c r="AL660" s="1337" t="s">
        <v>98</v>
      </c>
      <c r="AM660" s="1345" t="s">
        <v>98</v>
      </c>
      <c r="AN660" s="1343"/>
      <c r="AO660" s="1337"/>
      <c r="AP660" s="1345"/>
      <c r="AQ660" s="1343" t="s">
        <v>97</v>
      </c>
      <c r="AR660" s="1337" t="s">
        <v>97</v>
      </c>
      <c r="AS660" s="1337" t="s">
        <v>97</v>
      </c>
      <c r="AT660" s="1337" t="s">
        <v>97</v>
      </c>
      <c r="AU660" s="1338" t="s">
        <v>97</v>
      </c>
      <c r="AV660" s="578">
        <f t="shared" si="109"/>
        <v>0</v>
      </c>
      <c r="AW660" s="934"/>
      <c r="AX660" s="935"/>
      <c r="AY660" s="935"/>
      <c r="AZ660" s="935"/>
      <c r="BA660" s="935"/>
      <c r="BB660" s="935"/>
      <c r="BC660" s="935"/>
      <c r="BD660" s="935"/>
      <c r="BE660" s="936"/>
    </row>
    <row r="661" spans="1:57" ht="31.5">
      <c r="A661" s="2466"/>
      <c r="B661" s="2693"/>
      <c r="C661" s="2711"/>
      <c r="D661" s="290" t="s">
        <v>76</v>
      </c>
      <c r="E661" s="2502"/>
      <c r="F661" s="2490"/>
      <c r="G661" s="1335">
        <f t="shared" si="106"/>
        <v>0</v>
      </c>
      <c r="H661" s="1336">
        <f t="shared" si="105"/>
        <v>0</v>
      </c>
      <c r="I661" s="1337"/>
      <c r="J661" s="1337"/>
      <c r="K661" s="1337"/>
      <c r="L661" s="1338"/>
      <c r="M661" s="1339">
        <f t="shared" si="107"/>
        <v>0</v>
      </c>
      <c r="N661" s="953"/>
      <c r="O661" s="953"/>
      <c r="P661" s="953"/>
      <c r="Q661" s="953"/>
      <c r="R661" s="954"/>
      <c r="S661" s="934"/>
      <c r="T661" s="934"/>
      <c r="U661" s="934"/>
      <c r="V661" s="935"/>
      <c r="W661" s="935"/>
      <c r="X661" s="936"/>
      <c r="Y661" s="1359"/>
      <c r="Z661" s="936"/>
      <c r="AA661" s="1328"/>
      <c r="AB661" s="1329"/>
      <c r="AC661" s="1329"/>
      <c r="AD661" s="1329"/>
      <c r="AE661" s="1329"/>
      <c r="AF661" s="1330"/>
      <c r="AG661" s="1365"/>
      <c r="AH661" s="1366"/>
      <c r="AI661" s="1344"/>
      <c r="AJ661" s="579">
        <f t="shared" si="110"/>
        <v>0</v>
      </c>
      <c r="AK661" s="1344"/>
      <c r="AL661" s="1337"/>
      <c r="AM661" s="1345"/>
      <c r="AN661" s="1343" t="s">
        <v>97</v>
      </c>
      <c r="AO661" s="1337" t="s">
        <v>97</v>
      </c>
      <c r="AP661" s="1345" t="s">
        <v>97</v>
      </c>
      <c r="AQ661" s="1343" t="s">
        <v>97</v>
      </c>
      <c r="AR661" s="1337" t="s">
        <v>97</v>
      </c>
      <c r="AS661" s="1337" t="s">
        <v>97</v>
      </c>
      <c r="AT661" s="1337" t="s">
        <v>97</v>
      </c>
      <c r="AU661" s="1338" t="s">
        <v>97</v>
      </c>
      <c r="AV661" s="578">
        <f t="shared" si="109"/>
        <v>0</v>
      </c>
      <c r="AW661" s="934"/>
      <c r="AX661" s="935"/>
      <c r="AY661" s="935"/>
      <c r="AZ661" s="935"/>
      <c r="BA661" s="935"/>
      <c r="BB661" s="935"/>
      <c r="BC661" s="935"/>
      <c r="BD661" s="935"/>
      <c r="BE661" s="936"/>
    </row>
    <row r="662" spans="1:57" ht="31.5">
      <c r="A662" s="2466"/>
      <c r="B662" s="2693"/>
      <c r="C662" s="2711"/>
      <c r="D662" s="290" t="s">
        <v>77</v>
      </c>
      <c r="E662" s="2502"/>
      <c r="F662" s="2490"/>
      <c r="G662" s="1335">
        <f t="shared" si="106"/>
        <v>50</v>
      </c>
      <c r="H662" s="1336">
        <f t="shared" si="105"/>
        <v>0</v>
      </c>
      <c r="I662" s="1337"/>
      <c r="J662" s="1337"/>
      <c r="K662" s="1337"/>
      <c r="L662" s="1338"/>
      <c r="M662" s="1339">
        <f t="shared" si="107"/>
        <v>50</v>
      </c>
      <c r="N662" s="953">
        <v>50</v>
      </c>
      <c r="O662" s="953"/>
      <c r="P662" s="953"/>
      <c r="Q662" s="953"/>
      <c r="R662" s="954"/>
      <c r="S662" s="934"/>
      <c r="T662" s="934"/>
      <c r="U662" s="934"/>
      <c r="V662" s="935">
        <v>50</v>
      </c>
      <c r="W662" s="935"/>
      <c r="X662" s="936"/>
      <c r="Y662" s="1359">
        <v>43</v>
      </c>
      <c r="Z662" s="936">
        <v>7</v>
      </c>
      <c r="AA662" s="1328"/>
      <c r="AB662" s="1329">
        <v>35</v>
      </c>
      <c r="AC662" s="1329">
        <v>35</v>
      </c>
      <c r="AD662" s="1329"/>
      <c r="AE662" s="1329">
        <v>4</v>
      </c>
      <c r="AF662" s="1330"/>
      <c r="AG662" s="1365">
        <v>40</v>
      </c>
      <c r="AH662" s="1366">
        <v>24</v>
      </c>
      <c r="AI662" s="1344">
        <v>106</v>
      </c>
      <c r="AJ662" s="579">
        <f>SUM(AQ662:AU662)</f>
        <v>50</v>
      </c>
      <c r="AK662" s="1344" t="s">
        <v>98</v>
      </c>
      <c r="AL662" s="1337" t="s">
        <v>98</v>
      </c>
      <c r="AM662" s="1345" t="s">
        <v>98</v>
      </c>
      <c r="AN662" s="1343" t="s">
        <v>97</v>
      </c>
      <c r="AO662" s="1337" t="s">
        <v>97</v>
      </c>
      <c r="AP662" s="1345" t="s">
        <v>97</v>
      </c>
      <c r="AQ662" s="1343">
        <v>0</v>
      </c>
      <c r="AR662" s="1337">
        <v>7</v>
      </c>
      <c r="AS662" s="1337">
        <v>30</v>
      </c>
      <c r="AT662" s="1337">
        <v>13</v>
      </c>
      <c r="AU662" s="1338">
        <v>0</v>
      </c>
      <c r="AV662" s="578">
        <f t="shared" si="109"/>
        <v>0</v>
      </c>
      <c r="AW662" s="934"/>
      <c r="AX662" s="935"/>
      <c r="AY662" s="935"/>
      <c r="AZ662" s="935"/>
      <c r="BA662" s="935"/>
      <c r="BB662" s="935"/>
      <c r="BC662" s="935"/>
      <c r="BD662" s="935"/>
      <c r="BE662" s="936"/>
    </row>
    <row r="663" spans="1:57" ht="32.25" thickBot="1">
      <c r="A663" s="2466"/>
      <c r="B663" s="2694"/>
      <c r="C663" s="2713"/>
      <c r="D663" s="291" t="s">
        <v>78</v>
      </c>
      <c r="E663" s="2503"/>
      <c r="F663" s="2491"/>
      <c r="G663" s="1347">
        <f t="shared" si="106"/>
        <v>0</v>
      </c>
      <c r="H663" s="1348">
        <f t="shared" si="105"/>
        <v>0</v>
      </c>
      <c r="I663" s="1349"/>
      <c r="J663" s="1349"/>
      <c r="K663" s="1349"/>
      <c r="L663" s="1350"/>
      <c r="M663" s="1360">
        <f t="shared" si="107"/>
        <v>0</v>
      </c>
      <c r="N663" s="1046"/>
      <c r="O663" s="1046"/>
      <c r="P663" s="1046"/>
      <c r="Q663" s="1046"/>
      <c r="R663" s="1047"/>
      <c r="S663" s="1045"/>
      <c r="T663" s="1045"/>
      <c r="U663" s="1045"/>
      <c r="V663" s="1046"/>
      <c r="W663" s="1046"/>
      <c r="X663" s="1047"/>
      <c r="Y663" s="1353"/>
      <c r="Z663" s="1047"/>
      <c r="AA663" s="1356"/>
      <c r="AB663" s="1349"/>
      <c r="AC663" s="1349"/>
      <c r="AD663" s="1349"/>
      <c r="AE663" s="1349"/>
      <c r="AF663" s="1350"/>
      <c r="AG663" s="1367"/>
      <c r="AH663" s="1368"/>
      <c r="AI663" s="1357"/>
      <c r="AJ663" s="579">
        <f t="shared" si="110"/>
        <v>0</v>
      </c>
      <c r="AK663" s="1357" t="s">
        <v>97</v>
      </c>
      <c r="AL663" s="1349" t="s">
        <v>97</v>
      </c>
      <c r="AM663" s="1358" t="s">
        <v>97</v>
      </c>
      <c r="AN663" s="1356" t="s">
        <v>97</v>
      </c>
      <c r="AO663" s="1349" t="s">
        <v>98</v>
      </c>
      <c r="AP663" s="1358" t="s">
        <v>98</v>
      </c>
      <c r="AQ663" s="1356"/>
      <c r="AR663" s="1349"/>
      <c r="AS663" s="1349"/>
      <c r="AT663" s="1349"/>
      <c r="AU663" s="1350"/>
      <c r="AV663" s="578">
        <f t="shared" si="109"/>
        <v>0</v>
      </c>
      <c r="AW663" s="1045"/>
      <c r="AX663" s="1046"/>
      <c r="AY663" s="1046"/>
      <c r="AZ663" s="1046"/>
      <c r="BA663" s="1046"/>
      <c r="BB663" s="1046"/>
      <c r="BC663" s="1046"/>
      <c r="BD663" s="1046"/>
      <c r="BE663" s="1047"/>
    </row>
    <row r="664" spans="1:57" ht="31.5">
      <c r="A664" s="2466"/>
      <c r="B664" s="2692" t="s">
        <v>472</v>
      </c>
      <c r="C664" s="2710" t="s">
        <v>473</v>
      </c>
      <c r="D664" s="289" t="s">
        <v>74</v>
      </c>
      <c r="E664" s="2504">
        <v>60</v>
      </c>
      <c r="F664" s="2489">
        <f>E664-SUM(M664:M668)</f>
        <v>10</v>
      </c>
      <c r="G664" s="1318">
        <f t="shared" si="106"/>
        <v>0</v>
      </c>
      <c r="H664" s="1319">
        <f t="shared" si="105"/>
        <v>0</v>
      </c>
      <c r="I664" s="1320"/>
      <c r="J664" s="1320"/>
      <c r="K664" s="1320"/>
      <c r="L664" s="1321"/>
      <c r="M664" s="1369">
        <f t="shared" si="107"/>
        <v>0</v>
      </c>
      <c r="N664" s="935"/>
      <c r="O664" s="935"/>
      <c r="P664" s="935"/>
      <c r="Q664" s="935"/>
      <c r="R664" s="936"/>
      <c r="S664" s="1334"/>
      <c r="T664" s="1334"/>
      <c r="U664" s="1334"/>
      <c r="V664" s="1323"/>
      <c r="W664" s="1323"/>
      <c r="X664" s="1327"/>
      <c r="Y664" s="1325"/>
      <c r="Z664" s="1327"/>
      <c r="AA664" s="1331"/>
      <c r="AB664" s="1320"/>
      <c r="AC664" s="1320"/>
      <c r="AD664" s="1320"/>
      <c r="AE664" s="1320"/>
      <c r="AF664" s="1321"/>
      <c r="AG664" s="1328"/>
      <c r="AH664" s="1370"/>
      <c r="AI664" s="1332"/>
      <c r="AJ664" s="579">
        <f>SUM(AQ664:AU664)</f>
        <v>0</v>
      </c>
      <c r="AK664" s="1332" t="s">
        <v>97</v>
      </c>
      <c r="AL664" s="1320" t="s">
        <v>97</v>
      </c>
      <c r="AM664" s="1333" t="s">
        <v>97</v>
      </c>
      <c r="AN664" s="1331"/>
      <c r="AO664" s="1320"/>
      <c r="AP664" s="1333"/>
      <c r="AQ664" s="1331" t="s">
        <v>97</v>
      </c>
      <c r="AR664" s="1320" t="s">
        <v>97</v>
      </c>
      <c r="AS664" s="1320" t="s">
        <v>97</v>
      </c>
      <c r="AT664" s="1320" t="s">
        <v>97</v>
      </c>
      <c r="AU664" s="1321" t="s">
        <v>97</v>
      </c>
      <c r="AV664" s="578">
        <f t="shared" si="109"/>
        <v>0</v>
      </c>
      <c r="AW664" s="1334"/>
      <c r="AX664" s="1323"/>
      <c r="AY664" s="1323"/>
      <c r="AZ664" s="1323"/>
      <c r="BA664" s="1323"/>
      <c r="BB664" s="1323"/>
      <c r="BC664" s="1323"/>
      <c r="BD664" s="1323"/>
      <c r="BE664" s="1327"/>
    </row>
    <row r="665" spans="1:57" ht="47.25">
      <c r="A665" s="2466"/>
      <c r="B665" s="2693"/>
      <c r="C665" s="2711"/>
      <c r="D665" s="290" t="s">
        <v>75</v>
      </c>
      <c r="E665" s="2502"/>
      <c r="F665" s="2490"/>
      <c r="G665" s="1335">
        <f t="shared" si="106"/>
        <v>0</v>
      </c>
      <c r="H665" s="1336">
        <f t="shared" si="105"/>
        <v>0</v>
      </c>
      <c r="I665" s="1337"/>
      <c r="J665" s="1337"/>
      <c r="K665" s="1337"/>
      <c r="L665" s="1338"/>
      <c r="M665" s="1339">
        <f t="shared" si="107"/>
        <v>0</v>
      </c>
      <c r="N665" s="953"/>
      <c r="O665" s="953"/>
      <c r="P665" s="953"/>
      <c r="Q665" s="953"/>
      <c r="R665" s="954"/>
      <c r="S665" s="934"/>
      <c r="T665" s="934"/>
      <c r="U665" s="934"/>
      <c r="V665" s="935"/>
      <c r="W665" s="935"/>
      <c r="X665" s="936"/>
      <c r="Y665" s="1359"/>
      <c r="Z665" s="936"/>
      <c r="AA665" s="1328"/>
      <c r="AB665" s="1329"/>
      <c r="AC665" s="1329"/>
      <c r="AD665" s="1329"/>
      <c r="AE665" s="1329"/>
      <c r="AF665" s="1330"/>
      <c r="AG665" s="1343"/>
      <c r="AH665" s="1345"/>
      <c r="AI665" s="1344"/>
      <c r="AJ665" s="579">
        <f t="shared" si="110"/>
        <v>0</v>
      </c>
      <c r="AK665" s="1344" t="s">
        <v>98</v>
      </c>
      <c r="AL665" s="1337" t="s">
        <v>98</v>
      </c>
      <c r="AM665" s="1345" t="s">
        <v>98</v>
      </c>
      <c r="AN665" s="1343"/>
      <c r="AO665" s="1337"/>
      <c r="AP665" s="1345"/>
      <c r="AQ665" s="1343" t="s">
        <v>97</v>
      </c>
      <c r="AR665" s="1337" t="s">
        <v>97</v>
      </c>
      <c r="AS665" s="1337" t="s">
        <v>97</v>
      </c>
      <c r="AT665" s="1337" t="s">
        <v>97</v>
      </c>
      <c r="AU665" s="1338" t="s">
        <v>97</v>
      </c>
      <c r="AV665" s="578">
        <f t="shared" si="109"/>
        <v>0</v>
      </c>
      <c r="AW665" s="934"/>
      <c r="AX665" s="935"/>
      <c r="AY665" s="935"/>
      <c r="AZ665" s="935"/>
      <c r="BA665" s="935"/>
      <c r="BB665" s="935"/>
      <c r="BC665" s="935"/>
      <c r="BD665" s="935"/>
      <c r="BE665" s="936"/>
    </row>
    <row r="666" spans="1:57" ht="31.5">
      <c r="A666" s="2466"/>
      <c r="B666" s="2693"/>
      <c r="C666" s="2711"/>
      <c r="D666" s="290" t="s">
        <v>76</v>
      </c>
      <c r="E666" s="2502"/>
      <c r="F666" s="2490"/>
      <c r="G666" s="1335">
        <f t="shared" si="106"/>
        <v>0</v>
      </c>
      <c r="H666" s="1336">
        <f t="shared" si="105"/>
        <v>0</v>
      </c>
      <c r="I666" s="1337"/>
      <c r="J666" s="1337"/>
      <c r="K666" s="1337"/>
      <c r="L666" s="1338"/>
      <c r="M666" s="1339">
        <f t="shared" si="107"/>
        <v>0</v>
      </c>
      <c r="N666" s="953"/>
      <c r="O666" s="953"/>
      <c r="P666" s="953"/>
      <c r="Q666" s="953"/>
      <c r="R666" s="954"/>
      <c r="S666" s="934"/>
      <c r="T666" s="934"/>
      <c r="U666" s="934"/>
      <c r="V666" s="935"/>
      <c r="W666" s="935"/>
      <c r="X666" s="936"/>
      <c r="Y666" s="1359"/>
      <c r="Z666" s="936"/>
      <c r="AA666" s="1328"/>
      <c r="AB666" s="1329"/>
      <c r="AC666" s="1329"/>
      <c r="AD666" s="1329"/>
      <c r="AE666" s="1329"/>
      <c r="AF666" s="1330"/>
      <c r="AG666" s="1343"/>
      <c r="AH666" s="1345"/>
      <c r="AI666" s="1344"/>
      <c r="AJ666" s="579">
        <f t="shared" si="110"/>
        <v>0</v>
      </c>
      <c r="AK666" s="1344"/>
      <c r="AL666" s="1337"/>
      <c r="AM666" s="1345"/>
      <c r="AN666" s="1343" t="s">
        <v>97</v>
      </c>
      <c r="AO666" s="1337" t="s">
        <v>97</v>
      </c>
      <c r="AP666" s="1345" t="s">
        <v>97</v>
      </c>
      <c r="AQ666" s="1343" t="s">
        <v>97</v>
      </c>
      <c r="AR666" s="1337" t="s">
        <v>97</v>
      </c>
      <c r="AS666" s="1337" t="s">
        <v>97</v>
      </c>
      <c r="AT666" s="1337" t="s">
        <v>97</v>
      </c>
      <c r="AU666" s="1338" t="s">
        <v>97</v>
      </c>
      <c r="AV666" s="578">
        <f t="shared" si="109"/>
        <v>0</v>
      </c>
      <c r="AW666" s="934"/>
      <c r="AX666" s="935"/>
      <c r="AY666" s="935"/>
      <c r="AZ666" s="935"/>
      <c r="BA666" s="935"/>
      <c r="BB666" s="935"/>
      <c r="BC666" s="935"/>
      <c r="BD666" s="935"/>
      <c r="BE666" s="936"/>
    </row>
    <row r="667" spans="1:57" ht="31.5">
      <c r="A667" s="2466"/>
      <c r="B667" s="2693"/>
      <c r="C667" s="2711"/>
      <c r="D667" s="290" t="s">
        <v>77</v>
      </c>
      <c r="E667" s="2502"/>
      <c r="F667" s="2490"/>
      <c r="G667" s="1335">
        <f t="shared" si="106"/>
        <v>51</v>
      </c>
      <c r="H667" s="1336">
        <f t="shared" si="105"/>
        <v>1</v>
      </c>
      <c r="I667" s="1337"/>
      <c r="J667" s="1337"/>
      <c r="K667" s="1337">
        <v>1</v>
      </c>
      <c r="L667" s="1338"/>
      <c r="M667" s="1339">
        <f t="shared" si="107"/>
        <v>50</v>
      </c>
      <c r="N667" s="953">
        <v>50</v>
      </c>
      <c r="O667" s="953"/>
      <c r="P667" s="953"/>
      <c r="Q667" s="953"/>
      <c r="R667" s="954"/>
      <c r="S667" s="934"/>
      <c r="T667" s="934"/>
      <c r="U667" s="934"/>
      <c r="V667" s="935">
        <v>50</v>
      </c>
      <c r="W667" s="935"/>
      <c r="X667" s="936"/>
      <c r="Y667" s="1359">
        <v>46</v>
      </c>
      <c r="Z667" s="936">
        <v>4</v>
      </c>
      <c r="AA667" s="1328"/>
      <c r="AB667" s="1329">
        <v>17</v>
      </c>
      <c r="AC667" s="1329">
        <v>16</v>
      </c>
      <c r="AD667" s="1329">
        <v>6</v>
      </c>
      <c r="AE667" s="1329">
        <v>40</v>
      </c>
      <c r="AF667" s="1330"/>
      <c r="AG667" s="1343">
        <v>40</v>
      </c>
      <c r="AH667" s="1345">
        <v>21</v>
      </c>
      <c r="AI667" s="1344">
        <v>101</v>
      </c>
      <c r="AJ667" s="579">
        <f t="shared" si="110"/>
        <v>50</v>
      </c>
      <c r="AK667" s="1344" t="s">
        <v>98</v>
      </c>
      <c r="AL667" s="1337" t="s">
        <v>98</v>
      </c>
      <c r="AM667" s="1345" t="s">
        <v>98</v>
      </c>
      <c r="AN667" s="1343" t="s">
        <v>97</v>
      </c>
      <c r="AO667" s="1337" t="s">
        <v>97</v>
      </c>
      <c r="AP667" s="1345" t="s">
        <v>97</v>
      </c>
      <c r="AQ667" s="1343">
        <v>3</v>
      </c>
      <c r="AR667" s="1337">
        <v>0</v>
      </c>
      <c r="AS667" s="1337">
        <v>40</v>
      </c>
      <c r="AT667" s="1337">
        <v>7</v>
      </c>
      <c r="AU667" s="1338"/>
      <c r="AV667" s="578">
        <f t="shared" si="109"/>
        <v>1</v>
      </c>
      <c r="AW667" s="934"/>
      <c r="AX667" s="935"/>
      <c r="AY667" s="935"/>
      <c r="AZ667" s="935"/>
      <c r="BA667" s="935"/>
      <c r="BB667" s="935"/>
      <c r="BC667" s="935">
        <v>1</v>
      </c>
      <c r="BD667" s="935"/>
      <c r="BE667" s="936"/>
    </row>
    <row r="668" spans="1:57" ht="32.25" thickBot="1">
      <c r="A668" s="2467"/>
      <c r="B668" s="2694"/>
      <c r="C668" s="2713"/>
      <c r="D668" s="291" t="s">
        <v>78</v>
      </c>
      <c r="E668" s="2505"/>
      <c r="F668" s="2491"/>
      <c r="G668" s="1347">
        <f t="shared" si="106"/>
        <v>0</v>
      </c>
      <c r="H668" s="1348">
        <f t="shared" si="105"/>
        <v>0</v>
      </c>
      <c r="I668" s="1349"/>
      <c r="J668" s="1349"/>
      <c r="K668" s="1349"/>
      <c r="L668" s="1350"/>
      <c r="M668" s="1360">
        <f t="shared" si="107"/>
        <v>0</v>
      </c>
      <c r="N668" s="1046"/>
      <c r="O668" s="1046"/>
      <c r="P668" s="1046"/>
      <c r="Q668" s="1046"/>
      <c r="R668" s="1047"/>
      <c r="S668" s="1045"/>
      <c r="T668" s="1045"/>
      <c r="U668" s="1045"/>
      <c r="V668" s="1046"/>
      <c r="W668" s="1046"/>
      <c r="X668" s="1047"/>
      <c r="Y668" s="1353"/>
      <c r="Z668" s="1047"/>
      <c r="AA668" s="1356"/>
      <c r="AB668" s="1349"/>
      <c r="AC668" s="1349"/>
      <c r="AD668" s="1349"/>
      <c r="AE668" s="1349"/>
      <c r="AF668" s="1350"/>
      <c r="AG668" s="1356"/>
      <c r="AH668" s="1358"/>
      <c r="AI668" s="1357"/>
      <c r="AJ668" s="579">
        <f t="shared" si="110"/>
        <v>0</v>
      </c>
      <c r="AK668" s="1357" t="s">
        <v>97</v>
      </c>
      <c r="AL668" s="1349" t="s">
        <v>97</v>
      </c>
      <c r="AM668" s="1358" t="s">
        <v>97</v>
      </c>
      <c r="AN668" s="1356" t="s">
        <v>97</v>
      </c>
      <c r="AO668" s="1349" t="s">
        <v>98</v>
      </c>
      <c r="AP668" s="1358" t="s">
        <v>98</v>
      </c>
      <c r="AQ668" s="1356"/>
      <c r="AR668" s="1349"/>
      <c r="AS668" s="1349"/>
      <c r="AT668" s="1349"/>
      <c r="AU668" s="1350"/>
      <c r="AV668" s="578">
        <f t="shared" si="109"/>
        <v>0</v>
      </c>
      <c r="AW668" s="1045"/>
      <c r="AX668" s="1046"/>
      <c r="AY668" s="1046"/>
      <c r="AZ668" s="1046"/>
      <c r="BA668" s="1046"/>
      <c r="BB668" s="1046"/>
      <c r="BC668" s="1046"/>
      <c r="BD668" s="1046"/>
      <c r="BE668" s="1047"/>
    </row>
    <row r="669" spans="1:57" ht="31.5">
      <c r="A669" s="2471" t="s">
        <v>71</v>
      </c>
      <c r="B669" s="2454" t="s">
        <v>72</v>
      </c>
      <c r="C669" s="2457" t="s">
        <v>73</v>
      </c>
      <c r="D669" s="390" t="s">
        <v>74</v>
      </c>
      <c r="E669" s="2425">
        <v>371</v>
      </c>
      <c r="F669" s="2428">
        <f>E669-SUM(M669:M673)</f>
        <v>7</v>
      </c>
      <c r="G669" s="1371">
        <f t="shared" si="106"/>
        <v>58</v>
      </c>
      <c r="H669" s="1372">
        <f>SUM(I669:L669)</f>
        <v>1</v>
      </c>
      <c r="I669" s="1373"/>
      <c r="J669" s="1373"/>
      <c r="K669" s="1373">
        <v>1</v>
      </c>
      <c r="L669" s="1374"/>
      <c r="M669" s="1375">
        <f t="shared" si="107"/>
        <v>58</v>
      </c>
      <c r="N669" s="1376">
        <v>58</v>
      </c>
      <c r="O669" s="1376"/>
      <c r="P669" s="1376"/>
      <c r="Q669" s="1376"/>
      <c r="R669" s="1377"/>
      <c r="S669" s="1378">
        <v>8</v>
      </c>
      <c r="T669" s="1376"/>
      <c r="U669" s="1376"/>
      <c r="V669" s="1373">
        <v>50</v>
      </c>
      <c r="W669" s="1376"/>
      <c r="X669" s="1379"/>
      <c r="Y669" s="1378">
        <v>50</v>
      </c>
      <c r="Z669" s="1379">
        <v>8</v>
      </c>
      <c r="AA669" s="1380"/>
      <c r="AB669" s="1373">
        <v>21</v>
      </c>
      <c r="AC669" s="1373">
        <v>20</v>
      </c>
      <c r="AD669" s="1373">
        <v>3</v>
      </c>
      <c r="AE669" s="1373">
        <v>44</v>
      </c>
      <c r="AF669" s="1374">
        <v>5</v>
      </c>
      <c r="AG669" s="1381">
        <v>41.7</v>
      </c>
      <c r="AH669" s="1382">
        <v>19.600000000000001</v>
      </c>
      <c r="AI669" s="1383">
        <v>10.3</v>
      </c>
      <c r="AJ669" s="581">
        <f t="shared" si="108"/>
        <v>58</v>
      </c>
      <c r="AK669" s="1091" t="s">
        <v>97</v>
      </c>
      <c r="AL669" s="1088" t="s">
        <v>97</v>
      </c>
      <c r="AM669" s="1089" t="s">
        <v>97</v>
      </c>
      <c r="AN669" s="1086">
        <v>3</v>
      </c>
      <c r="AO669" s="1073">
        <v>55</v>
      </c>
      <c r="AP669" s="1090"/>
      <c r="AQ669" s="1219" t="s">
        <v>97</v>
      </c>
      <c r="AR669" s="1220" t="s">
        <v>97</v>
      </c>
      <c r="AS669" s="1220" t="s">
        <v>97</v>
      </c>
      <c r="AT669" s="1220" t="s">
        <v>97</v>
      </c>
      <c r="AU669" s="1223" t="s">
        <v>97</v>
      </c>
      <c r="AV669" s="570">
        <f t="shared" si="109"/>
        <v>0</v>
      </c>
      <c r="AW669" s="1384"/>
      <c r="AX669" s="1376"/>
      <c r="AY669" s="1376"/>
      <c r="AZ669" s="1376"/>
      <c r="BA669" s="1376"/>
      <c r="BB669" s="1376"/>
      <c r="BC669" s="1376"/>
      <c r="BD669" s="1376"/>
      <c r="BE669" s="1379"/>
    </row>
    <row r="670" spans="1:57" ht="47.25">
      <c r="A670" s="2472"/>
      <c r="B670" s="2455"/>
      <c r="C670" s="2458"/>
      <c r="D670" s="8" t="s">
        <v>75</v>
      </c>
      <c r="E670" s="2425"/>
      <c r="F670" s="2428"/>
      <c r="G670" s="1224">
        <f t="shared" si="106"/>
        <v>0</v>
      </c>
      <c r="H670" s="1385">
        <f>SUM(I670:L670)</f>
        <v>0</v>
      </c>
      <c r="I670" s="1386"/>
      <c r="J670" s="1386"/>
      <c r="K670" s="1386"/>
      <c r="L670" s="1387"/>
      <c r="M670" s="1388">
        <f t="shared" si="107"/>
        <v>0</v>
      </c>
      <c r="N670" s="1389"/>
      <c r="O670" s="1389"/>
      <c r="P670" s="1389"/>
      <c r="Q670" s="1389"/>
      <c r="R670" s="1390"/>
      <c r="S670" s="1391"/>
      <c r="T670" s="1392"/>
      <c r="U670" s="1392"/>
      <c r="V670" s="1389"/>
      <c r="W670" s="1389"/>
      <c r="X670" s="1393"/>
      <c r="Y670" s="1391"/>
      <c r="Z670" s="1393"/>
      <c r="AA670" s="1394"/>
      <c r="AB670" s="1392"/>
      <c r="AC670" s="1392"/>
      <c r="AD670" s="1392"/>
      <c r="AE670" s="1392"/>
      <c r="AF670" s="1395"/>
      <c r="AG670" s="1396"/>
      <c r="AH670" s="1397"/>
      <c r="AI670" s="1398"/>
      <c r="AJ670" s="582">
        <f t="shared" si="108"/>
        <v>0</v>
      </c>
      <c r="AK670" s="1110" t="s">
        <v>98</v>
      </c>
      <c r="AL670" s="1108" t="s">
        <v>98</v>
      </c>
      <c r="AM670" s="1109" t="s">
        <v>98</v>
      </c>
      <c r="AN670" s="1110"/>
      <c r="AO670" s="1108"/>
      <c r="AP670" s="1109"/>
      <c r="AQ670" s="1107" t="s">
        <v>97</v>
      </c>
      <c r="AR670" s="1108" t="s">
        <v>97</v>
      </c>
      <c r="AS670" s="1108" t="s">
        <v>97</v>
      </c>
      <c r="AT670" s="1108" t="s">
        <v>97</v>
      </c>
      <c r="AU670" s="1111" t="s">
        <v>97</v>
      </c>
      <c r="AV670" s="570">
        <f t="shared" si="109"/>
        <v>0</v>
      </c>
      <c r="AW670" s="1399"/>
      <c r="AX670" s="1400"/>
      <c r="AY670" s="1400"/>
      <c r="AZ670" s="1400"/>
      <c r="BA670" s="1400"/>
      <c r="BB670" s="1400"/>
      <c r="BC670" s="1400"/>
      <c r="BD670" s="1400"/>
      <c r="BE670" s="1401"/>
    </row>
    <row r="671" spans="1:57" ht="31.5">
      <c r="A671" s="2472"/>
      <c r="B671" s="2455"/>
      <c r="C671" s="2458"/>
      <c r="D671" s="8" t="s">
        <v>76</v>
      </c>
      <c r="E671" s="2425"/>
      <c r="F671" s="2428"/>
      <c r="G671" s="1224">
        <f t="shared" si="106"/>
        <v>7</v>
      </c>
      <c r="H671" s="1385">
        <f t="shared" ref="H671" si="111">SUM(I671:L671)</f>
        <v>0</v>
      </c>
      <c r="I671" s="1386"/>
      <c r="J671" s="1386"/>
      <c r="K671" s="1386"/>
      <c r="L671" s="1387"/>
      <c r="M671" s="1388">
        <f t="shared" si="107"/>
        <v>4</v>
      </c>
      <c r="N671" s="1402">
        <v>4</v>
      </c>
      <c r="O671" s="1402"/>
      <c r="P671" s="1402"/>
      <c r="Q671" s="1403"/>
      <c r="R671" s="1404"/>
      <c r="S671" s="1405"/>
      <c r="T671" s="1402"/>
      <c r="U671" s="1402">
        <v>4</v>
      </c>
      <c r="V671" s="1402"/>
      <c r="W671" s="1402"/>
      <c r="X671" s="1406"/>
      <c r="Y671" s="1405">
        <v>4</v>
      </c>
      <c r="Z671" s="1406"/>
      <c r="AA671" s="1407"/>
      <c r="AB671" s="1408">
        <v>1</v>
      </c>
      <c r="AC671" s="1408">
        <v>1</v>
      </c>
      <c r="AD671" s="1408"/>
      <c r="AE671" s="1408">
        <v>4</v>
      </c>
      <c r="AF671" s="1409"/>
      <c r="AG671" s="1410">
        <v>41.5</v>
      </c>
      <c r="AH671" s="1411">
        <v>14</v>
      </c>
      <c r="AI671" s="1412">
        <v>96</v>
      </c>
      <c r="AJ671" s="582">
        <f>SUM(AK671:AM671)</f>
        <v>4</v>
      </c>
      <c r="AK671" s="1110"/>
      <c r="AL671" s="1108">
        <v>4</v>
      </c>
      <c r="AM671" s="1109"/>
      <c r="AN671" s="1110" t="s">
        <v>97</v>
      </c>
      <c r="AO671" s="1108" t="s">
        <v>97</v>
      </c>
      <c r="AP671" s="1109" t="s">
        <v>97</v>
      </c>
      <c r="AQ671" s="1170" t="s">
        <v>97</v>
      </c>
      <c r="AR671" s="1242" t="s">
        <v>97</v>
      </c>
      <c r="AS671" s="1242" t="s">
        <v>97</v>
      </c>
      <c r="AT671" s="1242" t="s">
        <v>97</v>
      </c>
      <c r="AU671" s="1286" t="s">
        <v>97</v>
      </c>
      <c r="AV671" s="570">
        <f t="shared" si="109"/>
        <v>3</v>
      </c>
      <c r="AW671" s="1413"/>
      <c r="AX671" s="1402"/>
      <c r="AY671" s="1402">
        <v>1</v>
      </c>
      <c r="AZ671" s="1402"/>
      <c r="BA671" s="1402">
        <v>2</v>
      </c>
      <c r="BB671" s="1402"/>
      <c r="BC671" s="1402"/>
      <c r="BD671" s="1402"/>
      <c r="BE671" s="1406"/>
    </row>
    <row r="672" spans="1:57" ht="31.5">
      <c r="A672" s="2472"/>
      <c r="B672" s="2455"/>
      <c r="C672" s="2458"/>
      <c r="D672" s="8" t="s">
        <v>77</v>
      </c>
      <c r="E672" s="2425"/>
      <c r="F672" s="2428"/>
      <c r="G672" s="1224">
        <f t="shared" si="106"/>
        <v>305</v>
      </c>
      <c r="H672" s="1385">
        <f>SUM(I672:L672)</f>
        <v>5</v>
      </c>
      <c r="I672" s="1386"/>
      <c r="J672" s="1386">
        <v>3</v>
      </c>
      <c r="K672" s="1386">
        <v>2</v>
      </c>
      <c r="L672" s="1387"/>
      <c r="M672" s="1388">
        <f t="shared" si="107"/>
        <v>302</v>
      </c>
      <c r="N672" s="1400">
        <v>302</v>
      </c>
      <c r="O672" s="1400"/>
      <c r="P672" s="1400"/>
      <c r="Q672" s="1400"/>
      <c r="R672" s="1414"/>
      <c r="S672" s="1415">
        <v>17</v>
      </c>
      <c r="T672" s="1400">
        <v>14</v>
      </c>
      <c r="U672" s="1400"/>
      <c r="V672" s="1400">
        <v>271</v>
      </c>
      <c r="W672" s="1400"/>
      <c r="X672" s="1401"/>
      <c r="Y672" s="1415">
        <v>280</v>
      </c>
      <c r="Z672" s="1401">
        <v>22</v>
      </c>
      <c r="AA672" s="1416"/>
      <c r="AB672" s="1386">
        <v>47</v>
      </c>
      <c r="AC672" s="1386">
        <v>46</v>
      </c>
      <c r="AD672" s="1386">
        <v>33</v>
      </c>
      <c r="AE672" s="1386">
        <v>208</v>
      </c>
      <c r="AF672" s="1387">
        <v>24</v>
      </c>
      <c r="AG672" s="1417">
        <v>41.6</v>
      </c>
      <c r="AH672" s="1418">
        <v>14.6</v>
      </c>
      <c r="AI672" s="1419">
        <v>107.3</v>
      </c>
      <c r="AJ672" s="582">
        <f>SUM(AQ672:AU672)</f>
        <v>302</v>
      </c>
      <c r="AK672" s="1110" t="s">
        <v>98</v>
      </c>
      <c r="AL672" s="1108" t="s">
        <v>98</v>
      </c>
      <c r="AM672" s="1109" t="s">
        <v>98</v>
      </c>
      <c r="AN672" s="1110" t="s">
        <v>97</v>
      </c>
      <c r="AO672" s="1108" t="s">
        <v>97</v>
      </c>
      <c r="AP672" s="1109" t="s">
        <v>97</v>
      </c>
      <c r="AQ672" s="1417">
        <v>13</v>
      </c>
      <c r="AR672" s="1386">
        <v>40</v>
      </c>
      <c r="AS672" s="1386">
        <v>116</v>
      </c>
      <c r="AT672" s="1386">
        <v>131</v>
      </c>
      <c r="AU672" s="1418">
        <v>2</v>
      </c>
      <c r="AV672" s="570">
        <f t="shared" si="109"/>
        <v>3</v>
      </c>
      <c r="AW672" s="1399"/>
      <c r="AX672" s="1400"/>
      <c r="AY672" s="1400">
        <v>1</v>
      </c>
      <c r="AZ672" s="1400"/>
      <c r="BA672" s="1400"/>
      <c r="BB672" s="1400"/>
      <c r="BC672" s="1400">
        <v>1</v>
      </c>
      <c r="BD672" s="1400">
        <v>1</v>
      </c>
      <c r="BE672" s="1401"/>
    </row>
    <row r="673" spans="1:57" ht="32.25" thickBot="1">
      <c r="A673" s="2472"/>
      <c r="B673" s="2473"/>
      <c r="C673" s="2474"/>
      <c r="D673" s="391" t="s">
        <v>78</v>
      </c>
      <c r="E673" s="2426"/>
      <c r="F673" s="2429"/>
      <c r="G673" s="1227">
        <f t="shared" si="106"/>
        <v>0</v>
      </c>
      <c r="H673" s="1420">
        <f t="shared" ref="H673:H683" si="112">SUM(I673:L673)</f>
        <v>0</v>
      </c>
      <c r="I673" s="1421"/>
      <c r="J673" s="1421"/>
      <c r="K673" s="1421"/>
      <c r="L673" s="1422"/>
      <c r="M673" s="1423">
        <f t="shared" si="107"/>
        <v>0</v>
      </c>
      <c r="N673" s="1424"/>
      <c r="O673" s="1424"/>
      <c r="P673" s="1424"/>
      <c r="Q673" s="1424"/>
      <c r="R673" s="1425"/>
      <c r="S673" s="1426"/>
      <c r="T673" s="1424"/>
      <c r="U673" s="1424"/>
      <c r="V673" s="1424"/>
      <c r="W673" s="1424"/>
      <c r="X673" s="1427"/>
      <c r="Y673" s="1426"/>
      <c r="Z673" s="1427"/>
      <c r="AA673" s="1428"/>
      <c r="AB673" s="1429"/>
      <c r="AC673" s="1429"/>
      <c r="AD673" s="1429"/>
      <c r="AE673" s="1429"/>
      <c r="AF673" s="1430"/>
      <c r="AG673" s="1431"/>
      <c r="AH673" s="1432"/>
      <c r="AI673" s="1433"/>
      <c r="AJ673" s="582">
        <f t="shared" ref="AJ673:AJ683" si="113">SUM(AQ673:AU673)</f>
        <v>0</v>
      </c>
      <c r="AK673" s="1135" t="s">
        <v>97</v>
      </c>
      <c r="AL673" s="1133" t="s">
        <v>97</v>
      </c>
      <c r="AM673" s="1134" t="s">
        <v>97</v>
      </c>
      <c r="AN673" s="1135" t="s">
        <v>97</v>
      </c>
      <c r="AO673" s="1133" t="s">
        <v>98</v>
      </c>
      <c r="AP673" s="1134" t="s">
        <v>98</v>
      </c>
      <c r="AQ673" s="1434"/>
      <c r="AR673" s="1435"/>
      <c r="AS673" s="1435"/>
      <c r="AT673" s="1435"/>
      <c r="AU673" s="1285"/>
      <c r="AV673" s="570">
        <f t="shared" si="109"/>
        <v>0</v>
      </c>
      <c r="AW673" s="1436"/>
      <c r="AX673" s="1424"/>
      <c r="AY673" s="1424"/>
      <c r="AZ673" s="1424"/>
      <c r="BA673" s="1424"/>
      <c r="BB673" s="1424"/>
      <c r="BC673" s="1424"/>
      <c r="BD673" s="1424"/>
      <c r="BE673" s="1427"/>
    </row>
    <row r="674" spans="1:57" ht="31.5">
      <c r="A674" s="2472"/>
      <c r="B674" s="2485" t="s">
        <v>79</v>
      </c>
      <c r="C674" s="2457" t="s">
        <v>80</v>
      </c>
      <c r="D674" s="7" t="s">
        <v>74</v>
      </c>
      <c r="E674" s="2425">
        <v>55</v>
      </c>
      <c r="F674" s="2428">
        <f>E674-SUM(M674:M678)</f>
        <v>-3</v>
      </c>
      <c r="G674" s="1371">
        <f t="shared" si="106"/>
        <v>0</v>
      </c>
      <c r="H674" s="1213">
        <f t="shared" si="112"/>
        <v>0</v>
      </c>
      <c r="I674" s="1084"/>
      <c r="J674" s="1084"/>
      <c r="K674" s="1084"/>
      <c r="L674" s="1164"/>
      <c r="M674" s="1160">
        <f t="shared" si="107"/>
        <v>0</v>
      </c>
      <c r="N674" s="1142"/>
      <c r="O674" s="1142"/>
      <c r="P674" s="1142"/>
      <c r="Q674" s="1142"/>
      <c r="R674" s="1161"/>
      <c r="S674" s="1152"/>
      <c r="T674" s="1081"/>
      <c r="U674" s="1081"/>
      <c r="V674" s="1142"/>
      <c r="W674" s="1142"/>
      <c r="X674" s="1082"/>
      <c r="Y674" s="1152"/>
      <c r="Z674" s="1082"/>
      <c r="AA674" s="1083"/>
      <c r="AB674" s="1084"/>
      <c r="AC674" s="1084"/>
      <c r="AD674" s="1084"/>
      <c r="AE674" s="1084"/>
      <c r="AF674" s="1164"/>
      <c r="AG674" s="1144"/>
      <c r="AH674" s="1085"/>
      <c r="AI674" s="1437"/>
      <c r="AJ674" s="582">
        <f t="shared" si="113"/>
        <v>0</v>
      </c>
      <c r="AK674" s="1219" t="s">
        <v>97</v>
      </c>
      <c r="AL674" s="1220" t="s">
        <v>97</v>
      </c>
      <c r="AM674" s="1221" t="s">
        <v>97</v>
      </c>
      <c r="AN674" s="1086"/>
      <c r="AO674" s="1073"/>
      <c r="AP674" s="1090"/>
      <c r="AQ674" s="1219" t="s">
        <v>97</v>
      </c>
      <c r="AR674" s="1220" t="s">
        <v>97</v>
      </c>
      <c r="AS674" s="1220" t="s">
        <v>97</v>
      </c>
      <c r="AT674" s="1220" t="s">
        <v>97</v>
      </c>
      <c r="AU674" s="1223" t="s">
        <v>97</v>
      </c>
      <c r="AV674" s="570">
        <f t="shared" si="109"/>
        <v>0</v>
      </c>
      <c r="AW674" s="1153"/>
      <c r="AX674" s="1154"/>
      <c r="AY674" s="1154"/>
      <c r="AZ674" s="1154"/>
      <c r="BA674" s="1154"/>
      <c r="BB674" s="1154"/>
      <c r="BC674" s="1154"/>
      <c r="BD674" s="1154"/>
      <c r="BE674" s="1155"/>
    </row>
    <row r="675" spans="1:57" ht="47.25">
      <c r="A675" s="2472"/>
      <c r="B675" s="2486"/>
      <c r="C675" s="2458"/>
      <c r="D675" s="8" t="s">
        <v>75</v>
      </c>
      <c r="E675" s="2425"/>
      <c r="F675" s="2428"/>
      <c r="G675" s="1224">
        <f t="shared" si="106"/>
        <v>0</v>
      </c>
      <c r="H675" s="1097">
        <f t="shared" si="112"/>
        <v>0</v>
      </c>
      <c r="I675" s="1098"/>
      <c r="J675" s="1098"/>
      <c r="K675" s="1098"/>
      <c r="L675" s="1143"/>
      <c r="M675" s="1100">
        <f t="shared" si="107"/>
        <v>0</v>
      </c>
      <c r="N675" s="1101"/>
      <c r="O675" s="1101"/>
      <c r="P675" s="1101"/>
      <c r="Q675" s="1101"/>
      <c r="R675" s="1102"/>
      <c r="S675" s="1152"/>
      <c r="T675" s="1081"/>
      <c r="U675" s="1081"/>
      <c r="V675" s="1142"/>
      <c r="W675" s="1142"/>
      <c r="X675" s="1082"/>
      <c r="Y675" s="1152"/>
      <c r="Z675" s="1082"/>
      <c r="AA675" s="1083"/>
      <c r="AB675" s="1084"/>
      <c r="AC675" s="1084"/>
      <c r="AD675" s="1084"/>
      <c r="AE675" s="1084"/>
      <c r="AF675" s="1164"/>
      <c r="AG675" s="1147"/>
      <c r="AH675" s="1099"/>
      <c r="AI675" s="1238"/>
      <c r="AJ675" s="582">
        <f t="shared" si="113"/>
        <v>0</v>
      </c>
      <c r="AK675" s="1107" t="s">
        <v>98</v>
      </c>
      <c r="AL675" s="1108" t="s">
        <v>98</v>
      </c>
      <c r="AM675" s="1109" t="s">
        <v>98</v>
      </c>
      <c r="AN675" s="1110"/>
      <c r="AO675" s="1108"/>
      <c r="AP675" s="1109"/>
      <c r="AQ675" s="1107" t="s">
        <v>97</v>
      </c>
      <c r="AR675" s="1108" t="s">
        <v>97</v>
      </c>
      <c r="AS675" s="1108" t="s">
        <v>97</v>
      </c>
      <c r="AT675" s="1108" t="s">
        <v>97</v>
      </c>
      <c r="AU675" s="1111" t="s">
        <v>97</v>
      </c>
      <c r="AV675" s="570">
        <f t="shared" si="109"/>
        <v>0</v>
      </c>
      <c r="AW675" s="1153"/>
      <c r="AX675" s="1154"/>
      <c r="AY675" s="1154"/>
      <c r="AZ675" s="1154"/>
      <c r="BA675" s="1154"/>
      <c r="BB675" s="1154"/>
      <c r="BC675" s="1154"/>
      <c r="BD675" s="1154"/>
      <c r="BE675" s="1155"/>
    </row>
    <row r="676" spans="1:57" ht="31.5">
      <c r="A676" s="2472"/>
      <c r="B676" s="2486"/>
      <c r="C676" s="2458"/>
      <c r="D676" s="8" t="s">
        <v>76</v>
      </c>
      <c r="E676" s="2425"/>
      <c r="F676" s="2428"/>
      <c r="G676" s="1224">
        <f t="shared" si="106"/>
        <v>0</v>
      </c>
      <c r="H676" s="1097">
        <f t="shared" si="112"/>
        <v>0</v>
      </c>
      <c r="I676" s="1098"/>
      <c r="J676" s="1098"/>
      <c r="K676" s="1098"/>
      <c r="L676" s="1143"/>
      <c r="M676" s="1100">
        <f t="shared" si="107"/>
        <v>0</v>
      </c>
      <c r="N676" s="1122"/>
      <c r="O676" s="1122"/>
      <c r="P676" s="1122"/>
      <c r="Q676" s="1122"/>
      <c r="R676" s="1123"/>
      <c r="S676" s="1438"/>
      <c r="T676" s="1439"/>
      <c r="U676" s="1439"/>
      <c r="V676" s="1440"/>
      <c r="W676" s="1440"/>
      <c r="X676" s="1441"/>
      <c r="Y676" s="1438"/>
      <c r="Z676" s="1441"/>
      <c r="AA676" s="1442"/>
      <c r="AB676" s="1177"/>
      <c r="AC676" s="1177"/>
      <c r="AD676" s="1177"/>
      <c r="AE676" s="1177"/>
      <c r="AF676" s="1443"/>
      <c r="AG676" s="1287"/>
      <c r="AH676" s="1130"/>
      <c r="AI676" s="1444"/>
      <c r="AJ676" s="582">
        <f t="shared" si="113"/>
        <v>0</v>
      </c>
      <c r="AK676" s="1107"/>
      <c r="AL676" s="1108"/>
      <c r="AM676" s="1109"/>
      <c r="AN676" s="1110" t="s">
        <v>97</v>
      </c>
      <c r="AO676" s="1108" t="s">
        <v>97</v>
      </c>
      <c r="AP676" s="1109" t="s">
        <v>97</v>
      </c>
      <c r="AQ676" s="1170" t="s">
        <v>97</v>
      </c>
      <c r="AR676" s="1242" t="s">
        <v>97</v>
      </c>
      <c r="AS676" s="1242" t="s">
        <v>97</v>
      </c>
      <c r="AT676" s="1242" t="s">
        <v>97</v>
      </c>
      <c r="AU676" s="1286" t="s">
        <v>97</v>
      </c>
      <c r="AV676" s="570">
        <f t="shared" si="109"/>
        <v>0</v>
      </c>
      <c r="AW676" s="1153"/>
      <c r="AX676" s="1154"/>
      <c r="AY676" s="1154"/>
      <c r="AZ676" s="1154"/>
      <c r="BA676" s="1154"/>
      <c r="BB676" s="1154"/>
      <c r="BC676" s="1154"/>
      <c r="BD676" s="1154"/>
      <c r="BE676" s="1155"/>
    </row>
    <row r="677" spans="1:57" ht="31.5">
      <c r="A677" s="2472"/>
      <c r="B677" s="2486"/>
      <c r="C677" s="2458"/>
      <c r="D677" s="8" t="s">
        <v>77</v>
      </c>
      <c r="E677" s="2425"/>
      <c r="F677" s="2428"/>
      <c r="G677" s="1224">
        <f t="shared" si="106"/>
        <v>58</v>
      </c>
      <c r="H677" s="1097">
        <f t="shared" si="112"/>
        <v>0</v>
      </c>
      <c r="I677" s="1098"/>
      <c r="J677" s="1098"/>
      <c r="K677" s="1098"/>
      <c r="L677" s="1143"/>
      <c r="M677" s="1388">
        <f t="shared" si="107"/>
        <v>58</v>
      </c>
      <c r="N677" s="1400">
        <v>58</v>
      </c>
      <c r="O677" s="1400"/>
      <c r="P677" s="1400"/>
      <c r="Q677" s="1400"/>
      <c r="R677" s="1414"/>
      <c r="S677" s="1415">
        <v>14</v>
      </c>
      <c r="T677" s="1400"/>
      <c r="U677" s="1400"/>
      <c r="V677" s="1400">
        <v>39</v>
      </c>
      <c r="W677" s="1400">
        <v>5</v>
      </c>
      <c r="X677" s="1401"/>
      <c r="Y677" s="1415">
        <v>50</v>
      </c>
      <c r="Z677" s="1401">
        <v>8</v>
      </c>
      <c r="AA677" s="1416"/>
      <c r="AB677" s="1386">
        <v>12</v>
      </c>
      <c r="AC677" s="1386">
        <v>11</v>
      </c>
      <c r="AD677" s="1386">
        <v>9</v>
      </c>
      <c r="AE677" s="1386">
        <v>52</v>
      </c>
      <c r="AF677" s="1387">
        <v>12</v>
      </c>
      <c r="AG677" s="1417">
        <v>42.1</v>
      </c>
      <c r="AH677" s="1099">
        <v>20.5</v>
      </c>
      <c r="AI677" s="1238">
        <v>95.6</v>
      </c>
      <c r="AJ677" s="582">
        <f t="shared" si="113"/>
        <v>58</v>
      </c>
      <c r="AK677" s="1107" t="s">
        <v>98</v>
      </c>
      <c r="AL677" s="1108" t="s">
        <v>98</v>
      </c>
      <c r="AM677" s="1109" t="s">
        <v>98</v>
      </c>
      <c r="AN677" s="1110" t="s">
        <v>97</v>
      </c>
      <c r="AO677" s="1108" t="s">
        <v>97</v>
      </c>
      <c r="AP677" s="1109" t="s">
        <v>97</v>
      </c>
      <c r="AQ677" s="1417">
        <v>4</v>
      </c>
      <c r="AR677" s="1386">
        <v>15</v>
      </c>
      <c r="AS677" s="1386">
        <v>30</v>
      </c>
      <c r="AT677" s="1386">
        <v>8</v>
      </c>
      <c r="AU677" s="1418">
        <v>1</v>
      </c>
      <c r="AV677" s="570">
        <f t="shared" si="109"/>
        <v>0</v>
      </c>
      <c r="AW677" s="1153"/>
      <c r="AX677" s="1154"/>
      <c r="AY677" s="1154"/>
      <c r="AZ677" s="1154"/>
      <c r="BA677" s="1154"/>
      <c r="BB677" s="1154"/>
      <c r="BC677" s="1154"/>
      <c r="BD677" s="1154"/>
      <c r="BE677" s="1155"/>
    </row>
    <row r="678" spans="1:57" ht="32.25" thickBot="1">
      <c r="A678" s="2472"/>
      <c r="B678" s="2488"/>
      <c r="C678" s="2474"/>
      <c r="D678" s="391" t="s">
        <v>78</v>
      </c>
      <c r="E678" s="2426"/>
      <c r="F678" s="2429"/>
      <c r="G678" s="1227">
        <f t="shared" si="106"/>
        <v>0</v>
      </c>
      <c r="H678" s="1118">
        <f t="shared" si="112"/>
        <v>0</v>
      </c>
      <c r="I678" s="1119"/>
      <c r="J678" s="1119"/>
      <c r="K678" s="1119"/>
      <c r="L678" s="1163"/>
      <c r="M678" s="1121">
        <f t="shared" si="107"/>
        <v>0</v>
      </c>
      <c r="N678" s="1445"/>
      <c r="O678" s="1445"/>
      <c r="P678" s="1445"/>
      <c r="Q678" s="1445"/>
      <c r="R678" s="1446"/>
      <c r="S678" s="1152"/>
      <c r="T678" s="1081"/>
      <c r="U678" s="1081"/>
      <c r="V678" s="1142"/>
      <c r="W678" s="1142"/>
      <c r="X678" s="1082"/>
      <c r="Y678" s="1152"/>
      <c r="Z678" s="1082"/>
      <c r="AA678" s="1083"/>
      <c r="AB678" s="1084"/>
      <c r="AC678" s="1084"/>
      <c r="AD678" s="1084"/>
      <c r="AE678" s="1084"/>
      <c r="AF678" s="1164"/>
      <c r="AG678" s="1434"/>
      <c r="AH678" s="1285"/>
      <c r="AI678" s="1447"/>
      <c r="AJ678" s="582">
        <f t="shared" si="113"/>
        <v>0</v>
      </c>
      <c r="AK678" s="1132" t="s">
        <v>97</v>
      </c>
      <c r="AL678" s="1133" t="s">
        <v>97</v>
      </c>
      <c r="AM678" s="1134" t="s">
        <v>97</v>
      </c>
      <c r="AN678" s="1135" t="s">
        <v>97</v>
      </c>
      <c r="AO678" s="1133" t="s">
        <v>98</v>
      </c>
      <c r="AP678" s="1134" t="s">
        <v>98</v>
      </c>
      <c r="AQ678" s="1434"/>
      <c r="AR678" s="1435"/>
      <c r="AS678" s="1435"/>
      <c r="AT678" s="1435"/>
      <c r="AU678" s="1285"/>
      <c r="AV678" s="570">
        <f t="shared" si="109"/>
        <v>0</v>
      </c>
      <c r="AW678" s="1112"/>
      <c r="AX678" s="1113"/>
      <c r="AY678" s="1113"/>
      <c r="AZ678" s="1113"/>
      <c r="BA678" s="1113"/>
      <c r="BB678" s="1113"/>
      <c r="BC678" s="1113"/>
      <c r="BD678" s="1113"/>
      <c r="BE678" s="1114"/>
    </row>
    <row r="679" spans="1:57" ht="31.5">
      <c r="A679" s="2472"/>
      <c r="B679" s="2485" t="s">
        <v>81</v>
      </c>
      <c r="C679" s="2457" t="s">
        <v>82</v>
      </c>
      <c r="D679" s="7" t="s">
        <v>74</v>
      </c>
      <c r="E679" s="2424">
        <v>125</v>
      </c>
      <c r="F679" s="2427">
        <f>E679-SUM(M679:M683)</f>
        <v>-1</v>
      </c>
      <c r="G679" s="1212">
        <f t="shared" si="106"/>
        <v>0</v>
      </c>
      <c r="H679" s="1072">
        <f t="shared" si="112"/>
        <v>0</v>
      </c>
      <c r="I679" s="1073"/>
      <c r="J679" s="1073"/>
      <c r="K679" s="1073"/>
      <c r="L679" s="1090"/>
      <c r="M679" s="1075">
        <f t="shared" si="107"/>
        <v>0</v>
      </c>
      <c r="N679" s="1076"/>
      <c r="O679" s="1076"/>
      <c r="P679" s="1076"/>
      <c r="Q679" s="1076"/>
      <c r="R679" s="1077"/>
      <c r="S679" s="1078"/>
      <c r="T679" s="1139"/>
      <c r="U679" s="1139"/>
      <c r="V679" s="1076"/>
      <c r="W679" s="1076"/>
      <c r="X679" s="1080"/>
      <c r="Y679" s="1078"/>
      <c r="Z679" s="1080"/>
      <c r="AA679" s="1086"/>
      <c r="AB679" s="1073"/>
      <c r="AC679" s="1073"/>
      <c r="AD679" s="1073"/>
      <c r="AE679" s="1073"/>
      <c r="AF679" s="1090"/>
      <c r="AG679" s="1140"/>
      <c r="AH679" s="1074"/>
      <c r="AI679" s="1448"/>
      <c r="AJ679" s="582">
        <f t="shared" si="113"/>
        <v>0</v>
      </c>
      <c r="AK679" s="1087" t="s">
        <v>97</v>
      </c>
      <c r="AL679" s="1088" t="s">
        <v>97</v>
      </c>
      <c r="AM679" s="1089" t="s">
        <v>97</v>
      </c>
      <c r="AN679" s="1086"/>
      <c r="AO679" s="1073"/>
      <c r="AP679" s="1090"/>
      <c r="AQ679" s="1087" t="s">
        <v>97</v>
      </c>
      <c r="AR679" s="1088" t="s">
        <v>97</v>
      </c>
      <c r="AS679" s="1088" t="s">
        <v>97</v>
      </c>
      <c r="AT679" s="1088" t="s">
        <v>97</v>
      </c>
      <c r="AU679" s="1092" t="s">
        <v>97</v>
      </c>
      <c r="AV679" s="570">
        <f t="shared" si="109"/>
        <v>0</v>
      </c>
      <c r="AW679" s="1093"/>
      <c r="AX679" s="1094"/>
      <c r="AY679" s="1094"/>
      <c r="AZ679" s="1094"/>
      <c r="BA679" s="1094"/>
      <c r="BB679" s="1094"/>
      <c r="BC679" s="1094">
        <f>AW677:BD677</f>
        <v>0</v>
      </c>
      <c r="BD679" s="1094"/>
      <c r="BE679" s="1095"/>
    </row>
    <row r="680" spans="1:57" ht="47.25">
      <c r="A680" s="2472"/>
      <c r="B680" s="2486"/>
      <c r="C680" s="2458"/>
      <c r="D680" s="8" t="s">
        <v>75</v>
      </c>
      <c r="E680" s="2425"/>
      <c r="F680" s="2428"/>
      <c r="G680" s="1224">
        <f t="shared" si="106"/>
        <v>0</v>
      </c>
      <c r="H680" s="1097">
        <f t="shared" si="112"/>
        <v>0</v>
      </c>
      <c r="I680" s="1098"/>
      <c r="J680" s="1098"/>
      <c r="K680" s="1098"/>
      <c r="L680" s="1143"/>
      <c r="M680" s="1100">
        <f t="shared" si="107"/>
        <v>0</v>
      </c>
      <c r="N680" s="1101"/>
      <c r="O680" s="1101"/>
      <c r="P680" s="1101"/>
      <c r="Q680" s="1101"/>
      <c r="R680" s="1102"/>
      <c r="S680" s="1152"/>
      <c r="T680" s="1081"/>
      <c r="U680" s="1081"/>
      <c r="V680" s="1142"/>
      <c r="W680" s="1142"/>
      <c r="X680" s="1082"/>
      <c r="Y680" s="1152"/>
      <c r="Z680" s="1082"/>
      <c r="AA680" s="1083"/>
      <c r="AB680" s="1084"/>
      <c r="AC680" s="1084"/>
      <c r="AD680" s="1084"/>
      <c r="AE680" s="1084"/>
      <c r="AF680" s="1164"/>
      <c r="AG680" s="1147"/>
      <c r="AH680" s="1099"/>
      <c r="AI680" s="1238"/>
      <c r="AJ680" s="582">
        <f t="shared" si="113"/>
        <v>0</v>
      </c>
      <c r="AK680" s="1107" t="s">
        <v>98</v>
      </c>
      <c r="AL680" s="1108" t="s">
        <v>98</v>
      </c>
      <c r="AM680" s="1109" t="s">
        <v>98</v>
      </c>
      <c r="AN680" s="1110"/>
      <c r="AO680" s="1108"/>
      <c r="AP680" s="1109"/>
      <c r="AQ680" s="1107" t="s">
        <v>97</v>
      </c>
      <c r="AR680" s="1108" t="s">
        <v>97</v>
      </c>
      <c r="AS680" s="1108" t="s">
        <v>97</v>
      </c>
      <c r="AT680" s="1108" t="s">
        <v>97</v>
      </c>
      <c r="AU680" s="1111" t="s">
        <v>97</v>
      </c>
      <c r="AV680" s="570">
        <f t="shared" si="109"/>
        <v>0</v>
      </c>
      <c r="AW680" s="1153"/>
      <c r="AX680" s="1154"/>
      <c r="AY680" s="1154"/>
      <c r="AZ680" s="1154"/>
      <c r="BA680" s="1154"/>
      <c r="BB680" s="1154"/>
      <c r="BC680" s="1154"/>
      <c r="BD680" s="1154"/>
      <c r="BE680" s="1155"/>
    </row>
    <row r="681" spans="1:57" ht="31.5">
      <c r="A681" s="2472"/>
      <c r="B681" s="2486"/>
      <c r="C681" s="2458"/>
      <c r="D681" s="8" t="s">
        <v>76</v>
      </c>
      <c r="E681" s="2425"/>
      <c r="F681" s="2428"/>
      <c r="G681" s="1224">
        <f t="shared" si="106"/>
        <v>0</v>
      </c>
      <c r="H681" s="1097">
        <f t="shared" si="112"/>
        <v>0</v>
      </c>
      <c r="I681" s="1098"/>
      <c r="J681" s="1098"/>
      <c r="K681" s="1098"/>
      <c r="L681" s="1143"/>
      <c r="M681" s="1100">
        <f t="shared" si="107"/>
        <v>0</v>
      </c>
      <c r="N681" s="1122"/>
      <c r="O681" s="1122"/>
      <c r="P681" s="1122"/>
      <c r="Q681" s="1122"/>
      <c r="R681" s="1123"/>
      <c r="S681" s="1438"/>
      <c r="T681" s="1439"/>
      <c r="U681" s="1439"/>
      <c r="V681" s="1440"/>
      <c r="W681" s="1440"/>
      <c r="X681" s="1441"/>
      <c r="Y681" s="1438"/>
      <c r="Z681" s="1441"/>
      <c r="AA681" s="1442"/>
      <c r="AB681" s="1177"/>
      <c r="AC681" s="1177"/>
      <c r="AD681" s="1177"/>
      <c r="AE681" s="1177"/>
      <c r="AF681" s="1443"/>
      <c r="AG681" s="1287"/>
      <c r="AH681" s="1130"/>
      <c r="AI681" s="1444"/>
      <c r="AJ681" s="582">
        <f t="shared" si="113"/>
        <v>0</v>
      </c>
      <c r="AK681" s="1107"/>
      <c r="AL681" s="1108"/>
      <c r="AM681" s="1109"/>
      <c r="AN681" s="1110" t="s">
        <v>97</v>
      </c>
      <c r="AO681" s="1108" t="s">
        <v>97</v>
      </c>
      <c r="AP681" s="1109" t="s">
        <v>97</v>
      </c>
      <c r="AQ681" s="1170" t="s">
        <v>97</v>
      </c>
      <c r="AR681" s="1242" t="s">
        <v>97</v>
      </c>
      <c r="AS681" s="1242" t="s">
        <v>97</v>
      </c>
      <c r="AT681" s="1242" t="s">
        <v>97</v>
      </c>
      <c r="AU681" s="1286" t="s">
        <v>97</v>
      </c>
      <c r="AV681" s="570">
        <f t="shared" si="109"/>
        <v>0</v>
      </c>
      <c r="AW681" s="1153"/>
      <c r="AX681" s="1154"/>
      <c r="AY681" s="1154"/>
      <c r="AZ681" s="1154"/>
      <c r="BA681" s="1154"/>
      <c r="BB681" s="1154"/>
      <c r="BC681" s="1154"/>
      <c r="BD681" s="1154"/>
      <c r="BE681" s="1155"/>
    </row>
    <row r="682" spans="1:57" ht="31.5">
      <c r="A682" s="2472"/>
      <c r="B682" s="2486"/>
      <c r="C682" s="2458"/>
      <c r="D682" s="8" t="s">
        <v>77</v>
      </c>
      <c r="E682" s="2425"/>
      <c r="F682" s="2428"/>
      <c r="G682" s="1224">
        <f t="shared" si="106"/>
        <v>129</v>
      </c>
      <c r="H682" s="1097">
        <f>SUM(I682:L682)</f>
        <v>4</v>
      </c>
      <c r="I682" s="1098"/>
      <c r="J682" s="1098">
        <v>4</v>
      </c>
      <c r="K682" s="1098"/>
      <c r="L682" s="1143"/>
      <c r="M682" s="1388">
        <f t="shared" si="107"/>
        <v>126</v>
      </c>
      <c r="N682" s="1400">
        <v>126</v>
      </c>
      <c r="O682" s="1400"/>
      <c r="P682" s="1400"/>
      <c r="Q682" s="1400"/>
      <c r="R682" s="1414"/>
      <c r="S682" s="1415">
        <v>15</v>
      </c>
      <c r="T682" s="1400"/>
      <c r="U682" s="1400"/>
      <c r="V682" s="1400">
        <v>110</v>
      </c>
      <c r="W682" s="1400">
        <v>1</v>
      </c>
      <c r="X682" s="1401"/>
      <c r="Y682" s="1415">
        <v>109</v>
      </c>
      <c r="Z682" s="1401">
        <v>17</v>
      </c>
      <c r="AA682" s="1416"/>
      <c r="AB682" s="1386">
        <v>25</v>
      </c>
      <c r="AC682" s="1386">
        <v>25</v>
      </c>
      <c r="AD682" s="1386">
        <v>5</v>
      </c>
      <c r="AE682" s="1386">
        <v>74</v>
      </c>
      <c r="AF682" s="1387">
        <v>2</v>
      </c>
      <c r="AG682" s="1417">
        <v>41.3</v>
      </c>
      <c r="AH682" s="1418">
        <v>18</v>
      </c>
      <c r="AI682" s="1419">
        <v>106.5</v>
      </c>
      <c r="AJ682" s="582">
        <f t="shared" si="113"/>
        <v>120</v>
      </c>
      <c r="AK682" s="1107" t="s">
        <v>98</v>
      </c>
      <c r="AL682" s="1108" t="s">
        <v>98</v>
      </c>
      <c r="AM682" s="1109" t="s">
        <v>98</v>
      </c>
      <c r="AN682" s="1110" t="s">
        <v>97</v>
      </c>
      <c r="AO682" s="1108" t="s">
        <v>97</v>
      </c>
      <c r="AP682" s="1109" t="s">
        <v>97</v>
      </c>
      <c r="AQ682" s="1417"/>
      <c r="AR682" s="1386">
        <v>2</v>
      </c>
      <c r="AS682" s="1386">
        <v>91</v>
      </c>
      <c r="AT682" s="1386">
        <v>26</v>
      </c>
      <c r="AU682" s="1418">
        <v>1</v>
      </c>
      <c r="AV682" s="570">
        <f t="shared" si="109"/>
        <v>3</v>
      </c>
      <c r="AW682" s="1153"/>
      <c r="AX682" s="1154">
        <v>1</v>
      </c>
      <c r="AY682" s="1154"/>
      <c r="AZ682" s="1154"/>
      <c r="BA682" s="1154"/>
      <c r="BB682" s="1154"/>
      <c r="BC682" s="1154"/>
      <c r="BD682" s="1154">
        <v>2</v>
      </c>
      <c r="BE682" s="1155"/>
    </row>
    <row r="683" spans="1:57" ht="32.25" thickBot="1">
      <c r="A683" s="2472"/>
      <c r="B683" s="2487"/>
      <c r="C683" s="2459"/>
      <c r="D683" s="9" t="s">
        <v>78</v>
      </c>
      <c r="E683" s="2426"/>
      <c r="F683" s="2429"/>
      <c r="G683" s="1227">
        <f t="shared" si="106"/>
        <v>0</v>
      </c>
      <c r="H683" s="1118">
        <f t="shared" si="112"/>
        <v>0</v>
      </c>
      <c r="I683" s="1119"/>
      <c r="J683" s="1119"/>
      <c r="K683" s="1119"/>
      <c r="L683" s="1163"/>
      <c r="M683" s="1121">
        <f t="shared" si="107"/>
        <v>0</v>
      </c>
      <c r="N683" s="1445"/>
      <c r="O683" s="1445"/>
      <c r="P683" s="1445"/>
      <c r="Q683" s="1445"/>
      <c r="R683" s="1446"/>
      <c r="S683" s="1449"/>
      <c r="T683" s="1450"/>
      <c r="U683" s="1450"/>
      <c r="V683" s="1445"/>
      <c r="W683" s="1445"/>
      <c r="X683" s="1451"/>
      <c r="Y683" s="1449"/>
      <c r="Z683" s="1451"/>
      <c r="AA683" s="1452"/>
      <c r="AB683" s="1435"/>
      <c r="AC683" s="1435"/>
      <c r="AD683" s="1435"/>
      <c r="AE683" s="1435"/>
      <c r="AF683" s="1453"/>
      <c r="AG683" s="1434"/>
      <c r="AH683" s="1285"/>
      <c r="AI683" s="1454"/>
      <c r="AJ683" s="582">
        <f t="shared" si="113"/>
        <v>0</v>
      </c>
      <c r="AK683" s="1132" t="s">
        <v>97</v>
      </c>
      <c r="AL683" s="1133" t="s">
        <v>97</v>
      </c>
      <c r="AM683" s="1134" t="s">
        <v>97</v>
      </c>
      <c r="AN683" s="1135" t="s">
        <v>97</v>
      </c>
      <c r="AO683" s="1133" t="s">
        <v>98</v>
      </c>
      <c r="AP683" s="1134" t="s">
        <v>98</v>
      </c>
      <c r="AQ683" s="1434"/>
      <c r="AR683" s="1435"/>
      <c r="AS683" s="1435"/>
      <c r="AT683" s="1435"/>
      <c r="AU683" s="1285"/>
      <c r="AV683" s="570">
        <f t="shared" si="109"/>
        <v>0</v>
      </c>
      <c r="AW683" s="1136"/>
      <c r="AX683" s="1137"/>
      <c r="AY683" s="1137"/>
      <c r="AZ683" s="1137"/>
      <c r="BA683" s="1137"/>
      <c r="BB683" s="1137"/>
      <c r="BC683" s="1137"/>
      <c r="BD683" s="1137"/>
      <c r="BE683" s="1138"/>
    </row>
    <row r="684" spans="1:57" ht="31.5">
      <c r="A684" s="2472"/>
      <c r="B684" s="2485" t="s">
        <v>83</v>
      </c>
      <c r="C684" s="2457" t="s">
        <v>84</v>
      </c>
      <c r="D684" s="7" t="s">
        <v>74</v>
      </c>
      <c r="E684" s="2424">
        <v>7</v>
      </c>
      <c r="F684" s="2427">
        <f>E684-SUM(M684:M688)</f>
        <v>1</v>
      </c>
      <c r="G684" s="1212">
        <f t="shared" si="106"/>
        <v>0</v>
      </c>
      <c r="H684" s="1072">
        <f t="shared" ref="H684:H718" si="114">SUM(I684:L684)</f>
        <v>0</v>
      </c>
      <c r="I684" s="1073"/>
      <c r="J684" s="1073"/>
      <c r="K684" s="1073"/>
      <c r="L684" s="1090"/>
      <c r="M684" s="1075">
        <f t="shared" si="107"/>
        <v>0</v>
      </c>
      <c r="N684" s="1076"/>
      <c r="O684" s="1076"/>
      <c r="P684" s="1076"/>
      <c r="Q684" s="1076"/>
      <c r="R684" s="1077"/>
      <c r="S684" s="1078"/>
      <c r="T684" s="1139"/>
      <c r="U684" s="1139"/>
      <c r="V684" s="1076"/>
      <c r="W684" s="1076"/>
      <c r="X684" s="1080"/>
      <c r="Y684" s="1078"/>
      <c r="Z684" s="1080"/>
      <c r="AA684" s="1086"/>
      <c r="AB684" s="1073"/>
      <c r="AC684" s="1073"/>
      <c r="AD684" s="1073"/>
      <c r="AE684" s="1073"/>
      <c r="AF684" s="1090"/>
      <c r="AG684" s="1140"/>
      <c r="AH684" s="1074"/>
      <c r="AI684" s="1448"/>
      <c r="AJ684" s="583">
        <f t="shared" si="108"/>
        <v>0</v>
      </c>
      <c r="AK684" s="1087" t="s">
        <v>97</v>
      </c>
      <c r="AL684" s="1088" t="s">
        <v>97</v>
      </c>
      <c r="AM684" s="1089" t="s">
        <v>97</v>
      </c>
      <c r="AN684" s="1086"/>
      <c r="AO684" s="1073"/>
      <c r="AP684" s="1090"/>
      <c r="AQ684" s="1091" t="s">
        <v>97</v>
      </c>
      <c r="AR684" s="1088" t="s">
        <v>97</v>
      </c>
      <c r="AS684" s="1088" t="s">
        <v>97</v>
      </c>
      <c r="AT684" s="1088" t="s">
        <v>97</v>
      </c>
      <c r="AU684" s="1092" t="s">
        <v>97</v>
      </c>
      <c r="AV684" s="570">
        <f t="shared" si="109"/>
        <v>0</v>
      </c>
      <c r="AW684" s="1093"/>
      <c r="AX684" s="1094"/>
      <c r="AY684" s="1094"/>
      <c r="AZ684" s="1094"/>
      <c r="BA684" s="1094"/>
      <c r="BB684" s="1094"/>
      <c r="BC684" s="1094"/>
      <c r="BD684" s="1094"/>
      <c r="BE684" s="1095"/>
    </row>
    <row r="685" spans="1:57" ht="47.25">
      <c r="A685" s="2472"/>
      <c r="B685" s="2486"/>
      <c r="C685" s="2458"/>
      <c r="D685" s="8" t="s">
        <v>75</v>
      </c>
      <c r="E685" s="2425"/>
      <c r="F685" s="2428"/>
      <c r="G685" s="1224">
        <f t="shared" si="106"/>
        <v>0</v>
      </c>
      <c r="H685" s="1097">
        <f t="shared" si="114"/>
        <v>0</v>
      </c>
      <c r="I685" s="1098"/>
      <c r="J685" s="1098"/>
      <c r="K685" s="1098"/>
      <c r="L685" s="1143"/>
      <c r="M685" s="1100">
        <f t="shared" si="107"/>
        <v>0</v>
      </c>
      <c r="N685" s="1101"/>
      <c r="O685" s="1101"/>
      <c r="P685" s="1101"/>
      <c r="Q685" s="1101"/>
      <c r="R685" s="1102"/>
      <c r="S685" s="1152"/>
      <c r="T685" s="1081"/>
      <c r="U685" s="1081"/>
      <c r="V685" s="1142"/>
      <c r="W685" s="1142"/>
      <c r="X685" s="1082"/>
      <c r="Y685" s="1152"/>
      <c r="Z685" s="1082"/>
      <c r="AA685" s="1083"/>
      <c r="AB685" s="1084"/>
      <c r="AC685" s="1084"/>
      <c r="AD685" s="1084"/>
      <c r="AE685" s="1084"/>
      <c r="AF685" s="1164"/>
      <c r="AG685" s="1147"/>
      <c r="AH685" s="1099"/>
      <c r="AI685" s="1238"/>
      <c r="AJ685" s="582">
        <f t="shared" si="108"/>
        <v>0</v>
      </c>
      <c r="AK685" s="1107" t="s">
        <v>98</v>
      </c>
      <c r="AL685" s="1108" t="s">
        <v>98</v>
      </c>
      <c r="AM685" s="1109" t="s">
        <v>98</v>
      </c>
      <c r="AN685" s="1110"/>
      <c r="AO685" s="1108"/>
      <c r="AP685" s="1109"/>
      <c r="AQ685" s="1110" t="s">
        <v>97</v>
      </c>
      <c r="AR685" s="1108" t="s">
        <v>97</v>
      </c>
      <c r="AS685" s="1108" t="s">
        <v>97</v>
      </c>
      <c r="AT685" s="1108" t="s">
        <v>97</v>
      </c>
      <c r="AU685" s="1111" t="s">
        <v>97</v>
      </c>
      <c r="AV685" s="570">
        <f t="shared" si="109"/>
        <v>0</v>
      </c>
      <c r="AW685" s="1153"/>
      <c r="AX685" s="1154"/>
      <c r="AY685" s="1154"/>
      <c r="AZ685" s="1154"/>
      <c r="BA685" s="1154"/>
      <c r="BB685" s="1154"/>
      <c r="BC685" s="1154"/>
      <c r="BD685" s="1154"/>
      <c r="BE685" s="1155"/>
    </row>
    <row r="686" spans="1:57" ht="31.5">
      <c r="A686" s="2472"/>
      <c r="B686" s="2486"/>
      <c r="C686" s="2458"/>
      <c r="D686" s="8" t="s">
        <v>76</v>
      </c>
      <c r="E686" s="2425"/>
      <c r="F686" s="2428"/>
      <c r="G686" s="1224">
        <f t="shared" si="106"/>
        <v>0</v>
      </c>
      <c r="H686" s="1097">
        <f t="shared" si="114"/>
        <v>0</v>
      </c>
      <c r="I686" s="1098"/>
      <c r="J686" s="1098"/>
      <c r="K686" s="1098"/>
      <c r="L686" s="1143"/>
      <c r="M686" s="1100">
        <f t="shared" si="107"/>
        <v>0</v>
      </c>
      <c r="N686" s="1122"/>
      <c r="O686" s="1122"/>
      <c r="P686" s="1122"/>
      <c r="Q686" s="1122"/>
      <c r="R686" s="1123"/>
      <c r="S686" s="1438"/>
      <c r="T686" s="1439"/>
      <c r="U686" s="1439"/>
      <c r="V686" s="1440"/>
      <c r="W686" s="1440"/>
      <c r="X686" s="1441"/>
      <c r="Y686" s="1438"/>
      <c r="Z686" s="1441"/>
      <c r="AA686" s="1442"/>
      <c r="AB686" s="1177"/>
      <c r="AC686" s="1177"/>
      <c r="AD686" s="1177"/>
      <c r="AE686" s="1177"/>
      <c r="AF686" s="1443"/>
      <c r="AG686" s="1287"/>
      <c r="AH686" s="1130"/>
      <c r="AI686" s="1444"/>
      <c r="AJ686" s="582">
        <f t="shared" si="108"/>
        <v>0</v>
      </c>
      <c r="AK686" s="1107"/>
      <c r="AL686" s="1108"/>
      <c r="AM686" s="1109"/>
      <c r="AN686" s="1110" t="s">
        <v>97</v>
      </c>
      <c r="AO686" s="1108" t="s">
        <v>97</v>
      </c>
      <c r="AP686" s="1109" t="s">
        <v>97</v>
      </c>
      <c r="AQ686" s="1110" t="s">
        <v>97</v>
      </c>
      <c r="AR686" s="1108" t="s">
        <v>97</v>
      </c>
      <c r="AS686" s="1108" t="s">
        <v>97</v>
      </c>
      <c r="AT686" s="1108" t="s">
        <v>97</v>
      </c>
      <c r="AU686" s="1111" t="s">
        <v>97</v>
      </c>
      <c r="AV686" s="570">
        <f t="shared" si="109"/>
        <v>0</v>
      </c>
      <c r="AW686" s="1153"/>
      <c r="AX686" s="1154"/>
      <c r="AY686" s="1154"/>
      <c r="AZ686" s="1154"/>
      <c r="BA686" s="1154"/>
      <c r="BB686" s="1154"/>
      <c r="BC686" s="1154"/>
      <c r="BD686" s="1154"/>
      <c r="BE686" s="1155"/>
    </row>
    <row r="687" spans="1:57" ht="31.5">
      <c r="A687" s="2472"/>
      <c r="B687" s="2486"/>
      <c r="C687" s="2458"/>
      <c r="D687" s="8" t="s">
        <v>77</v>
      </c>
      <c r="E687" s="2425"/>
      <c r="F687" s="2428"/>
      <c r="G687" s="1224">
        <f t="shared" si="106"/>
        <v>7</v>
      </c>
      <c r="H687" s="1097">
        <f t="shared" si="114"/>
        <v>0</v>
      </c>
      <c r="I687" s="1098"/>
      <c r="J687" s="1098"/>
      <c r="K687" s="1098"/>
      <c r="L687" s="1143"/>
      <c r="M687" s="1388">
        <f t="shared" si="107"/>
        <v>6</v>
      </c>
      <c r="N687" s="1400">
        <v>6</v>
      </c>
      <c r="O687" s="1400"/>
      <c r="P687" s="1400"/>
      <c r="Q687" s="1400"/>
      <c r="R687" s="1414"/>
      <c r="S687" s="1415"/>
      <c r="T687" s="1400"/>
      <c r="U687" s="1400"/>
      <c r="V687" s="1400">
        <v>6</v>
      </c>
      <c r="W687" s="1400"/>
      <c r="X687" s="1401"/>
      <c r="Y687" s="1415">
        <v>5</v>
      </c>
      <c r="Z687" s="1401">
        <v>1</v>
      </c>
      <c r="AA687" s="1416"/>
      <c r="AB687" s="1386"/>
      <c r="AC687" s="1386"/>
      <c r="AD687" s="1386"/>
      <c r="AE687" s="1386">
        <v>6</v>
      </c>
      <c r="AF687" s="1387"/>
      <c r="AG687" s="1417">
        <v>43.1</v>
      </c>
      <c r="AH687" s="1418">
        <v>17.100000000000001</v>
      </c>
      <c r="AI687" s="1419">
        <v>116.6</v>
      </c>
      <c r="AJ687" s="582">
        <f>SUM(AQ687:AU687)</f>
        <v>6</v>
      </c>
      <c r="AK687" s="1107" t="s">
        <v>98</v>
      </c>
      <c r="AL687" s="1108" t="s">
        <v>98</v>
      </c>
      <c r="AM687" s="1109" t="s">
        <v>98</v>
      </c>
      <c r="AN687" s="1110" t="s">
        <v>97</v>
      </c>
      <c r="AO687" s="1108" t="s">
        <v>97</v>
      </c>
      <c r="AP687" s="1109" t="s">
        <v>97</v>
      </c>
      <c r="AQ687" s="1110"/>
      <c r="AR687" s="1108"/>
      <c r="AS687" s="1108">
        <v>2</v>
      </c>
      <c r="AT687" s="1108">
        <v>4</v>
      </c>
      <c r="AU687" s="1111"/>
      <c r="AV687" s="570">
        <f t="shared" si="109"/>
        <v>1</v>
      </c>
      <c r="AW687" s="1153"/>
      <c r="AX687" s="1154"/>
      <c r="AY687" s="1154"/>
      <c r="AZ687" s="1154">
        <v>1</v>
      </c>
      <c r="BA687" s="1154"/>
      <c r="BB687" s="1154"/>
      <c r="BC687" s="1154"/>
      <c r="BD687" s="1154"/>
      <c r="BE687" s="1155"/>
    </row>
    <row r="688" spans="1:57" ht="32.25" thickBot="1">
      <c r="A688" s="2472"/>
      <c r="B688" s="2487"/>
      <c r="C688" s="2459"/>
      <c r="D688" s="9" t="s">
        <v>78</v>
      </c>
      <c r="E688" s="2426"/>
      <c r="F688" s="2429"/>
      <c r="G688" s="1227">
        <f t="shared" si="106"/>
        <v>0</v>
      </c>
      <c r="H688" s="1118">
        <f t="shared" si="114"/>
        <v>0</v>
      </c>
      <c r="I688" s="1119"/>
      <c r="J688" s="1119"/>
      <c r="K688" s="1119"/>
      <c r="L688" s="1163"/>
      <c r="M688" s="1121">
        <f t="shared" si="107"/>
        <v>0</v>
      </c>
      <c r="N688" s="1445"/>
      <c r="O688" s="1445"/>
      <c r="P688" s="1445"/>
      <c r="Q688" s="1445"/>
      <c r="R688" s="1446"/>
      <c r="S688" s="1449"/>
      <c r="T688" s="1450"/>
      <c r="U688" s="1450"/>
      <c r="V688" s="1445"/>
      <c r="W688" s="1445"/>
      <c r="X688" s="1451"/>
      <c r="Y688" s="1449"/>
      <c r="Z688" s="1451"/>
      <c r="AA688" s="1452"/>
      <c r="AB688" s="1435"/>
      <c r="AC688" s="1435"/>
      <c r="AD688" s="1435"/>
      <c r="AE688" s="1435"/>
      <c r="AF688" s="1453"/>
      <c r="AG688" s="1434"/>
      <c r="AH688" s="1285"/>
      <c r="AI688" s="1454"/>
      <c r="AJ688" s="582">
        <f t="shared" ref="AJ688:AJ718" si="115">SUM(AQ688:AU688)</f>
        <v>0</v>
      </c>
      <c r="AK688" s="1132" t="s">
        <v>97</v>
      </c>
      <c r="AL688" s="1133" t="s">
        <v>97</v>
      </c>
      <c r="AM688" s="1134" t="s">
        <v>97</v>
      </c>
      <c r="AN688" s="1135" t="s">
        <v>97</v>
      </c>
      <c r="AO688" s="1133" t="s">
        <v>98</v>
      </c>
      <c r="AP688" s="1134" t="s">
        <v>98</v>
      </c>
      <c r="AQ688" s="1131"/>
      <c r="AR688" s="1119"/>
      <c r="AS688" s="1119"/>
      <c r="AT688" s="1119"/>
      <c r="AU688" s="1120"/>
      <c r="AV688" s="570">
        <f t="shared" si="109"/>
        <v>0</v>
      </c>
      <c r="AW688" s="1136"/>
      <c r="AX688" s="1137"/>
      <c r="AY688" s="1137"/>
      <c r="AZ688" s="1137"/>
      <c r="BA688" s="1137"/>
      <c r="BB688" s="1137"/>
      <c r="BC688" s="1137"/>
      <c r="BD688" s="1137"/>
      <c r="BE688" s="1138"/>
    </row>
    <row r="689" spans="1:57" ht="31.5">
      <c r="A689" s="2472"/>
      <c r="B689" s="2485" t="s">
        <v>85</v>
      </c>
      <c r="C689" s="2457" t="s">
        <v>86</v>
      </c>
      <c r="D689" s="7" t="s">
        <v>74</v>
      </c>
      <c r="E689" s="2424">
        <v>47</v>
      </c>
      <c r="F689" s="2427">
        <f>E689-SUM(M689:M693)</f>
        <v>6</v>
      </c>
      <c r="G689" s="1212">
        <f t="shared" si="106"/>
        <v>0</v>
      </c>
      <c r="H689" s="1072">
        <f t="shared" si="114"/>
        <v>0</v>
      </c>
      <c r="I689" s="1073"/>
      <c r="J689" s="1073"/>
      <c r="K689" s="1073"/>
      <c r="L689" s="1090"/>
      <c r="M689" s="1160">
        <f t="shared" si="107"/>
        <v>0</v>
      </c>
      <c r="N689" s="1142"/>
      <c r="O689" s="1142"/>
      <c r="P689" s="1142"/>
      <c r="Q689" s="1142"/>
      <c r="R689" s="1161"/>
      <c r="S689" s="1078"/>
      <c r="T689" s="1139"/>
      <c r="U689" s="1139"/>
      <c r="V689" s="1076"/>
      <c r="W689" s="1076"/>
      <c r="X689" s="1080"/>
      <c r="Y689" s="1078"/>
      <c r="Z689" s="1080"/>
      <c r="AA689" s="1086"/>
      <c r="AB689" s="1073"/>
      <c r="AC689" s="1073"/>
      <c r="AD689" s="1073"/>
      <c r="AE689" s="1073"/>
      <c r="AF689" s="1090"/>
      <c r="AG689" s="1140"/>
      <c r="AH689" s="1074"/>
      <c r="AI689" s="1448"/>
      <c r="AJ689" s="582">
        <f t="shared" si="115"/>
        <v>0</v>
      </c>
      <c r="AK689" s="1087" t="s">
        <v>97</v>
      </c>
      <c r="AL689" s="1088" t="s">
        <v>97</v>
      </c>
      <c r="AM689" s="1089" t="s">
        <v>97</v>
      </c>
      <c r="AN689" s="1086"/>
      <c r="AO689" s="1073"/>
      <c r="AP689" s="1090"/>
      <c r="AQ689" s="1091" t="s">
        <v>97</v>
      </c>
      <c r="AR689" s="1088" t="s">
        <v>97</v>
      </c>
      <c r="AS689" s="1088" t="s">
        <v>97</v>
      </c>
      <c r="AT689" s="1088" t="s">
        <v>97</v>
      </c>
      <c r="AU689" s="1092" t="s">
        <v>97</v>
      </c>
      <c r="AV689" s="570">
        <f t="shared" si="109"/>
        <v>0</v>
      </c>
      <c r="AW689" s="1093"/>
      <c r="AX689" s="1094"/>
      <c r="AY689" s="1094"/>
      <c r="AZ689" s="1094"/>
      <c r="BA689" s="1094"/>
      <c r="BB689" s="1094"/>
      <c r="BC689" s="1094"/>
      <c r="BD689" s="1094"/>
      <c r="BE689" s="1095"/>
    </row>
    <row r="690" spans="1:57" ht="47.25">
      <c r="A690" s="2472"/>
      <c r="B690" s="2486"/>
      <c r="C690" s="2458"/>
      <c r="D690" s="8" t="s">
        <v>75</v>
      </c>
      <c r="E690" s="2425"/>
      <c r="F690" s="2428"/>
      <c r="G690" s="1224">
        <f t="shared" si="106"/>
        <v>0</v>
      </c>
      <c r="H690" s="1097">
        <f t="shared" si="114"/>
        <v>0</v>
      </c>
      <c r="I690" s="1098"/>
      <c r="J690" s="1098"/>
      <c r="K690" s="1098"/>
      <c r="L690" s="1143"/>
      <c r="M690" s="1100">
        <f t="shared" si="107"/>
        <v>0</v>
      </c>
      <c r="N690" s="1101"/>
      <c r="O690" s="1101"/>
      <c r="P690" s="1101"/>
      <c r="Q690" s="1101"/>
      <c r="R690" s="1102"/>
      <c r="S690" s="1152"/>
      <c r="T690" s="1081"/>
      <c r="U690" s="1081"/>
      <c r="V690" s="1142"/>
      <c r="W690" s="1142"/>
      <c r="X690" s="1082"/>
      <c r="Y690" s="1152"/>
      <c r="Z690" s="1082"/>
      <c r="AA690" s="1083"/>
      <c r="AB690" s="1084"/>
      <c r="AC690" s="1084"/>
      <c r="AD690" s="1084"/>
      <c r="AE690" s="1084"/>
      <c r="AF690" s="1164"/>
      <c r="AG690" s="1147"/>
      <c r="AH690" s="1099"/>
      <c r="AI690" s="1238"/>
      <c r="AJ690" s="582">
        <f t="shared" si="115"/>
        <v>0</v>
      </c>
      <c r="AK690" s="1107" t="s">
        <v>98</v>
      </c>
      <c r="AL690" s="1108" t="s">
        <v>98</v>
      </c>
      <c r="AM690" s="1109" t="s">
        <v>98</v>
      </c>
      <c r="AN690" s="1110"/>
      <c r="AO690" s="1108"/>
      <c r="AP690" s="1109"/>
      <c r="AQ690" s="1110" t="s">
        <v>97</v>
      </c>
      <c r="AR690" s="1108" t="s">
        <v>97</v>
      </c>
      <c r="AS690" s="1108" t="s">
        <v>97</v>
      </c>
      <c r="AT690" s="1108" t="s">
        <v>97</v>
      </c>
      <c r="AU690" s="1111" t="s">
        <v>97</v>
      </c>
      <c r="AV690" s="570">
        <f t="shared" si="109"/>
        <v>0</v>
      </c>
      <c r="AW690" s="1153"/>
      <c r="AX690" s="1154"/>
      <c r="AY690" s="1154"/>
      <c r="AZ690" s="1154"/>
      <c r="BA690" s="1154"/>
      <c r="BB690" s="1154"/>
      <c r="BC690" s="1154"/>
      <c r="BD690" s="1154"/>
      <c r="BE690" s="1155"/>
    </row>
    <row r="691" spans="1:57" ht="31.5">
      <c r="A691" s="2472"/>
      <c r="B691" s="2486"/>
      <c r="C691" s="2458"/>
      <c r="D691" s="8" t="s">
        <v>76</v>
      </c>
      <c r="E691" s="2425"/>
      <c r="F691" s="2428"/>
      <c r="G691" s="1224">
        <f t="shared" si="106"/>
        <v>0</v>
      </c>
      <c r="H691" s="1097">
        <f t="shared" si="114"/>
        <v>0</v>
      </c>
      <c r="I691" s="1098"/>
      <c r="J691" s="1098"/>
      <c r="K691" s="1098"/>
      <c r="L691" s="1143"/>
      <c r="M691" s="1100">
        <f t="shared" si="107"/>
        <v>0</v>
      </c>
      <c r="N691" s="1122"/>
      <c r="O691" s="1122"/>
      <c r="P691" s="1122"/>
      <c r="Q691" s="1122"/>
      <c r="R691" s="1123"/>
      <c r="S691" s="1438"/>
      <c r="T691" s="1439"/>
      <c r="U691" s="1439"/>
      <c r="V691" s="1440"/>
      <c r="W691" s="1440"/>
      <c r="X691" s="1441"/>
      <c r="Y691" s="1438"/>
      <c r="Z691" s="1441"/>
      <c r="AA691" s="1442"/>
      <c r="AB691" s="1177"/>
      <c r="AC691" s="1177"/>
      <c r="AD691" s="1177"/>
      <c r="AE691" s="1177"/>
      <c r="AF691" s="1443"/>
      <c r="AG691" s="1287"/>
      <c r="AH691" s="1130"/>
      <c r="AI691" s="1444"/>
      <c r="AJ691" s="582">
        <f t="shared" si="115"/>
        <v>0</v>
      </c>
      <c r="AK691" s="1107"/>
      <c r="AL691" s="1108"/>
      <c r="AM691" s="1109"/>
      <c r="AN691" s="1110" t="s">
        <v>97</v>
      </c>
      <c r="AO691" s="1108" t="s">
        <v>97</v>
      </c>
      <c r="AP691" s="1109" t="s">
        <v>97</v>
      </c>
      <c r="AQ691" s="1110" t="s">
        <v>97</v>
      </c>
      <c r="AR691" s="1108" t="s">
        <v>97</v>
      </c>
      <c r="AS691" s="1108" t="s">
        <v>97</v>
      </c>
      <c r="AT691" s="1108" t="s">
        <v>97</v>
      </c>
      <c r="AU691" s="1111" t="s">
        <v>97</v>
      </c>
      <c r="AV691" s="570">
        <f t="shared" si="109"/>
        <v>0</v>
      </c>
      <c r="AW691" s="1455"/>
      <c r="AX691" s="1456"/>
      <c r="AY691" s="1456"/>
      <c r="AZ691" s="1456"/>
      <c r="BA691" s="1456"/>
      <c r="BB691" s="1456"/>
      <c r="BC691" s="1456"/>
      <c r="BD691" s="1456"/>
      <c r="BE691" s="1457"/>
    </row>
    <row r="692" spans="1:57" ht="31.5">
      <c r="A692" s="2472"/>
      <c r="B692" s="2486"/>
      <c r="C692" s="2458"/>
      <c r="D692" s="8" t="s">
        <v>77</v>
      </c>
      <c r="E692" s="2425"/>
      <c r="F692" s="2428"/>
      <c r="G692" s="1224">
        <f t="shared" si="106"/>
        <v>43</v>
      </c>
      <c r="H692" s="1097">
        <f>SUM(I692:L692)</f>
        <v>1</v>
      </c>
      <c r="I692" s="1098">
        <v>1</v>
      </c>
      <c r="J692" s="1098"/>
      <c r="K692" s="1098"/>
      <c r="L692" s="1143"/>
      <c r="M692" s="1388">
        <f t="shared" si="107"/>
        <v>41</v>
      </c>
      <c r="N692" s="1400"/>
      <c r="O692" s="1400"/>
      <c r="P692" s="1400"/>
      <c r="Q692" s="1400"/>
      <c r="R692" s="1414">
        <v>41</v>
      </c>
      <c r="S692" s="1415">
        <v>3</v>
      </c>
      <c r="T692" s="1400"/>
      <c r="U692" s="1400"/>
      <c r="V692" s="1400">
        <v>38</v>
      </c>
      <c r="W692" s="1400"/>
      <c r="X692" s="1401"/>
      <c r="Y692" s="1415">
        <v>39</v>
      </c>
      <c r="Z692" s="1401">
        <v>2</v>
      </c>
      <c r="AA692" s="1416"/>
      <c r="AB692" s="1386">
        <v>3</v>
      </c>
      <c r="AC692" s="1386">
        <v>3</v>
      </c>
      <c r="AD692" s="1386">
        <v>4</v>
      </c>
      <c r="AE692" s="1386">
        <v>38</v>
      </c>
      <c r="AF692" s="1387">
        <v>3</v>
      </c>
      <c r="AG692" s="1417">
        <v>41.64</v>
      </c>
      <c r="AH692" s="1418">
        <v>20.73</v>
      </c>
      <c r="AI692" s="1419">
        <v>81.78</v>
      </c>
      <c r="AJ692" s="582">
        <f t="shared" si="115"/>
        <v>41</v>
      </c>
      <c r="AK692" s="1107" t="s">
        <v>98</v>
      </c>
      <c r="AL692" s="1108" t="s">
        <v>98</v>
      </c>
      <c r="AM692" s="1109" t="s">
        <v>98</v>
      </c>
      <c r="AN692" s="1110" t="s">
        <v>97</v>
      </c>
      <c r="AO692" s="1108" t="s">
        <v>97</v>
      </c>
      <c r="AP692" s="1109" t="s">
        <v>97</v>
      </c>
      <c r="AQ692" s="1110">
        <v>6</v>
      </c>
      <c r="AR692" s="1108">
        <v>13</v>
      </c>
      <c r="AS692" s="1108">
        <v>22</v>
      </c>
      <c r="AT692" s="1108"/>
      <c r="AU692" s="1111"/>
      <c r="AV692" s="570">
        <f t="shared" si="109"/>
        <v>2</v>
      </c>
      <c r="AW692" s="1399"/>
      <c r="AX692" s="1400"/>
      <c r="AY692" s="1400"/>
      <c r="AZ692" s="1400"/>
      <c r="BA692" s="1400"/>
      <c r="BB692" s="1400"/>
      <c r="BC692" s="1400"/>
      <c r="BD692" s="1400">
        <v>2</v>
      </c>
      <c r="BE692" s="1400"/>
    </row>
    <row r="693" spans="1:57" ht="32.25" thickBot="1">
      <c r="A693" s="2472"/>
      <c r="B693" s="2487"/>
      <c r="C693" s="2459"/>
      <c r="D693" s="9" t="s">
        <v>78</v>
      </c>
      <c r="E693" s="2426"/>
      <c r="F693" s="2429"/>
      <c r="G693" s="1227">
        <f t="shared" si="106"/>
        <v>0</v>
      </c>
      <c r="H693" s="1118">
        <f t="shared" si="114"/>
        <v>0</v>
      </c>
      <c r="I693" s="1119"/>
      <c r="J693" s="1119"/>
      <c r="K693" s="1119"/>
      <c r="L693" s="1163"/>
      <c r="M693" s="1121">
        <f t="shared" si="107"/>
        <v>0</v>
      </c>
      <c r="N693" s="1445"/>
      <c r="O693" s="1445"/>
      <c r="P693" s="1445"/>
      <c r="Q693" s="1445"/>
      <c r="R693" s="1446"/>
      <c r="S693" s="1449"/>
      <c r="T693" s="1450"/>
      <c r="U693" s="1450"/>
      <c r="V693" s="1445"/>
      <c r="W693" s="1445"/>
      <c r="X693" s="1451"/>
      <c r="Y693" s="1449"/>
      <c r="Z693" s="1451"/>
      <c r="AA693" s="1452"/>
      <c r="AB693" s="1435"/>
      <c r="AC693" s="1435"/>
      <c r="AD693" s="1435"/>
      <c r="AE693" s="1435"/>
      <c r="AF693" s="1453"/>
      <c r="AG693" s="1434"/>
      <c r="AH693" s="1285"/>
      <c r="AI693" s="1454"/>
      <c r="AJ693" s="582">
        <f t="shared" si="115"/>
        <v>0</v>
      </c>
      <c r="AK693" s="1132" t="s">
        <v>97</v>
      </c>
      <c r="AL693" s="1133" t="s">
        <v>97</v>
      </c>
      <c r="AM693" s="1134" t="s">
        <v>97</v>
      </c>
      <c r="AN693" s="1135" t="s">
        <v>97</v>
      </c>
      <c r="AO693" s="1133" t="s">
        <v>98</v>
      </c>
      <c r="AP693" s="1134" t="s">
        <v>98</v>
      </c>
      <c r="AQ693" s="1131"/>
      <c r="AR693" s="1119"/>
      <c r="AS693" s="1119"/>
      <c r="AT693" s="1119"/>
      <c r="AU693" s="1120"/>
      <c r="AV693" s="570">
        <f t="shared" si="109"/>
        <v>0</v>
      </c>
      <c r="AW693" s="1458"/>
      <c r="AX693" s="1459"/>
      <c r="AY693" s="1459"/>
      <c r="AZ693" s="1459"/>
      <c r="BA693" s="1459"/>
      <c r="BB693" s="1459"/>
      <c r="BC693" s="1459"/>
      <c r="BD693" s="1459"/>
      <c r="BE693" s="1460"/>
    </row>
    <row r="694" spans="1:57" ht="31.5">
      <c r="A694" s="2472"/>
      <c r="B694" s="2485" t="s">
        <v>87</v>
      </c>
      <c r="C694" s="2457" t="s">
        <v>88</v>
      </c>
      <c r="D694" s="7" t="s">
        <v>74</v>
      </c>
      <c r="E694" s="2424">
        <v>1</v>
      </c>
      <c r="F694" s="2427">
        <f>E694-SUM(M694:M698)</f>
        <v>0</v>
      </c>
      <c r="G694" s="1212">
        <f t="shared" si="106"/>
        <v>0</v>
      </c>
      <c r="H694" s="1072">
        <f t="shared" si="114"/>
        <v>0</v>
      </c>
      <c r="I694" s="1073"/>
      <c r="J694" s="1073"/>
      <c r="K694" s="1073"/>
      <c r="L694" s="1090"/>
      <c r="M694" s="1075">
        <f t="shared" si="107"/>
        <v>0</v>
      </c>
      <c r="N694" s="1076"/>
      <c r="O694" s="1076"/>
      <c r="P694" s="1076"/>
      <c r="Q694" s="1076"/>
      <c r="R694" s="1077"/>
      <c r="S694" s="1078"/>
      <c r="T694" s="1139"/>
      <c r="U694" s="1139"/>
      <c r="V694" s="1076"/>
      <c r="W694" s="1076"/>
      <c r="X694" s="1080"/>
      <c r="Y694" s="1078"/>
      <c r="Z694" s="1080"/>
      <c r="AA694" s="1086"/>
      <c r="AB694" s="1073"/>
      <c r="AC694" s="1073"/>
      <c r="AD694" s="1073"/>
      <c r="AE694" s="1073"/>
      <c r="AF694" s="1090"/>
      <c r="AG694" s="1140"/>
      <c r="AH694" s="1074"/>
      <c r="AI694" s="1448"/>
      <c r="AJ694" s="582">
        <f>SUM(AQ694:AU694)</f>
        <v>0</v>
      </c>
      <c r="AK694" s="1087" t="s">
        <v>97</v>
      </c>
      <c r="AL694" s="1088" t="s">
        <v>97</v>
      </c>
      <c r="AM694" s="1089" t="s">
        <v>97</v>
      </c>
      <c r="AN694" s="1086"/>
      <c r="AO694" s="1073"/>
      <c r="AP694" s="1090"/>
      <c r="AQ694" s="1091" t="s">
        <v>97</v>
      </c>
      <c r="AR694" s="1088" t="s">
        <v>97</v>
      </c>
      <c r="AS694" s="1088" t="s">
        <v>97</v>
      </c>
      <c r="AT694" s="1088" t="s">
        <v>97</v>
      </c>
      <c r="AU694" s="1092" t="s">
        <v>97</v>
      </c>
      <c r="AV694" s="570">
        <f t="shared" si="109"/>
        <v>0</v>
      </c>
      <c r="AW694" s="1093"/>
      <c r="AX694" s="1094"/>
      <c r="AY694" s="1094"/>
      <c r="AZ694" s="1094"/>
      <c r="BA694" s="1094"/>
      <c r="BB694" s="1094"/>
      <c r="BC694" s="1094"/>
      <c r="BD694" s="1094"/>
      <c r="BE694" s="1095"/>
    </row>
    <row r="695" spans="1:57" ht="47.25">
      <c r="A695" s="2472"/>
      <c r="B695" s="2486"/>
      <c r="C695" s="2458"/>
      <c r="D695" s="8" t="s">
        <v>75</v>
      </c>
      <c r="E695" s="2425"/>
      <c r="F695" s="2428"/>
      <c r="G695" s="1224">
        <f t="shared" si="106"/>
        <v>0</v>
      </c>
      <c r="H695" s="1097">
        <f t="shared" si="114"/>
        <v>0</v>
      </c>
      <c r="I695" s="1098"/>
      <c r="J695" s="1098"/>
      <c r="K695" s="1098"/>
      <c r="L695" s="1143"/>
      <c r="M695" s="1100">
        <f t="shared" si="107"/>
        <v>0</v>
      </c>
      <c r="N695" s="1101"/>
      <c r="O695" s="1101"/>
      <c r="P695" s="1101"/>
      <c r="Q695" s="1101"/>
      <c r="R695" s="1102"/>
      <c r="S695" s="1152"/>
      <c r="T695" s="1081"/>
      <c r="U695" s="1081"/>
      <c r="V695" s="1142"/>
      <c r="W695" s="1142"/>
      <c r="X695" s="1082"/>
      <c r="Y695" s="1152"/>
      <c r="Z695" s="1082"/>
      <c r="AA695" s="1083"/>
      <c r="AB695" s="1084"/>
      <c r="AC695" s="1084"/>
      <c r="AD695" s="1084"/>
      <c r="AE695" s="1084"/>
      <c r="AF695" s="1164"/>
      <c r="AG695" s="1147"/>
      <c r="AH695" s="1099"/>
      <c r="AI695" s="1238"/>
      <c r="AJ695" s="582">
        <f t="shared" si="115"/>
        <v>0</v>
      </c>
      <c r="AK695" s="1107" t="s">
        <v>98</v>
      </c>
      <c r="AL695" s="1108" t="s">
        <v>98</v>
      </c>
      <c r="AM695" s="1109" t="s">
        <v>98</v>
      </c>
      <c r="AN695" s="1110"/>
      <c r="AO695" s="1108"/>
      <c r="AP695" s="1109"/>
      <c r="AQ695" s="1110" t="s">
        <v>97</v>
      </c>
      <c r="AR695" s="1108" t="s">
        <v>97</v>
      </c>
      <c r="AS695" s="1108" t="s">
        <v>97</v>
      </c>
      <c r="AT695" s="1108" t="s">
        <v>97</v>
      </c>
      <c r="AU695" s="1111" t="s">
        <v>97</v>
      </c>
      <c r="AV695" s="570">
        <f t="shared" si="109"/>
        <v>0</v>
      </c>
      <c r="AW695" s="1153"/>
      <c r="AX695" s="1154"/>
      <c r="AY695" s="1154"/>
      <c r="AZ695" s="1154"/>
      <c r="BA695" s="1154"/>
      <c r="BB695" s="1154"/>
      <c r="BC695" s="1154"/>
      <c r="BD695" s="1154"/>
      <c r="BE695" s="1155"/>
    </row>
    <row r="696" spans="1:57" ht="31.5">
      <c r="A696" s="2472"/>
      <c r="B696" s="2486"/>
      <c r="C696" s="2458"/>
      <c r="D696" s="8" t="s">
        <v>76</v>
      </c>
      <c r="E696" s="2425"/>
      <c r="F696" s="2428"/>
      <c r="G696" s="1224">
        <f t="shared" si="106"/>
        <v>0</v>
      </c>
      <c r="H696" s="1097">
        <f t="shared" si="114"/>
        <v>0</v>
      </c>
      <c r="I696" s="1098"/>
      <c r="J696" s="1098"/>
      <c r="K696" s="1098"/>
      <c r="L696" s="1143"/>
      <c r="M696" s="1100">
        <f t="shared" si="107"/>
        <v>0</v>
      </c>
      <c r="N696" s="1101"/>
      <c r="O696" s="1101"/>
      <c r="P696" s="1101"/>
      <c r="Q696" s="1101"/>
      <c r="R696" s="1102"/>
      <c r="S696" s="1152"/>
      <c r="T696" s="1081"/>
      <c r="U696" s="1081"/>
      <c r="V696" s="1142"/>
      <c r="W696" s="1142"/>
      <c r="X696" s="1082"/>
      <c r="Y696" s="1152"/>
      <c r="Z696" s="1082"/>
      <c r="AA696" s="1083"/>
      <c r="AB696" s="1084"/>
      <c r="AC696" s="1084"/>
      <c r="AD696" s="1084"/>
      <c r="AE696" s="1084"/>
      <c r="AF696" s="1164"/>
      <c r="AG696" s="1147"/>
      <c r="AH696" s="1099"/>
      <c r="AI696" s="1238"/>
      <c r="AJ696" s="582">
        <f t="shared" si="115"/>
        <v>0</v>
      </c>
      <c r="AK696" s="1107"/>
      <c r="AL696" s="1108"/>
      <c r="AM696" s="1109"/>
      <c r="AN696" s="1110" t="s">
        <v>97</v>
      </c>
      <c r="AO696" s="1108" t="s">
        <v>97</v>
      </c>
      <c r="AP696" s="1109" t="s">
        <v>97</v>
      </c>
      <c r="AQ696" s="1110" t="s">
        <v>97</v>
      </c>
      <c r="AR696" s="1108" t="s">
        <v>97</v>
      </c>
      <c r="AS696" s="1108" t="s">
        <v>97</v>
      </c>
      <c r="AT696" s="1108" t="s">
        <v>97</v>
      </c>
      <c r="AU696" s="1111" t="s">
        <v>97</v>
      </c>
      <c r="AV696" s="570">
        <f t="shared" si="109"/>
        <v>0</v>
      </c>
      <c r="AW696" s="1153"/>
      <c r="AX696" s="1154"/>
      <c r="AY696" s="1154"/>
      <c r="AZ696" s="1154"/>
      <c r="BA696" s="1154"/>
      <c r="BB696" s="1154"/>
      <c r="BC696" s="1154"/>
      <c r="BD696" s="1154"/>
      <c r="BE696" s="1155"/>
    </row>
    <row r="697" spans="1:57" ht="31.5">
      <c r="A697" s="2472"/>
      <c r="B697" s="2486"/>
      <c r="C697" s="2458"/>
      <c r="D697" s="8" t="s">
        <v>77</v>
      </c>
      <c r="E697" s="2425"/>
      <c r="F697" s="2428"/>
      <c r="G697" s="1224">
        <f t="shared" si="106"/>
        <v>1</v>
      </c>
      <c r="H697" s="1097">
        <f t="shared" si="114"/>
        <v>0</v>
      </c>
      <c r="I697" s="1098"/>
      <c r="J697" s="1098"/>
      <c r="K697" s="1098"/>
      <c r="L697" s="1143"/>
      <c r="M697" s="1100">
        <f t="shared" si="107"/>
        <v>1</v>
      </c>
      <c r="N697" s="1461">
        <v>1</v>
      </c>
      <c r="O697" s="1461"/>
      <c r="P697" s="1461"/>
      <c r="Q697" s="1461"/>
      <c r="R697" s="1462"/>
      <c r="S697" s="1463"/>
      <c r="T697" s="1461"/>
      <c r="U697" s="1461"/>
      <c r="V697" s="1461">
        <v>1</v>
      </c>
      <c r="W697" s="1461"/>
      <c r="X697" s="1464"/>
      <c r="Y697" s="1465">
        <v>1</v>
      </c>
      <c r="Z697" s="1466"/>
      <c r="AA697" s="1467"/>
      <c r="AB697" s="1468"/>
      <c r="AC697" s="1468"/>
      <c r="AD697" s="1468"/>
      <c r="AE697" s="1468">
        <v>1</v>
      </c>
      <c r="AF697" s="1469"/>
      <c r="AG697" s="1470">
        <v>42</v>
      </c>
      <c r="AH697" s="1471">
        <v>14</v>
      </c>
      <c r="AI697" s="1472">
        <v>90</v>
      </c>
      <c r="AJ697" s="582">
        <f t="shared" si="115"/>
        <v>1</v>
      </c>
      <c r="AK697" s="1107" t="s">
        <v>98</v>
      </c>
      <c r="AL697" s="1108" t="s">
        <v>98</v>
      </c>
      <c r="AM697" s="1109" t="s">
        <v>98</v>
      </c>
      <c r="AN697" s="1110" t="s">
        <v>97</v>
      </c>
      <c r="AO697" s="1108" t="s">
        <v>97</v>
      </c>
      <c r="AP697" s="1109" t="s">
        <v>97</v>
      </c>
      <c r="AQ697" s="1110"/>
      <c r="AR697" s="1108"/>
      <c r="AS697" s="1108">
        <v>1</v>
      </c>
      <c r="AT697" s="1108"/>
      <c r="AU697" s="1111"/>
      <c r="AV697" s="570">
        <f t="shared" si="109"/>
        <v>0</v>
      </c>
      <c r="AW697" s="1153"/>
      <c r="AX697" s="1154"/>
      <c r="AY697" s="1154"/>
      <c r="AZ697" s="1154"/>
      <c r="BA697" s="1154"/>
      <c r="BB697" s="1154"/>
      <c r="BC697" s="1154"/>
      <c r="BD697" s="1154"/>
      <c r="BE697" s="1155"/>
    </row>
    <row r="698" spans="1:57" ht="32.25" thickBot="1">
      <c r="A698" s="2472"/>
      <c r="B698" s="2487"/>
      <c r="C698" s="2459"/>
      <c r="D698" s="9" t="s">
        <v>78</v>
      </c>
      <c r="E698" s="2426"/>
      <c r="F698" s="2429"/>
      <c r="G698" s="1227">
        <f t="shared" si="106"/>
        <v>0</v>
      </c>
      <c r="H698" s="1118">
        <f t="shared" si="114"/>
        <v>0</v>
      </c>
      <c r="I698" s="1119"/>
      <c r="J698" s="1119"/>
      <c r="K698" s="1119"/>
      <c r="L698" s="1163"/>
      <c r="M698" s="1121">
        <f t="shared" si="107"/>
        <v>0</v>
      </c>
      <c r="N698" s="1125"/>
      <c r="O698" s="1125"/>
      <c r="P698" s="1125"/>
      <c r="Q698" s="1125"/>
      <c r="R698" s="1146"/>
      <c r="S698" s="1124"/>
      <c r="T698" s="1145"/>
      <c r="U698" s="1145"/>
      <c r="V698" s="1125"/>
      <c r="W698" s="1125"/>
      <c r="X698" s="1126"/>
      <c r="Y698" s="1124"/>
      <c r="Z698" s="1126"/>
      <c r="AA698" s="1131"/>
      <c r="AB698" s="1119"/>
      <c r="AC698" s="1119"/>
      <c r="AD698" s="1119"/>
      <c r="AE698" s="1119"/>
      <c r="AF698" s="1163"/>
      <c r="AG698" s="1162"/>
      <c r="AH698" s="1120"/>
      <c r="AI698" s="1473"/>
      <c r="AJ698" s="582">
        <f t="shared" si="115"/>
        <v>0</v>
      </c>
      <c r="AK698" s="1132" t="s">
        <v>97</v>
      </c>
      <c r="AL698" s="1133" t="s">
        <v>97</v>
      </c>
      <c r="AM698" s="1134" t="s">
        <v>97</v>
      </c>
      <c r="AN698" s="1135" t="s">
        <v>97</v>
      </c>
      <c r="AO698" s="1133" t="s">
        <v>98</v>
      </c>
      <c r="AP698" s="1134" t="s">
        <v>98</v>
      </c>
      <c r="AQ698" s="1131"/>
      <c r="AR698" s="1119"/>
      <c r="AS698" s="1119"/>
      <c r="AT698" s="1119"/>
      <c r="AU698" s="1120"/>
      <c r="AV698" s="570">
        <f t="shared" si="109"/>
        <v>0</v>
      </c>
      <c r="AW698" s="1136"/>
      <c r="AX698" s="1137"/>
      <c r="AY698" s="1137"/>
      <c r="AZ698" s="1137"/>
      <c r="BA698" s="1137"/>
      <c r="BB698" s="1137"/>
      <c r="BC698" s="1137"/>
      <c r="BD698" s="1137"/>
      <c r="BE698" s="1138"/>
    </row>
    <row r="699" spans="1:57" ht="31.5">
      <c r="A699" s="2472"/>
      <c r="B699" s="2485" t="s">
        <v>89</v>
      </c>
      <c r="C699" s="2457" t="s">
        <v>90</v>
      </c>
      <c r="D699" s="7" t="s">
        <v>74</v>
      </c>
      <c r="E699" s="2424">
        <v>160</v>
      </c>
      <c r="F699" s="2427">
        <f>E699-SUM(M699:M703)</f>
        <v>25</v>
      </c>
      <c r="G699" s="1212">
        <f t="shared" si="106"/>
        <v>0</v>
      </c>
      <c r="H699" s="1072">
        <f t="shared" si="114"/>
        <v>0</v>
      </c>
      <c r="I699" s="1073"/>
      <c r="J699" s="1073"/>
      <c r="K699" s="1073"/>
      <c r="L699" s="1090"/>
      <c r="M699" s="1075">
        <f t="shared" si="107"/>
        <v>0</v>
      </c>
      <c r="N699" s="1076"/>
      <c r="O699" s="1076"/>
      <c r="P699" s="1076"/>
      <c r="Q699" s="1076"/>
      <c r="R699" s="1077"/>
      <c r="S699" s="1078"/>
      <c r="T699" s="1139"/>
      <c r="U699" s="1139"/>
      <c r="V699" s="1076"/>
      <c r="W699" s="1076"/>
      <c r="X699" s="1080"/>
      <c r="Y699" s="1078"/>
      <c r="Z699" s="1080"/>
      <c r="AA699" s="1086"/>
      <c r="AB699" s="1073"/>
      <c r="AC699" s="1073"/>
      <c r="AD699" s="1073"/>
      <c r="AE699" s="1073"/>
      <c r="AF699" s="1090"/>
      <c r="AG699" s="1140"/>
      <c r="AH699" s="1074"/>
      <c r="AI699" s="1448"/>
      <c r="AJ699" s="582">
        <f>SUM(AQ699:AU699)</f>
        <v>0</v>
      </c>
      <c r="AK699" s="1087" t="s">
        <v>97</v>
      </c>
      <c r="AL699" s="1088" t="s">
        <v>97</v>
      </c>
      <c r="AM699" s="1089" t="s">
        <v>97</v>
      </c>
      <c r="AN699" s="1086"/>
      <c r="AO699" s="1073"/>
      <c r="AP699" s="1074"/>
      <c r="AQ699" s="1091" t="s">
        <v>97</v>
      </c>
      <c r="AR699" s="1088" t="s">
        <v>97</v>
      </c>
      <c r="AS699" s="1088" t="s">
        <v>97</v>
      </c>
      <c r="AT699" s="1088" t="s">
        <v>97</v>
      </c>
      <c r="AU699" s="1092" t="s">
        <v>97</v>
      </c>
      <c r="AV699" s="570">
        <f t="shared" si="109"/>
        <v>0</v>
      </c>
      <c r="AW699" s="1093"/>
      <c r="AX699" s="1094"/>
      <c r="AY699" s="1094"/>
      <c r="AZ699" s="1094"/>
      <c r="BA699" s="1094"/>
      <c r="BB699" s="1094"/>
      <c r="BC699" s="1094"/>
      <c r="BD699" s="1094"/>
      <c r="BE699" s="1095"/>
    </row>
    <row r="700" spans="1:57" ht="47.25">
      <c r="A700" s="2472"/>
      <c r="B700" s="2486"/>
      <c r="C700" s="2458"/>
      <c r="D700" s="8" t="s">
        <v>75</v>
      </c>
      <c r="E700" s="2425"/>
      <c r="F700" s="2428"/>
      <c r="G700" s="1224">
        <f t="shared" si="106"/>
        <v>0</v>
      </c>
      <c r="H700" s="1097">
        <f t="shared" si="114"/>
        <v>0</v>
      </c>
      <c r="I700" s="1098"/>
      <c r="J700" s="1098"/>
      <c r="K700" s="1098"/>
      <c r="L700" s="1143"/>
      <c r="M700" s="1100">
        <f t="shared" si="107"/>
        <v>0</v>
      </c>
      <c r="N700" s="1101"/>
      <c r="O700" s="1101"/>
      <c r="P700" s="1101"/>
      <c r="Q700" s="1101"/>
      <c r="R700" s="1102"/>
      <c r="S700" s="1152"/>
      <c r="T700" s="1081"/>
      <c r="U700" s="1081"/>
      <c r="V700" s="1142"/>
      <c r="W700" s="1142"/>
      <c r="X700" s="1082"/>
      <c r="Y700" s="1152"/>
      <c r="Z700" s="1082"/>
      <c r="AA700" s="1083"/>
      <c r="AB700" s="1084"/>
      <c r="AC700" s="1084"/>
      <c r="AD700" s="1084"/>
      <c r="AE700" s="1084"/>
      <c r="AF700" s="1164"/>
      <c r="AG700" s="1147"/>
      <c r="AH700" s="1099"/>
      <c r="AI700" s="1238"/>
      <c r="AJ700" s="582">
        <f t="shared" si="115"/>
        <v>0</v>
      </c>
      <c r="AK700" s="1107" t="s">
        <v>98</v>
      </c>
      <c r="AL700" s="1108" t="s">
        <v>98</v>
      </c>
      <c r="AM700" s="1109" t="s">
        <v>98</v>
      </c>
      <c r="AN700" s="1110"/>
      <c r="AO700" s="1108"/>
      <c r="AP700" s="1111"/>
      <c r="AQ700" s="1110" t="s">
        <v>97</v>
      </c>
      <c r="AR700" s="1108" t="s">
        <v>97</v>
      </c>
      <c r="AS700" s="1108" t="s">
        <v>97</v>
      </c>
      <c r="AT700" s="1108" t="s">
        <v>97</v>
      </c>
      <c r="AU700" s="1111" t="s">
        <v>97</v>
      </c>
      <c r="AV700" s="570">
        <f t="shared" si="109"/>
        <v>0</v>
      </c>
      <c r="AW700" s="1153"/>
      <c r="AX700" s="1154"/>
      <c r="AY700" s="1154"/>
      <c r="AZ700" s="1154"/>
      <c r="BA700" s="1154"/>
      <c r="BB700" s="1154"/>
      <c r="BC700" s="1154"/>
      <c r="BD700" s="1154"/>
      <c r="BE700" s="1155"/>
    </row>
    <row r="701" spans="1:57" ht="31.5">
      <c r="A701" s="2472"/>
      <c r="B701" s="2486"/>
      <c r="C701" s="2458"/>
      <c r="D701" s="8" t="s">
        <v>76</v>
      </c>
      <c r="E701" s="2425"/>
      <c r="F701" s="2428"/>
      <c r="G701" s="1224">
        <f t="shared" si="106"/>
        <v>0</v>
      </c>
      <c r="H701" s="1097">
        <f t="shared" si="114"/>
        <v>0</v>
      </c>
      <c r="I701" s="1098"/>
      <c r="J701" s="1098"/>
      <c r="K701" s="1098"/>
      <c r="L701" s="1143"/>
      <c r="M701" s="1100">
        <f t="shared" si="107"/>
        <v>0</v>
      </c>
      <c r="N701" s="1122"/>
      <c r="O701" s="1122"/>
      <c r="P701" s="1122"/>
      <c r="Q701" s="1122"/>
      <c r="R701" s="1123"/>
      <c r="S701" s="1438"/>
      <c r="T701" s="1439"/>
      <c r="U701" s="1439"/>
      <c r="V701" s="1440"/>
      <c r="W701" s="1440"/>
      <c r="X701" s="1441"/>
      <c r="Y701" s="1438"/>
      <c r="Z701" s="1441"/>
      <c r="AA701" s="1442"/>
      <c r="AB701" s="1177"/>
      <c r="AC701" s="1177"/>
      <c r="AD701" s="1177"/>
      <c r="AE701" s="1177"/>
      <c r="AF701" s="1443"/>
      <c r="AG701" s="1287"/>
      <c r="AH701" s="1130"/>
      <c r="AI701" s="1444"/>
      <c r="AJ701" s="582">
        <f t="shared" si="115"/>
        <v>0</v>
      </c>
      <c r="AK701" s="1107"/>
      <c r="AL701" s="1108"/>
      <c r="AM701" s="1109"/>
      <c r="AN701" s="1110" t="s">
        <v>97</v>
      </c>
      <c r="AO701" s="1108" t="s">
        <v>97</v>
      </c>
      <c r="AP701" s="1111" t="s">
        <v>97</v>
      </c>
      <c r="AQ701" s="1244" t="s">
        <v>97</v>
      </c>
      <c r="AR701" s="1242" t="s">
        <v>97</v>
      </c>
      <c r="AS701" s="1242" t="s">
        <v>97</v>
      </c>
      <c r="AT701" s="1242" t="s">
        <v>97</v>
      </c>
      <c r="AU701" s="1286" t="s">
        <v>97</v>
      </c>
      <c r="AV701" s="570">
        <f t="shared" si="109"/>
        <v>0</v>
      </c>
      <c r="AW701" s="1455"/>
      <c r="AX701" s="1456"/>
      <c r="AY701" s="1456"/>
      <c r="AZ701" s="1456"/>
      <c r="BA701" s="1456"/>
      <c r="BB701" s="1456"/>
      <c r="BC701" s="1456"/>
      <c r="BD701" s="1456"/>
      <c r="BE701" s="1457"/>
    </row>
    <row r="702" spans="1:57" ht="31.5">
      <c r="A702" s="2472"/>
      <c r="B702" s="2486"/>
      <c r="C702" s="2458"/>
      <c r="D702" s="8" t="s">
        <v>77</v>
      </c>
      <c r="E702" s="2425"/>
      <c r="F702" s="2428"/>
      <c r="G702" s="1224">
        <f t="shared" si="106"/>
        <v>138</v>
      </c>
      <c r="H702" s="1097">
        <f>SUM(I702:L702)</f>
        <v>1</v>
      </c>
      <c r="I702" s="1098">
        <v>1</v>
      </c>
      <c r="J702" s="1098"/>
      <c r="K702" s="1098"/>
      <c r="L702" s="1143"/>
      <c r="M702" s="1388">
        <f t="shared" si="107"/>
        <v>135</v>
      </c>
      <c r="N702" s="1400">
        <v>135</v>
      </c>
      <c r="O702" s="1400"/>
      <c r="P702" s="1400"/>
      <c r="Q702" s="1400"/>
      <c r="R702" s="1414"/>
      <c r="S702" s="1415">
        <v>32</v>
      </c>
      <c r="T702" s="1400"/>
      <c r="U702" s="1400"/>
      <c r="V702" s="1400">
        <v>103</v>
      </c>
      <c r="W702" s="1400"/>
      <c r="X702" s="1401"/>
      <c r="Y702" s="1415">
        <v>124</v>
      </c>
      <c r="Z702" s="1401">
        <v>11</v>
      </c>
      <c r="AA702" s="1416"/>
      <c r="AB702" s="1386">
        <v>22</v>
      </c>
      <c r="AC702" s="1386">
        <v>21</v>
      </c>
      <c r="AD702" s="1386">
        <v>16</v>
      </c>
      <c r="AE702" s="1386">
        <v>81</v>
      </c>
      <c r="AF702" s="1387">
        <v>2</v>
      </c>
      <c r="AG702" s="1417">
        <v>38.700000000000003</v>
      </c>
      <c r="AH702" s="1418">
        <v>15.9</v>
      </c>
      <c r="AI702" s="1419">
        <v>87.5</v>
      </c>
      <c r="AJ702" s="582">
        <f t="shared" si="115"/>
        <v>135</v>
      </c>
      <c r="AK702" s="1107" t="s">
        <v>98</v>
      </c>
      <c r="AL702" s="1108" t="s">
        <v>98</v>
      </c>
      <c r="AM702" s="1109" t="s">
        <v>98</v>
      </c>
      <c r="AN702" s="1110" t="s">
        <v>97</v>
      </c>
      <c r="AO702" s="1108" t="s">
        <v>97</v>
      </c>
      <c r="AP702" s="1111" t="s">
        <v>97</v>
      </c>
      <c r="AQ702" s="1416">
        <v>24</v>
      </c>
      <c r="AR702" s="1386">
        <v>18</v>
      </c>
      <c r="AS702" s="1386">
        <v>93</v>
      </c>
      <c r="AT702" s="1386"/>
      <c r="AU702" s="1418"/>
      <c r="AV702" s="570">
        <f t="shared" si="109"/>
        <v>3</v>
      </c>
      <c r="AW702" s="1399"/>
      <c r="AX702" s="1400"/>
      <c r="AY702" s="1400"/>
      <c r="AZ702" s="1400"/>
      <c r="BA702" s="1400"/>
      <c r="BB702" s="1400"/>
      <c r="BC702" s="1400">
        <v>1</v>
      </c>
      <c r="BD702" s="1400">
        <v>2</v>
      </c>
      <c r="BE702" s="1401"/>
    </row>
    <row r="703" spans="1:57" ht="32.25" thickBot="1">
      <c r="A703" s="2472"/>
      <c r="B703" s="2487"/>
      <c r="C703" s="2459"/>
      <c r="D703" s="9" t="s">
        <v>78</v>
      </c>
      <c r="E703" s="2426"/>
      <c r="F703" s="2429"/>
      <c r="G703" s="1227">
        <f t="shared" si="106"/>
        <v>0</v>
      </c>
      <c r="H703" s="1118">
        <f t="shared" si="114"/>
        <v>0</v>
      </c>
      <c r="I703" s="1119"/>
      <c r="J703" s="1119"/>
      <c r="K703" s="1119"/>
      <c r="L703" s="1163"/>
      <c r="M703" s="1121">
        <f t="shared" si="107"/>
        <v>0</v>
      </c>
      <c r="N703" s="1445"/>
      <c r="O703" s="1445"/>
      <c r="P703" s="1445"/>
      <c r="Q703" s="1445"/>
      <c r="R703" s="1446"/>
      <c r="S703" s="1449"/>
      <c r="T703" s="1450"/>
      <c r="U703" s="1450"/>
      <c r="V703" s="1445"/>
      <c r="W703" s="1445"/>
      <c r="X703" s="1451"/>
      <c r="Y703" s="1449"/>
      <c r="Z703" s="1451"/>
      <c r="AA703" s="1452"/>
      <c r="AB703" s="1435"/>
      <c r="AC703" s="1435"/>
      <c r="AD703" s="1435"/>
      <c r="AE703" s="1435"/>
      <c r="AF703" s="1453"/>
      <c r="AG703" s="1434"/>
      <c r="AH703" s="1285"/>
      <c r="AI703" s="1454"/>
      <c r="AJ703" s="582">
        <f t="shared" si="115"/>
        <v>0</v>
      </c>
      <c r="AK703" s="1132" t="s">
        <v>97</v>
      </c>
      <c r="AL703" s="1133" t="s">
        <v>97</v>
      </c>
      <c r="AM703" s="1134" t="s">
        <v>97</v>
      </c>
      <c r="AN703" s="1135" t="s">
        <v>97</v>
      </c>
      <c r="AO703" s="1133" t="s">
        <v>98</v>
      </c>
      <c r="AP703" s="1273" t="s">
        <v>98</v>
      </c>
      <c r="AQ703" s="1452"/>
      <c r="AR703" s="1435"/>
      <c r="AS703" s="1435"/>
      <c r="AT703" s="1435"/>
      <c r="AU703" s="1285"/>
      <c r="AV703" s="570">
        <f t="shared" si="109"/>
        <v>0</v>
      </c>
      <c r="AW703" s="1458"/>
      <c r="AX703" s="1459"/>
      <c r="AY703" s="1459"/>
      <c r="AZ703" s="1459"/>
      <c r="BA703" s="1459"/>
      <c r="BB703" s="1459"/>
      <c r="BC703" s="1459"/>
      <c r="BD703" s="1459"/>
      <c r="BE703" s="1460"/>
    </row>
    <row r="704" spans="1:57" ht="31.5">
      <c r="A704" s="2472"/>
      <c r="B704" s="2485" t="s">
        <v>91</v>
      </c>
      <c r="C704" s="2457" t="s">
        <v>92</v>
      </c>
      <c r="D704" s="7" t="s">
        <v>74</v>
      </c>
      <c r="E704" s="2424"/>
      <c r="F704" s="2427">
        <f>E704-SUM(M704:M708)</f>
        <v>-7</v>
      </c>
      <c r="G704" s="1212">
        <f t="shared" si="106"/>
        <v>0</v>
      </c>
      <c r="H704" s="1072">
        <f t="shared" si="114"/>
        <v>0</v>
      </c>
      <c r="I704" s="1073"/>
      <c r="J704" s="1073"/>
      <c r="K704" s="1073"/>
      <c r="L704" s="1090"/>
      <c r="M704" s="1075">
        <f t="shared" si="107"/>
        <v>0</v>
      </c>
      <c r="N704" s="1076"/>
      <c r="O704" s="1076"/>
      <c r="P704" s="1076"/>
      <c r="Q704" s="1076"/>
      <c r="R704" s="1077"/>
      <c r="S704" s="1078"/>
      <c r="T704" s="1139"/>
      <c r="U704" s="1139"/>
      <c r="V704" s="1076"/>
      <c r="W704" s="1076"/>
      <c r="X704" s="1080"/>
      <c r="Y704" s="1078"/>
      <c r="Z704" s="1080"/>
      <c r="AA704" s="1086"/>
      <c r="AB704" s="1073"/>
      <c r="AC704" s="1073"/>
      <c r="AD704" s="1073"/>
      <c r="AE704" s="1073"/>
      <c r="AF704" s="1090"/>
      <c r="AG704" s="1140"/>
      <c r="AH704" s="1074"/>
      <c r="AI704" s="1448"/>
      <c r="AJ704" s="582">
        <f t="shared" si="115"/>
        <v>0</v>
      </c>
      <c r="AK704" s="1087" t="s">
        <v>97</v>
      </c>
      <c r="AL704" s="1088" t="s">
        <v>97</v>
      </c>
      <c r="AM704" s="1089" t="s">
        <v>97</v>
      </c>
      <c r="AN704" s="1086"/>
      <c r="AO704" s="1073"/>
      <c r="AP704" s="1074"/>
      <c r="AQ704" s="1091" t="s">
        <v>97</v>
      </c>
      <c r="AR704" s="1088" t="s">
        <v>97</v>
      </c>
      <c r="AS704" s="1088" t="s">
        <v>97</v>
      </c>
      <c r="AT704" s="1088" t="s">
        <v>97</v>
      </c>
      <c r="AU704" s="1092" t="s">
        <v>97</v>
      </c>
      <c r="AV704" s="570">
        <f t="shared" si="109"/>
        <v>0</v>
      </c>
      <c r="AW704" s="1093"/>
      <c r="AX704" s="1094"/>
      <c r="AY704" s="1094"/>
      <c r="AZ704" s="1094"/>
      <c r="BA704" s="1094"/>
      <c r="BB704" s="1094"/>
      <c r="BC704" s="1094"/>
      <c r="BD704" s="1094"/>
      <c r="BE704" s="1095"/>
    </row>
    <row r="705" spans="1:57" ht="47.25">
      <c r="A705" s="2472"/>
      <c r="B705" s="2486"/>
      <c r="C705" s="2458"/>
      <c r="D705" s="8" t="s">
        <v>75</v>
      </c>
      <c r="E705" s="2425"/>
      <c r="F705" s="2428"/>
      <c r="G705" s="1224">
        <f t="shared" si="106"/>
        <v>0</v>
      </c>
      <c r="H705" s="1097">
        <f t="shared" si="114"/>
        <v>0</v>
      </c>
      <c r="I705" s="1098"/>
      <c r="J705" s="1098"/>
      <c r="K705" s="1098"/>
      <c r="L705" s="1143"/>
      <c r="M705" s="1100">
        <f t="shared" si="107"/>
        <v>0</v>
      </c>
      <c r="N705" s="1101"/>
      <c r="O705" s="1101"/>
      <c r="P705" s="1101"/>
      <c r="Q705" s="1101"/>
      <c r="R705" s="1102"/>
      <c r="S705" s="1152"/>
      <c r="T705" s="1081"/>
      <c r="U705" s="1081"/>
      <c r="V705" s="1142"/>
      <c r="W705" s="1142"/>
      <c r="X705" s="1082"/>
      <c r="Y705" s="1152"/>
      <c r="Z705" s="1082"/>
      <c r="AA705" s="1083"/>
      <c r="AB705" s="1084"/>
      <c r="AC705" s="1084"/>
      <c r="AD705" s="1084"/>
      <c r="AE705" s="1084"/>
      <c r="AF705" s="1164"/>
      <c r="AG705" s="1147"/>
      <c r="AH705" s="1099"/>
      <c r="AI705" s="1238"/>
      <c r="AJ705" s="582">
        <f t="shared" si="115"/>
        <v>0</v>
      </c>
      <c r="AK705" s="1107" t="s">
        <v>98</v>
      </c>
      <c r="AL705" s="1108" t="s">
        <v>98</v>
      </c>
      <c r="AM705" s="1109" t="s">
        <v>98</v>
      </c>
      <c r="AN705" s="1110"/>
      <c r="AO705" s="1108"/>
      <c r="AP705" s="1111"/>
      <c r="AQ705" s="1110" t="s">
        <v>97</v>
      </c>
      <c r="AR705" s="1108" t="s">
        <v>97</v>
      </c>
      <c r="AS705" s="1108" t="s">
        <v>97</v>
      </c>
      <c r="AT705" s="1108" t="s">
        <v>97</v>
      </c>
      <c r="AU705" s="1111" t="s">
        <v>97</v>
      </c>
      <c r="AV705" s="570">
        <f t="shared" si="109"/>
        <v>0</v>
      </c>
      <c r="AW705" s="1153"/>
      <c r="AX705" s="1154"/>
      <c r="AY705" s="1154"/>
      <c r="AZ705" s="1154"/>
      <c r="BA705" s="1154"/>
      <c r="BB705" s="1154"/>
      <c r="BC705" s="1154"/>
      <c r="BD705" s="1154"/>
      <c r="BE705" s="1155"/>
    </row>
    <row r="706" spans="1:57" ht="31.5">
      <c r="A706" s="2472"/>
      <c r="B706" s="2486"/>
      <c r="C706" s="2458"/>
      <c r="D706" s="8" t="s">
        <v>76</v>
      </c>
      <c r="E706" s="2425"/>
      <c r="F706" s="2428"/>
      <c r="G706" s="1224">
        <f t="shared" si="106"/>
        <v>0</v>
      </c>
      <c r="H706" s="1097">
        <f t="shared" si="114"/>
        <v>0</v>
      </c>
      <c r="I706" s="1098"/>
      <c r="J706" s="1098"/>
      <c r="K706" s="1098"/>
      <c r="L706" s="1143"/>
      <c r="M706" s="1100">
        <f t="shared" si="107"/>
        <v>0</v>
      </c>
      <c r="N706" s="1101"/>
      <c r="O706" s="1101"/>
      <c r="P706" s="1101"/>
      <c r="Q706" s="1101"/>
      <c r="R706" s="1102"/>
      <c r="S706" s="1152"/>
      <c r="T706" s="1081"/>
      <c r="U706" s="1081"/>
      <c r="V706" s="1142"/>
      <c r="W706" s="1142"/>
      <c r="X706" s="1082"/>
      <c r="Y706" s="1152"/>
      <c r="Z706" s="1082"/>
      <c r="AA706" s="1083"/>
      <c r="AB706" s="1084"/>
      <c r="AC706" s="1084"/>
      <c r="AD706" s="1084"/>
      <c r="AE706" s="1084"/>
      <c r="AF706" s="1164"/>
      <c r="AG706" s="1147"/>
      <c r="AH706" s="1099"/>
      <c r="AI706" s="1238"/>
      <c r="AJ706" s="582">
        <f>SUM(AQ706:AU706)</f>
        <v>0</v>
      </c>
      <c r="AK706" s="1107"/>
      <c r="AL706" s="1108"/>
      <c r="AM706" s="1109"/>
      <c r="AN706" s="1110" t="s">
        <v>97</v>
      </c>
      <c r="AO706" s="1108" t="s">
        <v>97</v>
      </c>
      <c r="AP706" s="1111" t="s">
        <v>97</v>
      </c>
      <c r="AQ706" s="1110" t="s">
        <v>97</v>
      </c>
      <c r="AR706" s="1108" t="s">
        <v>97</v>
      </c>
      <c r="AS706" s="1108" t="s">
        <v>97</v>
      </c>
      <c r="AT706" s="1108" t="s">
        <v>97</v>
      </c>
      <c r="AU706" s="1111" t="s">
        <v>97</v>
      </c>
      <c r="AV706" s="570">
        <f t="shared" si="109"/>
        <v>0</v>
      </c>
      <c r="AW706" s="1153"/>
      <c r="AX706" s="1154"/>
      <c r="AY706" s="1154"/>
      <c r="AZ706" s="1154"/>
      <c r="BA706" s="1154"/>
      <c r="BB706" s="1154"/>
      <c r="BC706" s="1154"/>
      <c r="BD706" s="1154"/>
      <c r="BE706" s="1155"/>
    </row>
    <row r="707" spans="1:57" ht="31.5">
      <c r="A707" s="2472"/>
      <c r="B707" s="2486"/>
      <c r="C707" s="2458"/>
      <c r="D707" s="8" t="s">
        <v>77</v>
      </c>
      <c r="E707" s="2425"/>
      <c r="F707" s="2428"/>
      <c r="G707" s="1224">
        <f t="shared" si="106"/>
        <v>7</v>
      </c>
      <c r="H707" s="1097">
        <f t="shared" si="114"/>
        <v>0</v>
      </c>
      <c r="I707" s="1098"/>
      <c r="J707" s="1098"/>
      <c r="K707" s="1098"/>
      <c r="L707" s="1143"/>
      <c r="M707" s="1100">
        <f t="shared" si="107"/>
        <v>7</v>
      </c>
      <c r="N707" s="1474">
        <v>7</v>
      </c>
      <c r="O707" s="1474"/>
      <c r="P707" s="1474"/>
      <c r="Q707" s="1474"/>
      <c r="R707" s="1475"/>
      <c r="S707" s="1476"/>
      <c r="T707" s="1474"/>
      <c r="U707" s="1474"/>
      <c r="V707" s="1474"/>
      <c r="W707" s="1474">
        <v>7</v>
      </c>
      <c r="X707" s="1477"/>
      <c r="Y707" s="1476">
        <v>7</v>
      </c>
      <c r="Z707" s="1477"/>
      <c r="AA707" s="1275"/>
      <c r="AB707" s="1478">
        <v>4</v>
      </c>
      <c r="AC707" s="1478">
        <v>4</v>
      </c>
      <c r="AD707" s="1478"/>
      <c r="AE707" s="1478">
        <v>5</v>
      </c>
      <c r="AF707" s="1276">
        <v>2</v>
      </c>
      <c r="AG707" s="1283">
        <v>42.2</v>
      </c>
      <c r="AH707" s="1284">
        <v>21.2</v>
      </c>
      <c r="AI707" s="1479">
        <v>102.1</v>
      </c>
      <c r="AJ707" s="582">
        <f t="shared" si="115"/>
        <v>7</v>
      </c>
      <c r="AK707" s="1107" t="s">
        <v>98</v>
      </c>
      <c r="AL707" s="1108" t="s">
        <v>98</v>
      </c>
      <c r="AM707" s="1109" t="s">
        <v>98</v>
      </c>
      <c r="AN707" s="1110" t="s">
        <v>97</v>
      </c>
      <c r="AO707" s="1108" t="s">
        <v>97</v>
      </c>
      <c r="AP707" s="1111" t="s">
        <v>97</v>
      </c>
      <c r="AQ707" s="1480"/>
      <c r="AR707" s="1481">
        <v>1</v>
      </c>
      <c r="AS707" s="1481">
        <v>5</v>
      </c>
      <c r="AT707" s="1481">
        <v>1</v>
      </c>
      <c r="AU707" s="1482"/>
      <c r="AV707" s="570">
        <f t="shared" si="109"/>
        <v>0</v>
      </c>
      <c r="AW707" s="1153"/>
      <c r="AX707" s="1154"/>
      <c r="AY707" s="1154"/>
      <c r="AZ707" s="1154"/>
      <c r="BA707" s="1154"/>
      <c r="BB707" s="1154"/>
      <c r="BC707" s="1154"/>
      <c r="BD707" s="1154"/>
      <c r="BE707" s="1155"/>
    </row>
    <row r="708" spans="1:57" ht="32.25" thickBot="1">
      <c r="A708" s="2472"/>
      <c r="B708" s="2487"/>
      <c r="C708" s="2459"/>
      <c r="D708" s="9" t="s">
        <v>78</v>
      </c>
      <c r="E708" s="2426"/>
      <c r="F708" s="2429"/>
      <c r="G708" s="1227">
        <f t="shared" si="106"/>
        <v>0</v>
      </c>
      <c r="H708" s="1118">
        <f t="shared" si="114"/>
        <v>0</v>
      </c>
      <c r="I708" s="1119"/>
      <c r="J708" s="1119"/>
      <c r="K708" s="1119"/>
      <c r="L708" s="1163"/>
      <c r="M708" s="1121">
        <f t="shared" si="107"/>
        <v>0</v>
      </c>
      <c r="N708" s="1125"/>
      <c r="O708" s="1125"/>
      <c r="P708" s="1125"/>
      <c r="Q708" s="1125"/>
      <c r="R708" s="1146"/>
      <c r="S708" s="1124"/>
      <c r="T708" s="1145"/>
      <c r="U708" s="1145"/>
      <c r="V708" s="1125"/>
      <c r="W708" s="1125"/>
      <c r="X708" s="1126"/>
      <c r="Y708" s="1124"/>
      <c r="Z708" s="1126"/>
      <c r="AA708" s="1131"/>
      <c r="AB708" s="1119"/>
      <c r="AC708" s="1119"/>
      <c r="AD708" s="1119"/>
      <c r="AE708" s="1119"/>
      <c r="AF708" s="1163"/>
      <c r="AG708" s="1162"/>
      <c r="AH708" s="1120"/>
      <c r="AI708" s="1473"/>
      <c r="AJ708" s="582">
        <f t="shared" si="115"/>
        <v>0</v>
      </c>
      <c r="AK708" s="1132" t="s">
        <v>97</v>
      </c>
      <c r="AL708" s="1133" t="s">
        <v>97</v>
      </c>
      <c r="AM708" s="1134" t="s">
        <v>97</v>
      </c>
      <c r="AN708" s="1135" t="s">
        <v>97</v>
      </c>
      <c r="AO708" s="1133" t="s">
        <v>98</v>
      </c>
      <c r="AP708" s="1273" t="s">
        <v>98</v>
      </c>
      <c r="AQ708" s="1131"/>
      <c r="AR708" s="1119"/>
      <c r="AS708" s="1119"/>
      <c r="AT708" s="1119"/>
      <c r="AU708" s="1120"/>
      <c r="AV708" s="570">
        <f t="shared" si="109"/>
        <v>0</v>
      </c>
      <c r="AW708" s="1136"/>
      <c r="AX708" s="1137"/>
      <c r="AY708" s="1137"/>
      <c r="AZ708" s="1137"/>
      <c r="BA708" s="1137"/>
      <c r="BB708" s="1137"/>
      <c r="BC708" s="1137"/>
      <c r="BD708" s="1137"/>
      <c r="BE708" s="1138"/>
    </row>
    <row r="709" spans="1:57" ht="31.5">
      <c r="A709" s="2472"/>
      <c r="B709" s="2485" t="s">
        <v>93</v>
      </c>
      <c r="C709" s="2457" t="s">
        <v>94</v>
      </c>
      <c r="D709" s="7" t="s">
        <v>74</v>
      </c>
      <c r="E709" s="2424">
        <v>15</v>
      </c>
      <c r="F709" s="2427">
        <f>E709-SUM(M709:M713)</f>
        <v>0</v>
      </c>
      <c r="G709" s="1212">
        <f t="shared" si="106"/>
        <v>0</v>
      </c>
      <c r="H709" s="1072">
        <f t="shared" si="114"/>
        <v>0</v>
      </c>
      <c r="I709" s="1073"/>
      <c r="J709" s="1073"/>
      <c r="K709" s="1073"/>
      <c r="L709" s="1090"/>
      <c r="M709" s="1075">
        <f t="shared" si="107"/>
        <v>0</v>
      </c>
      <c r="N709" s="1076"/>
      <c r="O709" s="1076"/>
      <c r="P709" s="1076"/>
      <c r="Q709" s="1076"/>
      <c r="R709" s="1077"/>
      <c r="S709" s="1078"/>
      <c r="T709" s="1139"/>
      <c r="U709" s="1139"/>
      <c r="V709" s="1076"/>
      <c r="W709" s="1076"/>
      <c r="X709" s="1080"/>
      <c r="Y709" s="1078"/>
      <c r="Z709" s="1080"/>
      <c r="AA709" s="1086"/>
      <c r="AB709" s="1073"/>
      <c r="AC709" s="1073"/>
      <c r="AD709" s="1073"/>
      <c r="AE709" s="1073"/>
      <c r="AF709" s="1090"/>
      <c r="AG709" s="1140"/>
      <c r="AH709" s="1074"/>
      <c r="AI709" s="1448"/>
      <c r="AJ709" s="582">
        <f>SUM(AQ709:AU709)</f>
        <v>0</v>
      </c>
      <c r="AK709" s="1087" t="s">
        <v>97</v>
      </c>
      <c r="AL709" s="1088" t="s">
        <v>97</v>
      </c>
      <c r="AM709" s="1089" t="s">
        <v>97</v>
      </c>
      <c r="AN709" s="1086"/>
      <c r="AO709" s="1073"/>
      <c r="AP709" s="1090"/>
      <c r="AQ709" s="1091" t="s">
        <v>97</v>
      </c>
      <c r="AR709" s="1088" t="s">
        <v>97</v>
      </c>
      <c r="AS709" s="1088" t="s">
        <v>97</v>
      </c>
      <c r="AT709" s="1088" t="s">
        <v>97</v>
      </c>
      <c r="AU709" s="1092" t="s">
        <v>97</v>
      </c>
      <c r="AV709" s="570">
        <f t="shared" si="109"/>
        <v>0</v>
      </c>
      <c r="AW709" s="1093"/>
      <c r="AX709" s="1094"/>
      <c r="AY709" s="1094"/>
      <c r="AZ709" s="1094"/>
      <c r="BA709" s="1094"/>
      <c r="BB709" s="1094"/>
      <c r="BC709" s="1094"/>
      <c r="BD709" s="1094"/>
      <c r="BE709" s="1095"/>
    </row>
    <row r="710" spans="1:57" ht="47.25">
      <c r="A710" s="2472"/>
      <c r="B710" s="2486"/>
      <c r="C710" s="2458"/>
      <c r="D710" s="8" t="s">
        <v>75</v>
      </c>
      <c r="E710" s="2425"/>
      <c r="F710" s="2428"/>
      <c r="G710" s="1224">
        <f t="shared" si="106"/>
        <v>0</v>
      </c>
      <c r="H710" s="1097">
        <f t="shared" si="114"/>
        <v>0</v>
      </c>
      <c r="I710" s="1098"/>
      <c r="J710" s="1098"/>
      <c r="K710" s="1098"/>
      <c r="L710" s="1143"/>
      <c r="M710" s="1100">
        <f t="shared" si="107"/>
        <v>0</v>
      </c>
      <c r="N710" s="1101"/>
      <c r="O710" s="1101"/>
      <c r="P710" s="1101"/>
      <c r="Q710" s="1101"/>
      <c r="R710" s="1102"/>
      <c r="S710" s="1152"/>
      <c r="T710" s="1081"/>
      <c r="U710" s="1081"/>
      <c r="V710" s="1142"/>
      <c r="W710" s="1142"/>
      <c r="X710" s="1082"/>
      <c r="Y710" s="1152"/>
      <c r="Z710" s="1082"/>
      <c r="AA710" s="1083"/>
      <c r="AB710" s="1084"/>
      <c r="AC710" s="1084"/>
      <c r="AD710" s="1084"/>
      <c r="AE710" s="1084"/>
      <c r="AF710" s="1164"/>
      <c r="AG710" s="1147"/>
      <c r="AH710" s="1099"/>
      <c r="AI710" s="1238"/>
      <c r="AJ710" s="582">
        <f t="shared" si="115"/>
        <v>0</v>
      </c>
      <c r="AK710" s="1107" t="s">
        <v>98</v>
      </c>
      <c r="AL710" s="1108" t="s">
        <v>98</v>
      </c>
      <c r="AM710" s="1109" t="s">
        <v>98</v>
      </c>
      <c r="AN710" s="1110"/>
      <c r="AO710" s="1108"/>
      <c r="AP710" s="1109"/>
      <c r="AQ710" s="1110" t="s">
        <v>97</v>
      </c>
      <c r="AR710" s="1108" t="s">
        <v>97</v>
      </c>
      <c r="AS710" s="1108" t="s">
        <v>97</v>
      </c>
      <c r="AT710" s="1108" t="s">
        <v>97</v>
      </c>
      <c r="AU710" s="1111" t="s">
        <v>97</v>
      </c>
      <c r="AV710" s="570">
        <f t="shared" si="109"/>
        <v>0</v>
      </c>
      <c r="AW710" s="1153"/>
      <c r="AX710" s="1154"/>
      <c r="AY710" s="1154"/>
      <c r="AZ710" s="1154"/>
      <c r="BA710" s="1154"/>
      <c r="BB710" s="1154"/>
      <c r="BC710" s="1154"/>
      <c r="BD710" s="1154"/>
      <c r="BE710" s="1155"/>
    </row>
    <row r="711" spans="1:57" ht="31.5">
      <c r="A711" s="2472"/>
      <c r="B711" s="2486"/>
      <c r="C711" s="2458"/>
      <c r="D711" s="8" t="s">
        <v>76</v>
      </c>
      <c r="E711" s="2425"/>
      <c r="F711" s="2428"/>
      <c r="G711" s="1224">
        <f t="shared" si="106"/>
        <v>0</v>
      </c>
      <c r="H711" s="1097">
        <f t="shared" si="114"/>
        <v>0</v>
      </c>
      <c r="I711" s="1098"/>
      <c r="J711" s="1098"/>
      <c r="K711" s="1098"/>
      <c r="L711" s="1143"/>
      <c r="M711" s="1100">
        <f t="shared" si="107"/>
        <v>0</v>
      </c>
      <c r="N711" s="1101"/>
      <c r="O711" s="1101"/>
      <c r="P711" s="1101"/>
      <c r="Q711" s="1101"/>
      <c r="R711" s="1102"/>
      <c r="S711" s="1152"/>
      <c r="T711" s="1081"/>
      <c r="U711" s="1081"/>
      <c r="V711" s="1142"/>
      <c r="W711" s="1142"/>
      <c r="X711" s="1082"/>
      <c r="Y711" s="1152"/>
      <c r="Z711" s="1082"/>
      <c r="AA711" s="1083"/>
      <c r="AB711" s="1084"/>
      <c r="AC711" s="1084"/>
      <c r="AD711" s="1084"/>
      <c r="AE711" s="1084"/>
      <c r="AF711" s="1164"/>
      <c r="AG711" s="1147"/>
      <c r="AH711" s="1099"/>
      <c r="AI711" s="1238"/>
      <c r="AJ711" s="582">
        <f t="shared" si="115"/>
        <v>0</v>
      </c>
      <c r="AK711" s="1107"/>
      <c r="AL711" s="1108"/>
      <c r="AM711" s="1109"/>
      <c r="AN711" s="1110" t="s">
        <v>97</v>
      </c>
      <c r="AO711" s="1108" t="s">
        <v>97</v>
      </c>
      <c r="AP711" s="1109" t="s">
        <v>97</v>
      </c>
      <c r="AQ711" s="1110" t="s">
        <v>97</v>
      </c>
      <c r="AR711" s="1108" t="s">
        <v>97</v>
      </c>
      <c r="AS711" s="1108" t="s">
        <v>97</v>
      </c>
      <c r="AT711" s="1108" t="s">
        <v>97</v>
      </c>
      <c r="AU711" s="1111" t="s">
        <v>97</v>
      </c>
      <c r="AV711" s="570">
        <f t="shared" si="109"/>
        <v>0</v>
      </c>
      <c r="AW711" s="1153"/>
      <c r="AX711" s="1154"/>
      <c r="AY711" s="1154"/>
      <c r="AZ711" s="1154"/>
      <c r="BA711" s="1154"/>
      <c r="BB711" s="1154"/>
      <c r="BC711" s="1154"/>
      <c r="BD711" s="1154"/>
      <c r="BE711" s="1155"/>
    </row>
    <row r="712" spans="1:57" ht="31.5">
      <c r="A712" s="2472"/>
      <c r="B712" s="2486"/>
      <c r="C712" s="2458"/>
      <c r="D712" s="8" t="s">
        <v>77</v>
      </c>
      <c r="E712" s="2425"/>
      <c r="F712" s="2428"/>
      <c r="G712" s="1224">
        <f t="shared" si="106"/>
        <v>15</v>
      </c>
      <c r="H712" s="1097">
        <f t="shared" si="114"/>
        <v>0</v>
      </c>
      <c r="I712" s="1098"/>
      <c r="J712" s="1098"/>
      <c r="K712" s="1098"/>
      <c r="L712" s="1143"/>
      <c r="M712" s="1100">
        <f t="shared" si="107"/>
        <v>15</v>
      </c>
      <c r="N712" s="1101">
        <v>15</v>
      </c>
      <c r="O712" s="1101"/>
      <c r="P712" s="1101"/>
      <c r="Q712" s="1101"/>
      <c r="R712" s="1102"/>
      <c r="S712" s="1152"/>
      <c r="T712" s="1081"/>
      <c r="U712" s="1081"/>
      <c r="V712" s="1142">
        <v>14</v>
      </c>
      <c r="W712" s="1142">
        <v>1</v>
      </c>
      <c r="X712" s="1082"/>
      <c r="Y712" s="1152">
        <v>14</v>
      </c>
      <c r="Z712" s="1082">
        <v>1</v>
      </c>
      <c r="AA712" s="1083"/>
      <c r="AB712" s="1084"/>
      <c r="AC712" s="1084"/>
      <c r="AD712" s="1084"/>
      <c r="AE712" s="1084">
        <v>8</v>
      </c>
      <c r="AF712" s="1164"/>
      <c r="AG712" s="1147">
        <v>39.700000000000003</v>
      </c>
      <c r="AH712" s="1099">
        <v>11.1</v>
      </c>
      <c r="AI712" s="1238">
        <v>100</v>
      </c>
      <c r="AJ712" s="582">
        <f t="shared" si="115"/>
        <v>15</v>
      </c>
      <c r="AK712" s="1107" t="s">
        <v>98</v>
      </c>
      <c r="AL712" s="1108" t="s">
        <v>98</v>
      </c>
      <c r="AM712" s="1109" t="s">
        <v>98</v>
      </c>
      <c r="AN712" s="1110" t="s">
        <v>97</v>
      </c>
      <c r="AO712" s="1108" t="s">
        <v>97</v>
      </c>
      <c r="AP712" s="1109" t="s">
        <v>97</v>
      </c>
      <c r="AQ712" s="1110"/>
      <c r="AR712" s="1108"/>
      <c r="AS712" s="1108">
        <v>15</v>
      </c>
      <c r="AT712" s="1108"/>
      <c r="AU712" s="1111"/>
      <c r="AV712" s="570">
        <f t="shared" si="109"/>
        <v>0</v>
      </c>
      <c r="AW712" s="1153"/>
      <c r="AX712" s="1154"/>
      <c r="AY712" s="1154"/>
      <c r="AZ712" s="1154"/>
      <c r="BA712" s="1154"/>
      <c r="BB712" s="1154"/>
      <c r="BC712" s="1154"/>
      <c r="BD712" s="1154"/>
      <c r="BE712" s="1155"/>
    </row>
    <row r="713" spans="1:57" ht="32.25" thickBot="1">
      <c r="A713" s="2472"/>
      <c r="B713" s="2487"/>
      <c r="C713" s="2459"/>
      <c r="D713" s="9" t="s">
        <v>78</v>
      </c>
      <c r="E713" s="2426"/>
      <c r="F713" s="2429"/>
      <c r="G713" s="1227">
        <f t="shared" si="106"/>
        <v>0</v>
      </c>
      <c r="H713" s="1118">
        <f t="shared" si="114"/>
        <v>0</v>
      </c>
      <c r="I713" s="1119"/>
      <c r="J713" s="1119"/>
      <c r="K713" s="1119"/>
      <c r="L713" s="1163"/>
      <c r="M713" s="1121">
        <f t="shared" si="107"/>
        <v>0</v>
      </c>
      <c r="N713" s="1125"/>
      <c r="O713" s="1125"/>
      <c r="P713" s="1125"/>
      <c r="Q713" s="1125"/>
      <c r="R713" s="1146"/>
      <c r="S713" s="1124"/>
      <c r="T713" s="1145"/>
      <c r="U713" s="1145"/>
      <c r="V713" s="1125"/>
      <c r="W713" s="1125"/>
      <c r="X713" s="1126"/>
      <c r="Y713" s="1124"/>
      <c r="Z713" s="1126"/>
      <c r="AA713" s="1131"/>
      <c r="AB713" s="1119"/>
      <c r="AC713" s="1119"/>
      <c r="AD713" s="1119"/>
      <c r="AE713" s="1119"/>
      <c r="AF713" s="1163"/>
      <c r="AG713" s="1162"/>
      <c r="AH713" s="1120"/>
      <c r="AI713" s="1473"/>
      <c r="AJ713" s="582">
        <f t="shared" si="115"/>
        <v>0</v>
      </c>
      <c r="AK713" s="1132" t="s">
        <v>97</v>
      </c>
      <c r="AL713" s="1133" t="s">
        <v>97</v>
      </c>
      <c r="AM713" s="1134" t="s">
        <v>97</v>
      </c>
      <c r="AN713" s="1135" t="s">
        <v>97</v>
      </c>
      <c r="AO713" s="1133" t="s">
        <v>98</v>
      </c>
      <c r="AP713" s="1134" t="s">
        <v>98</v>
      </c>
      <c r="AQ713" s="1131"/>
      <c r="AR713" s="1119"/>
      <c r="AS713" s="1119"/>
      <c r="AT713" s="1119"/>
      <c r="AU713" s="1120"/>
      <c r="AV713" s="570">
        <f t="shared" si="109"/>
        <v>0</v>
      </c>
      <c r="AW713" s="1136"/>
      <c r="AX713" s="1137"/>
      <c r="AY713" s="1137"/>
      <c r="AZ713" s="1137"/>
      <c r="BA713" s="1137"/>
      <c r="BB713" s="1137"/>
      <c r="BC713" s="1137"/>
      <c r="BD713" s="1137"/>
      <c r="BE713" s="1138"/>
    </row>
    <row r="714" spans="1:57" ht="31.5">
      <c r="A714" s="2472"/>
      <c r="B714" s="2485" t="s">
        <v>95</v>
      </c>
      <c r="C714" s="2457" t="s">
        <v>96</v>
      </c>
      <c r="D714" s="7" t="s">
        <v>74</v>
      </c>
      <c r="E714" s="2424">
        <v>5</v>
      </c>
      <c r="F714" s="2427">
        <f>E714-SUM(M714:M718)</f>
        <v>1</v>
      </c>
      <c r="G714" s="1212">
        <f t="shared" ref="G714:G777" si="116">SUM(M714,AV714)</f>
        <v>0</v>
      </c>
      <c r="H714" s="1072">
        <f t="shared" si="114"/>
        <v>0</v>
      </c>
      <c r="I714" s="1073"/>
      <c r="J714" s="1073"/>
      <c r="K714" s="1073"/>
      <c r="L714" s="1090"/>
      <c r="M714" s="1075">
        <f t="shared" ref="M714:M777" si="117">IF(AND(SUM(N714:R714)=SUM(Y714:Z714),SUM(S714:X714)=SUM(Y714:Z714)),SUM(N714:R714),"ПЕРЕВІРТЕ ПРАВИЛЬНІСТЬ ДАНИХ")</f>
        <v>0</v>
      </c>
      <c r="N714" s="1076"/>
      <c r="O714" s="1076"/>
      <c r="P714" s="1076"/>
      <c r="Q714" s="1076"/>
      <c r="R714" s="1077"/>
      <c r="S714" s="1078"/>
      <c r="T714" s="1139"/>
      <c r="U714" s="1139"/>
      <c r="V714" s="1076"/>
      <c r="W714" s="1076"/>
      <c r="X714" s="1080"/>
      <c r="Y714" s="1078"/>
      <c r="Z714" s="1080"/>
      <c r="AA714" s="1086"/>
      <c r="AB714" s="1073"/>
      <c r="AC714" s="1073"/>
      <c r="AD714" s="1073"/>
      <c r="AE714" s="1073"/>
      <c r="AF714" s="1090"/>
      <c r="AG714" s="1140"/>
      <c r="AH714" s="1074"/>
      <c r="AI714" s="1448"/>
      <c r="AJ714" s="582">
        <f t="shared" si="115"/>
        <v>0</v>
      </c>
      <c r="AK714" s="1087" t="s">
        <v>97</v>
      </c>
      <c r="AL714" s="1088" t="s">
        <v>97</v>
      </c>
      <c r="AM714" s="1089" t="s">
        <v>97</v>
      </c>
      <c r="AN714" s="1086"/>
      <c r="AO714" s="1073"/>
      <c r="AP714" s="1090"/>
      <c r="AQ714" s="1091" t="s">
        <v>97</v>
      </c>
      <c r="AR714" s="1088" t="s">
        <v>97</v>
      </c>
      <c r="AS714" s="1088" t="s">
        <v>97</v>
      </c>
      <c r="AT714" s="1088" t="s">
        <v>97</v>
      </c>
      <c r="AU714" s="1092" t="s">
        <v>97</v>
      </c>
      <c r="AV714" s="570">
        <f t="shared" ref="AV714:AV777" si="118">SUM(AW714:BE714)</f>
        <v>0</v>
      </c>
      <c r="AW714" s="1093"/>
      <c r="AX714" s="1094"/>
      <c r="AY714" s="1094"/>
      <c r="AZ714" s="1094"/>
      <c r="BA714" s="1094"/>
      <c r="BB714" s="1094"/>
      <c r="BC714" s="1094"/>
      <c r="BD714" s="1094"/>
      <c r="BE714" s="1095"/>
    </row>
    <row r="715" spans="1:57" ht="47.25">
      <c r="A715" s="2472"/>
      <c r="B715" s="2486"/>
      <c r="C715" s="2458"/>
      <c r="D715" s="8" t="s">
        <v>75</v>
      </c>
      <c r="E715" s="2425"/>
      <c r="F715" s="2428"/>
      <c r="G715" s="1224">
        <f t="shared" si="116"/>
        <v>0</v>
      </c>
      <c r="H715" s="1097">
        <f t="shared" si="114"/>
        <v>0</v>
      </c>
      <c r="I715" s="1098"/>
      <c r="J715" s="1098"/>
      <c r="K715" s="1098"/>
      <c r="L715" s="1143"/>
      <c r="M715" s="1100">
        <f t="shared" si="117"/>
        <v>0</v>
      </c>
      <c r="N715" s="1101"/>
      <c r="O715" s="1101"/>
      <c r="P715" s="1101"/>
      <c r="Q715" s="1101"/>
      <c r="R715" s="1102"/>
      <c r="S715" s="1152"/>
      <c r="T715" s="1081"/>
      <c r="U715" s="1081"/>
      <c r="V715" s="1142"/>
      <c r="W715" s="1142"/>
      <c r="X715" s="1082"/>
      <c r="Y715" s="1152"/>
      <c r="Z715" s="1082"/>
      <c r="AA715" s="1083"/>
      <c r="AB715" s="1084"/>
      <c r="AC715" s="1084"/>
      <c r="AD715" s="1084"/>
      <c r="AE715" s="1084"/>
      <c r="AF715" s="1164"/>
      <c r="AG715" s="1147"/>
      <c r="AH715" s="1099"/>
      <c r="AI715" s="1238"/>
      <c r="AJ715" s="582">
        <f t="shared" si="115"/>
        <v>0</v>
      </c>
      <c r="AK715" s="1107" t="s">
        <v>98</v>
      </c>
      <c r="AL715" s="1108" t="s">
        <v>98</v>
      </c>
      <c r="AM715" s="1109" t="s">
        <v>98</v>
      </c>
      <c r="AN715" s="1110"/>
      <c r="AO715" s="1108"/>
      <c r="AP715" s="1109"/>
      <c r="AQ715" s="1110" t="s">
        <v>97</v>
      </c>
      <c r="AR715" s="1108" t="s">
        <v>97</v>
      </c>
      <c r="AS715" s="1108" t="s">
        <v>97</v>
      </c>
      <c r="AT715" s="1108" t="s">
        <v>97</v>
      </c>
      <c r="AU715" s="1111" t="s">
        <v>97</v>
      </c>
      <c r="AV715" s="570">
        <f t="shared" si="118"/>
        <v>0</v>
      </c>
      <c r="AW715" s="1153"/>
      <c r="AX715" s="1154"/>
      <c r="AY715" s="1154"/>
      <c r="AZ715" s="1154"/>
      <c r="BA715" s="1154"/>
      <c r="BB715" s="1154"/>
      <c r="BC715" s="1154"/>
      <c r="BD715" s="1154"/>
      <c r="BE715" s="1155"/>
    </row>
    <row r="716" spans="1:57" ht="31.5">
      <c r="A716" s="2472"/>
      <c r="B716" s="2486"/>
      <c r="C716" s="2458"/>
      <c r="D716" s="8" t="s">
        <v>76</v>
      </c>
      <c r="E716" s="2425"/>
      <c r="F716" s="2428"/>
      <c r="G716" s="1224">
        <f t="shared" si="116"/>
        <v>0</v>
      </c>
      <c r="H716" s="1097">
        <f t="shared" si="114"/>
        <v>0</v>
      </c>
      <c r="I716" s="1098"/>
      <c r="J716" s="1098"/>
      <c r="K716" s="1098"/>
      <c r="L716" s="1143"/>
      <c r="M716" s="1100">
        <f t="shared" si="117"/>
        <v>0</v>
      </c>
      <c r="N716" s="1122"/>
      <c r="O716" s="1122"/>
      <c r="P716" s="1122"/>
      <c r="Q716" s="1122"/>
      <c r="R716" s="1123"/>
      <c r="S716" s="1438"/>
      <c r="T716" s="1439"/>
      <c r="U716" s="1439"/>
      <c r="V716" s="1440"/>
      <c r="W716" s="1440"/>
      <c r="X716" s="1441"/>
      <c r="Y716" s="1438"/>
      <c r="Z716" s="1441"/>
      <c r="AA716" s="1442"/>
      <c r="AB716" s="1177"/>
      <c r="AC716" s="1177"/>
      <c r="AD716" s="1177"/>
      <c r="AE716" s="1177"/>
      <c r="AF716" s="1443"/>
      <c r="AG716" s="1287"/>
      <c r="AH716" s="1130"/>
      <c r="AI716" s="1444"/>
      <c r="AJ716" s="582">
        <f>SUM(AQ716:AU716)</f>
        <v>0</v>
      </c>
      <c r="AK716" s="1107"/>
      <c r="AL716" s="1108"/>
      <c r="AM716" s="1109"/>
      <c r="AN716" s="1110" t="s">
        <v>97</v>
      </c>
      <c r="AO716" s="1108" t="s">
        <v>97</v>
      </c>
      <c r="AP716" s="1109" t="s">
        <v>97</v>
      </c>
      <c r="AQ716" s="1110" t="s">
        <v>97</v>
      </c>
      <c r="AR716" s="1108" t="s">
        <v>97</v>
      </c>
      <c r="AS716" s="1108" t="s">
        <v>97</v>
      </c>
      <c r="AT716" s="1108" t="s">
        <v>97</v>
      </c>
      <c r="AU716" s="1111" t="s">
        <v>97</v>
      </c>
      <c r="AV716" s="570">
        <f t="shared" si="118"/>
        <v>0</v>
      </c>
      <c r="AW716" s="1153"/>
      <c r="AX716" s="1154"/>
      <c r="AY716" s="1154"/>
      <c r="AZ716" s="1154"/>
      <c r="BA716" s="1154"/>
      <c r="BB716" s="1154"/>
      <c r="BC716" s="1154"/>
      <c r="BD716" s="1154"/>
      <c r="BE716" s="1155"/>
    </row>
    <row r="717" spans="1:57" ht="31.5">
      <c r="A717" s="2472"/>
      <c r="B717" s="2486"/>
      <c r="C717" s="2458"/>
      <c r="D717" s="8" t="s">
        <v>77</v>
      </c>
      <c r="E717" s="2425"/>
      <c r="F717" s="2428"/>
      <c r="G717" s="1224">
        <f t="shared" si="116"/>
        <v>5</v>
      </c>
      <c r="H717" s="1097">
        <f>SUM(I717:L717)</f>
        <v>2</v>
      </c>
      <c r="I717" s="1098">
        <v>2</v>
      </c>
      <c r="J717" s="1098"/>
      <c r="K717" s="1098"/>
      <c r="L717" s="1143"/>
      <c r="M717" s="1388">
        <f t="shared" si="117"/>
        <v>4</v>
      </c>
      <c r="N717" s="1400"/>
      <c r="O717" s="1400"/>
      <c r="P717" s="1400"/>
      <c r="Q717" s="1400"/>
      <c r="R717" s="1414">
        <v>4</v>
      </c>
      <c r="S717" s="1415">
        <v>2</v>
      </c>
      <c r="T717" s="1400"/>
      <c r="U717" s="1400"/>
      <c r="V717" s="1400">
        <v>2</v>
      </c>
      <c r="W717" s="1400"/>
      <c r="X717" s="1401"/>
      <c r="Y717" s="1415">
        <v>4</v>
      </c>
      <c r="Z717" s="1401"/>
      <c r="AA717" s="1416"/>
      <c r="AB717" s="1386"/>
      <c r="AC717" s="1386"/>
      <c r="AD717" s="1386"/>
      <c r="AE717" s="1386">
        <v>4</v>
      </c>
      <c r="AF717" s="1387"/>
      <c r="AG717" s="1417">
        <v>44</v>
      </c>
      <c r="AH717" s="1418">
        <v>25.5</v>
      </c>
      <c r="AI717" s="1419">
        <v>75</v>
      </c>
      <c r="AJ717" s="582">
        <f t="shared" si="115"/>
        <v>2</v>
      </c>
      <c r="AK717" s="1107" t="s">
        <v>98</v>
      </c>
      <c r="AL717" s="1108" t="s">
        <v>98</v>
      </c>
      <c r="AM717" s="1109" t="s">
        <v>98</v>
      </c>
      <c r="AN717" s="1110" t="s">
        <v>97</v>
      </c>
      <c r="AO717" s="1108" t="s">
        <v>97</v>
      </c>
      <c r="AP717" s="1109" t="s">
        <v>97</v>
      </c>
      <c r="AQ717" s="1110">
        <v>1</v>
      </c>
      <c r="AR717" s="1108"/>
      <c r="AS717" s="1108">
        <v>1</v>
      </c>
      <c r="AT717" s="1108"/>
      <c r="AU717" s="1111"/>
      <c r="AV717" s="570">
        <f t="shared" si="118"/>
        <v>1</v>
      </c>
      <c r="AW717" s="1153"/>
      <c r="AX717" s="1154"/>
      <c r="AY717" s="1154"/>
      <c r="AZ717" s="1154"/>
      <c r="BA717" s="1154"/>
      <c r="BB717" s="1154"/>
      <c r="BC717" s="1154"/>
      <c r="BD717" s="1154"/>
      <c r="BE717" s="1155">
        <v>1</v>
      </c>
    </row>
    <row r="718" spans="1:57" ht="32.25" thickBot="1">
      <c r="A718" s="2472"/>
      <c r="B718" s="2488"/>
      <c r="C718" s="2474"/>
      <c r="D718" s="391" t="s">
        <v>78</v>
      </c>
      <c r="E718" s="2425"/>
      <c r="F718" s="2428"/>
      <c r="G718" s="1317">
        <f t="shared" si="116"/>
        <v>0</v>
      </c>
      <c r="H718" s="1118">
        <f t="shared" si="114"/>
        <v>0</v>
      </c>
      <c r="I718" s="1119"/>
      <c r="J718" s="1119"/>
      <c r="K718" s="1119"/>
      <c r="L718" s="1163"/>
      <c r="M718" s="1121">
        <f t="shared" si="117"/>
        <v>0</v>
      </c>
      <c r="N718" s="1445"/>
      <c r="O718" s="1445"/>
      <c r="P718" s="1445"/>
      <c r="Q718" s="1445"/>
      <c r="R718" s="1446"/>
      <c r="S718" s="1449"/>
      <c r="T718" s="1450"/>
      <c r="U718" s="1450"/>
      <c r="V718" s="1445"/>
      <c r="W718" s="1445"/>
      <c r="X718" s="1451"/>
      <c r="Y718" s="1449"/>
      <c r="Z718" s="1451"/>
      <c r="AA718" s="1452"/>
      <c r="AB718" s="1435"/>
      <c r="AC718" s="1435"/>
      <c r="AD718" s="1435"/>
      <c r="AE718" s="1435"/>
      <c r="AF718" s="1453"/>
      <c r="AG718" s="1434"/>
      <c r="AH718" s="1285"/>
      <c r="AI718" s="1454"/>
      <c r="AJ718" s="582">
        <f t="shared" si="115"/>
        <v>0</v>
      </c>
      <c r="AK718" s="1132" t="s">
        <v>97</v>
      </c>
      <c r="AL718" s="1133" t="s">
        <v>97</v>
      </c>
      <c r="AM718" s="1134" t="s">
        <v>97</v>
      </c>
      <c r="AN718" s="1135" t="s">
        <v>97</v>
      </c>
      <c r="AO718" s="1133" t="s">
        <v>98</v>
      </c>
      <c r="AP718" s="1134" t="s">
        <v>98</v>
      </c>
      <c r="AQ718" s="1131"/>
      <c r="AR718" s="1119"/>
      <c r="AS718" s="1119"/>
      <c r="AT718" s="1119"/>
      <c r="AU718" s="1120"/>
      <c r="AV718" s="570">
        <f t="shared" si="118"/>
        <v>0</v>
      </c>
      <c r="AW718" s="1136"/>
      <c r="AX718" s="1137"/>
      <c r="AY718" s="1137"/>
      <c r="AZ718" s="1137"/>
      <c r="BA718" s="1137"/>
      <c r="BB718" s="1137"/>
      <c r="BC718" s="1137"/>
      <c r="BD718" s="1137"/>
      <c r="BE718" s="1138"/>
    </row>
    <row r="719" spans="1:57" ht="31.5">
      <c r="A719" s="2465" t="s">
        <v>100</v>
      </c>
      <c r="B719" s="2692" t="s">
        <v>101</v>
      </c>
      <c r="C719" s="2698" t="s">
        <v>99</v>
      </c>
      <c r="D719" s="7" t="s">
        <v>74</v>
      </c>
      <c r="E719" s="2424">
        <v>262</v>
      </c>
      <c r="F719" s="2478">
        <f>E719-SUM(M719:M723)</f>
        <v>113</v>
      </c>
      <c r="G719" s="1483">
        <f t="shared" si="116"/>
        <v>38</v>
      </c>
      <c r="H719" s="1072">
        <f>SUM(I719:L719)</f>
        <v>1</v>
      </c>
      <c r="I719" s="1073">
        <v>1</v>
      </c>
      <c r="J719" s="1073"/>
      <c r="K719" s="1073"/>
      <c r="L719" s="1090"/>
      <c r="M719" s="1075">
        <f t="shared" si="117"/>
        <v>37</v>
      </c>
      <c r="N719" s="1076"/>
      <c r="O719" s="1076"/>
      <c r="P719" s="1076"/>
      <c r="Q719" s="1076"/>
      <c r="R719" s="1077">
        <v>37</v>
      </c>
      <c r="S719" s="1078">
        <v>1</v>
      </c>
      <c r="T719" s="1076"/>
      <c r="U719" s="1076"/>
      <c r="V719" s="1079">
        <v>36</v>
      </c>
      <c r="W719" s="1076"/>
      <c r="X719" s="1080"/>
      <c r="Y719" s="1152">
        <v>35</v>
      </c>
      <c r="Z719" s="1082">
        <v>2</v>
      </c>
      <c r="AA719" s="1083"/>
      <c r="AB719" s="1084">
        <v>6</v>
      </c>
      <c r="AC719" s="1084">
        <v>6</v>
      </c>
      <c r="AD719" s="1084">
        <v>1</v>
      </c>
      <c r="AE719" s="1084">
        <v>16</v>
      </c>
      <c r="AF719" s="1164">
        <v>5</v>
      </c>
      <c r="AG719" s="1144">
        <v>38</v>
      </c>
      <c r="AH719" s="1085">
        <v>19</v>
      </c>
      <c r="AI719" s="1448">
        <v>9</v>
      </c>
      <c r="AJ719" s="583">
        <f>SUM(AN719:AP719)</f>
        <v>36</v>
      </c>
      <c r="AK719" s="1087" t="s">
        <v>97</v>
      </c>
      <c r="AL719" s="1088" t="s">
        <v>97</v>
      </c>
      <c r="AM719" s="1089" t="s">
        <v>97</v>
      </c>
      <c r="AN719" s="1086">
        <v>3</v>
      </c>
      <c r="AO719" s="1073">
        <v>33</v>
      </c>
      <c r="AP719" s="1090"/>
      <c r="AQ719" s="1091" t="s">
        <v>97</v>
      </c>
      <c r="AR719" s="1088" t="s">
        <v>97</v>
      </c>
      <c r="AS719" s="1088" t="s">
        <v>97</v>
      </c>
      <c r="AT719" s="1088" t="s">
        <v>97</v>
      </c>
      <c r="AU719" s="1092" t="s">
        <v>97</v>
      </c>
      <c r="AV719" s="570">
        <f t="shared" si="118"/>
        <v>1</v>
      </c>
      <c r="AW719" s="1093"/>
      <c r="AX719" s="1094"/>
      <c r="AY719" s="1094"/>
      <c r="AZ719" s="1094"/>
      <c r="BA719" s="1094"/>
      <c r="BB719" s="1094"/>
      <c r="BC719" s="1094"/>
      <c r="BD719" s="1094"/>
      <c r="BE719" s="1095">
        <v>1</v>
      </c>
    </row>
    <row r="720" spans="1:57" ht="47.25">
      <c r="A720" s="2466"/>
      <c r="B720" s="2693"/>
      <c r="C720" s="2699"/>
      <c r="D720" s="8" t="s">
        <v>75</v>
      </c>
      <c r="E720" s="2425"/>
      <c r="F720" s="2479"/>
      <c r="G720" s="1484">
        <f t="shared" si="116"/>
        <v>0</v>
      </c>
      <c r="H720" s="1097">
        <f t="shared" ref="H720:H721" si="119">SUM(I720:L720)</f>
        <v>0</v>
      </c>
      <c r="I720" s="1098"/>
      <c r="J720" s="1098"/>
      <c r="K720" s="1098"/>
      <c r="L720" s="1143"/>
      <c r="M720" s="1100">
        <f t="shared" si="117"/>
        <v>0</v>
      </c>
      <c r="N720" s="1101"/>
      <c r="O720" s="1101"/>
      <c r="P720" s="1101"/>
      <c r="Q720" s="1101"/>
      <c r="R720" s="1102"/>
      <c r="S720" s="1152"/>
      <c r="T720" s="1081"/>
      <c r="U720" s="1081"/>
      <c r="V720" s="1142"/>
      <c r="W720" s="1142"/>
      <c r="X720" s="1082"/>
      <c r="Y720" s="1152"/>
      <c r="Z720" s="1082"/>
      <c r="AA720" s="1083"/>
      <c r="AB720" s="1084"/>
      <c r="AC720" s="1084"/>
      <c r="AD720" s="1084"/>
      <c r="AE720" s="1084"/>
      <c r="AF720" s="1164"/>
      <c r="AG720" s="1147"/>
      <c r="AH720" s="1099"/>
      <c r="AI720" s="1238"/>
      <c r="AJ720" s="582">
        <f t="shared" ref="AJ720:AJ766" si="120">SUM(AN720:AP720)</f>
        <v>0</v>
      </c>
      <c r="AK720" s="1107" t="s">
        <v>98</v>
      </c>
      <c r="AL720" s="1108" t="s">
        <v>98</v>
      </c>
      <c r="AM720" s="1109" t="s">
        <v>98</v>
      </c>
      <c r="AN720" s="1110"/>
      <c r="AO720" s="1108"/>
      <c r="AP720" s="1109"/>
      <c r="AQ720" s="1110" t="s">
        <v>97</v>
      </c>
      <c r="AR720" s="1108" t="s">
        <v>97</v>
      </c>
      <c r="AS720" s="1108" t="s">
        <v>97</v>
      </c>
      <c r="AT720" s="1108" t="s">
        <v>97</v>
      </c>
      <c r="AU720" s="1111" t="s">
        <v>97</v>
      </c>
      <c r="AV720" s="570">
        <f t="shared" si="118"/>
        <v>0</v>
      </c>
      <c r="AW720" s="1153"/>
      <c r="AX720" s="1154"/>
      <c r="AY720" s="1154"/>
      <c r="AZ720" s="1154"/>
      <c r="BA720" s="1154"/>
      <c r="BB720" s="1154"/>
      <c r="BC720" s="1154"/>
      <c r="BD720" s="1154"/>
      <c r="BE720" s="1155"/>
    </row>
    <row r="721" spans="1:57" ht="31.5">
      <c r="A721" s="2466"/>
      <c r="B721" s="2693"/>
      <c r="C721" s="2699"/>
      <c r="D721" s="8" t="s">
        <v>76</v>
      </c>
      <c r="E721" s="2425"/>
      <c r="F721" s="2479"/>
      <c r="G721" s="1484">
        <f t="shared" si="116"/>
        <v>0</v>
      </c>
      <c r="H721" s="1097">
        <f t="shared" si="119"/>
        <v>0</v>
      </c>
      <c r="I721" s="1098"/>
      <c r="J721" s="1098"/>
      <c r="K721" s="1098"/>
      <c r="L721" s="1143"/>
      <c r="M721" s="1100">
        <f t="shared" si="117"/>
        <v>0</v>
      </c>
      <c r="N721" s="1122"/>
      <c r="O721" s="1122"/>
      <c r="P721" s="1122"/>
      <c r="Q721" s="1122"/>
      <c r="R721" s="1123"/>
      <c r="S721" s="1438"/>
      <c r="T721" s="1439"/>
      <c r="U721" s="1439"/>
      <c r="V721" s="1440"/>
      <c r="W721" s="1440"/>
      <c r="X721" s="1441"/>
      <c r="Y721" s="1438"/>
      <c r="Z721" s="1441"/>
      <c r="AA721" s="1442"/>
      <c r="AB721" s="1177"/>
      <c r="AC721" s="1177"/>
      <c r="AD721" s="1177"/>
      <c r="AE721" s="1177"/>
      <c r="AF721" s="1443"/>
      <c r="AG721" s="1287"/>
      <c r="AH721" s="1130"/>
      <c r="AI721" s="1444"/>
      <c r="AJ721" s="582">
        <f t="shared" si="120"/>
        <v>0</v>
      </c>
      <c r="AK721" s="1107"/>
      <c r="AL721" s="1108"/>
      <c r="AM721" s="1109"/>
      <c r="AN721" s="1110" t="s">
        <v>97</v>
      </c>
      <c r="AO721" s="1108" t="s">
        <v>97</v>
      </c>
      <c r="AP721" s="1109" t="s">
        <v>97</v>
      </c>
      <c r="AQ721" s="1110" t="s">
        <v>97</v>
      </c>
      <c r="AR721" s="1108" t="s">
        <v>97</v>
      </c>
      <c r="AS721" s="1108" t="s">
        <v>97</v>
      </c>
      <c r="AT721" s="1108" t="s">
        <v>97</v>
      </c>
      <c r="AU721" s="1111" t="s">
        <v>97</v>
      </c>
      <c r="AV721" s="570">
        <f t="shared" si="118"/>
        <v>0</v>
      </c>
      <c r="AW721" s="1153"/>
      <c r="AX721" s="1154"/>
      <c r="AY721" s="1154"/>
      <c r="AZ721" s="1154"/>
      <c r="BA721" s="1154"/>
      <c r="BB721" s="1154"/>
      <c r="BC721" s="1154"/>
      <c r="BD721" s="1154"/>
      <c r="BE721" s="1155"/>
    </row>
    <row r="722" spans="1:57" ht="31.5">
      <c r="A722" s="2466"/>
      <c r="B722" s="2693"/>
      <c r="C722" s="2699"/>
      <c r="D722" s="8" t="s">
        <v>77</v>
      </c>
      <c r="E722" s="2425"/>
      <c r="F722" s="2479"/>
      <c r="G722" s="1484">
        <f t="shared" si="116"/>
        <v>115</v>
      </c>
      <c r="H722" s="1097">
        <f>SUM(I722:L722)</f>
        <v>2</v>
      </c>
      <c r="I722" s="1098">
        <v>2</v>
      </c>
      <c r="J722" s="1098"/>
      <c r="K722" s="1098"/>
      <c r="L722" s="1143"/>
      <c r="M722" s="1100">
        <f t="shared" si="117"/>
        <v>112</v>
      </c>
      <c r="N722" s="1101"/>
      <c r="O722" s="1101"/>
      <c r="P722" s="1101"/>
      <c r="Q722" s="1101"/>
      <c r="R722" s="1102">
        <v>112</v>
      </c>
      <c r="S722" s="1152">
        <v>5</v>
      </c>
      <c r="T722" s="1081"/>
      <c r="U722" s="1081"/>
      <c r="V722" s="1142">
        <v>107</v>
      </c>
      <c r="W722" s="1142"/>
      <c r="X722" s="1082"/>
      <c r="Y722" s="1152">
        <v>94</v>
      </c>
      <c r="Z722" s="1082">
        <v>18</v>
      </c>
      <c r="AA722" s="1083"/>
      <c r="AB722" s="1084">
        <v>25</v>
      </c>
      <c r="AC722" s="1084">
        <v>25</v>
      </c>
      <c r="AD722" s="1084">
        <v>1</v>
      </c>
      <c r="AE722" s="1084">
        <v>64</v>
      </c>
      <c r="AF722" s="1164">
        <v>15</v>
      </c>
      <c r="AG722" s="1147">
        <v>37</v>
      </c>
      <c r="AH722" s="1099">
        <v>22</v>
      </c>
      <c r="AI722" s="1238">
        <v>94</v>
      </c>
      <c r="AJ722" s="582">
        <f>SUM(AQ722:AU722)</f>
        <v>107</v>
      </c>
      <c r="AK722" s="1107" t="s">
        <v>98</v>
      </c>
      <c r="AL722" s="1108" t="s">
        <v>98</v>
      </c>
      <c r="AM722" s="1109" t="s">
        <v>98</v>
      </c>
      <c r="AN722" s="1110" t="s">
        <v>97</v>
      </c>
      <c r="AO722" s="1108" t="s">
        <v>97</v>
      </c>
      <c r="AP722" s="1109" t="s">
        <v>97</v>
      </c>
      <c r="AQ722" s="1110">
        <v>16</v>
      </c>
      <c r="AR722" s="1108">
        <v>36</v>
      </c>
      <c r="AS722" s="1108">
        <v>29</v>
      </c>
      <c r="AT722" s="1108">
        <v>24</v>
      </c>
      <c r="AU722" s="1111">
        <v>2</v>
      </c>
      <c r="AV722" s="570">
        <f t="shared" si="118"/>
        <v>3</v>
      </c>
      <c r="AW722" s="1153"/>
      <c r="AX722" s="1154"/>
      <c r="AY722" s="1154">
        <v>1</v>
      </c>
      <c r="AZ722" s="1154"/>
      <c r="BA722" s="1154"/>
      <c r="BB722" s="1154"/>
      <c r="BC722" s="1154">
        <v>1</v>
      </c>
      <c r="BD722" s="1154"/>
      <c r="BE722" s="1155">
        <v>1</v>
      </c>
    </row>
    <row r="723" spans="1:57" ht="32.25" thickBot="1">
      <c r="A723" s="2467"/>
      <c r="B723" s="2694"/>
      <c r="C723" s="2700"/>
      <c r="D723" s="9" t="s">
        <v>78</v>
      </c>
      <c r="E723" s="2426"/>
      <c r="F723" s="2480"/>
      <c r="G723" s="1485">
        <f t="shared" si="116"/>
        <v>0</v>
      </c>
      <c r="H723" s="1118">
        <f t="shared" ref="H723" si="121">SUM(I723:L723)</f>
        <v>0</v>
      </c>
      <c r="I723" s="1119"/>
      <c r="J723" s="1119"/>
      <c r="K723" s="1119"/>
      <c r="L723" s="1163"/>
      <c r="M723" s="1121">
        <f t="shared" si="117"/>
        <v>0</v>
      </c>
      <c r="N723" s="1445"/>
      <c r="O723" s="1445"/>
      <c r="P723" s="1445"/>
      <c r="Q723" s="1445"/>
      <c r="R723" s="1446"/>
      <c r="S723" s="1449"/>
      <c r="T723" s="1450"/>
      <c r="U723" s="1450"/>
      <c r="V723" s="1445"/>
      <c r="W723" s="1445"/>
      <c r="X723" s="1451"/>
      <c r="Y723" s="1449"/>
      <c r="Z723" s="1451"/>
      <c r="AA723" s="1452"/>
      <c r="AB723" s="1435"/>
      <c r="AC723" s="1435"/>
      <c r="AD723" s="1435"/>
      <c r="AE723" s="1435"/>
      <c r="AF723" s="1453"/>
      <c r="AG723" s="1434"/>
      <c r="AH723" s="1285"/>
      <c r="AI723" s="1454"/>
      <c r="AJ723" s="584">
        <f t="shared" si="120"/>
        <v>0</v>
      </c>
      <c r="AK723" s="1132" t="s">
        <v>97</v>
      </c>
      <c r="AL723" s="1133" t="s">
        <v>97</v>
      </c>
      <c r="AM723" s="1134" t="s">
        <v>97</v>
      </c>
      <c r="AN723" s="1135" t="s">
        <v>97</v>
      </c>
      <c r="AO723" s="1133" t="s">
        <v>98</v>
      </c>
      <c r="AP723" s="1134" t="s">
        <v>98</v>
      </c>
      <c r="AQ723" s="1131"/>
      <c r="AR723" s="1119"/>
      <c r="AS723" s="1119"/>
      <c r="AT723" s="1119"/>
      <c r="AU723" s="1120"/>
      <c r="AV723" s="570">
        <f t="shared" si="118"/>
        <v>0</v>
      </c>
      <c r="AW723" s="1136"/>
      <c r="AX723" s="1137"/>
      <c r="AY723" s="1137"/>
      <c r="AZ723" s="1137"/>
      <c r="BA723" s="1137"/>
      <c r="BB723" s="1137"/>
      <c r="BC723" s="1137"/>
      <c r="BD723" s="1137"/>
      <c r="BE723" s="1138"/>
    </row>
    <row r="724" spans="1:57" ht="31.5">
      <c r="A724" s="2481" t="s">
        <v>105</v>
      </c>
      <c r="B724" s="2704" t="s">
        <v>106</v>
      </c>
      <c r="C724" s="2705" t="s">
        <v>107</v>
      </c>
      <c r="D724" s="390" t="s">
        <v>74</v>
      </c>
      <c r="E724" s="2425">
        <v>600</v>
      </c>
      <c r="F724" s="2428">
        <f>E724-SUM(M724:M728)</f>
        <v>163</v>
      </c>
      <c r="G724" s="1371">
        <f t="shared" si="116"/>
        <v>38</v>
      </c>
      <c r="H724" s="1097">
        <f>SUM(I724:L724)</f>
        <v>4</v>
      </c>
      <c r="I724" s="1073">
        <v>4</v>
      </c>
      <c r="J724" s="1073"/>
      <c r="K724" s="1073"/>
      <c r="L724" s="1090"/>
      <c r="M724" s="1075">
        <f t="shared" si="117"/>
        <v>38</v>
      </c>
      <c r="N724" s="1076"/>
      <c r="O724" s="1076">
        <v>38</v>
      </c>
      <c r="P724" s="1076"/>
      <c r="Q724" s="1076"/>
      <c r="R724" s="1077"/>
      <c r="S724" s="1078">
        <v>4</v>
      </c>
      <c r="T724" s="1076"/>
      <c r="U724" s="1076"/>
      <c r="V724" s="1079">
        <v>31</v>
      </c>
      <c r="W724" s="1076">
        <v>3</v>
      </c>
      <c r="X724" s="1080"/>
      <c r="Y724" s="1152">
        <v>33</v>
      </c>
      <c r="Z724" s="1082">
        <v>5</v>
      </c>
      <c r="AA724" s="1083"/>
      <c r="AB724" s="1084">
        <v>2</v>
      </c>
      <c r="AC724" s="1084">
        <v>2</v>
      </c>
      <c r="AD724" s="1084">
        <v>1</v>
      </c>
      <c r="AE724" s="1084">
        <v>21</v>
      </c>
      <c r="AF724" s="1164"/>
      <c r="AG724" s="1144">
        <v>40</v>
      </c>
      <c r="AH724" s="1085">
        <v>23</v>
      </c>
      <c r="AI724" s="1448">
        <v>14</v>
      </c>
      <c r="AJ724" s="583">
        <f>SUM(AN724:AP724)</f>
        <v>38</v>
      </c>
      <c r="AK724" s="1087" t="s">
        <v>97</v>
      </c>
      <c r="AL724" s="1088" t="s">
        <v>97</v>
      </c>
      <c r="AM724" s="1089" t="s">
        <v>97</v>
      </c>
      <c r="AN724" s="1086"/>
      <c r="AO724" s="1073">
        <v>32</v>
      </c>
      <c r="AP724" s="1090">
        <v>6</v>
      </c>
      <c r="AQ724" s="1091" t="s">
        <v>97</v>
      </c>
      <c r="AR724" s="1088" t="s">
        <v>97</v>
      </c>
      <c r="AS724" s="1088" t="s">
        <v>97</v>
      </c>
      <c r="AT724" s="1088" t="s">
        <v>97</v>
      </c>
      <c r="AU724" s="1092" t="s">
        <v>97</v>
      </c>
      <c r="AV724" s="570">
        <f t="shared" si="118"/>
        <v>0</v>
      </c>
      <c r="AW724" s="1093"/>
      <c r="AX724" s="1094"/>
      <c r="AY724" s="1094"/>
      <c r="AZ724" s="1094"/>
      <c r="BA724" s="1094"/>
      <c r="BB724" s="1094"/>
      <c r="BC724" s="1094"/>
      <c r="BD724" s="1094"/>
      <c r="BE724" s="1095"/>
    </row>
    <row r="725" spans="1:57" ht="47.25">
      <c r="A725" s="2482"/>
      <c r="B725" s="2693"/>
      <c r="C725" s="2699"/>
      <c r="D725" s="8" t="s">
        <v>75</v>
      </c>
      <c r="E725" s="2425"/>
      <c r="F725" s="2428"/>
      <c r="G725" s="1224">
        <f t="shared" si="116"/>
        <v>0</v>
      </c>
      <c r="H725" s="1097">
        <f>SUM(I725:L725)</f>
        <v>0</v>
      </c>
      <c r="I725" s="1098"/>
      <c r="J725" s="1098"/>
      <c r="K725" s="1098"/>
      <c r="L725" s="1143"/>
      <c r="M725" s="1100">
        <f t="shared" si="117"/>
        <v>0</v>
      </c>
      <c r="N725" s="1101"/>
      <c r="O725" s="1101"/>
      <c r="P725" s="1101"/>
      <c r="Q725" s="1101"/>
      <c r="R725" s="1102"/>
      <c r="S725" s="1103"/>
      <c r="T725" s="1104"/>
      <c r="U725" s="1104"/>
      <c r="V725" s="1101"/>
      <c r="W725" s="1101"/>
      <c r="X725" s="1105"/>
      <c r="Y725" s="1152"/>
      <c r="Z725" s="1082"/>
      <c r="AA725" s="1083"/>
      <c r="AB725" s="1084"/>
      <c r="AC725" s="1084"/>
      <c r="AD725" s="1084"/>
      <c r="AE725" s="1084"/>
      <c r="AF725" s="1164"/>
      <c r="AG725" s="1147"/>
      <c r="AH725" s="1099"/>
      <c r="AI725" s="1238"/>
      <c r="AJ725" s="582">
        <f t="shared" si="120"/>
        <v>0</v>
      </c>
      <c r="AK725" s="1107" t="s">
        <v>98</v>
      </c>
      <c r="AL725" s="1108" t="s">
        <v>98</v>
      </c>
      <c r="AM725" s="1109" t="s">
        <v>98</v>
      </c>
      <c r="AN725" s="1110"/>
      <c r="AO725" s="1108"/>
      <c r="AP725" s="1109"/>
      <c r="AQ725" s="1110" t="s">
        <v>97</v>
      </c>
      <c r="AR725" s="1108" t="s">
        <v>97</v>
      </c>
      <c r="AS725" s="1108" t="s">
        <v>97</v>
      </c>
      <c r="AT725" s="1108" t="s">
        <v>97</v>
      </c>
      <c r="AU725" s="1111" t="s">
        <v>97</v>
      </c>
      <c r="AV725" s="570">
        <f t="shared" si="118"/>
        <v>0</v>
      </c>
      <c r="AW725" s="1112"/>
      <c r="AX725" s="1113"/>
      <c r="AY725" s="1113"/>
      <c r="AZ725" s="1113"/>
      <c r="BA725" s="1113"/>
      <c r="BB725" s="1113"/>
      <c r="BC725" s="1113"/>
      <c r="BD725" s="1113"/>
      <c r="BE725" s="1114"/>
    </row>
    <row r="726" spans="1:57" ht="31.5">
      <c r="A726" s="2482"/>
      <c r="B726" s="2693"/>
      <c r="C726" s="2699"/>
      <c r="D726" s="8" t="s">
        <v>76</v>
      </c>
      <c r="E726" s="2425"/>
      <c r="F726" s="2428"/>
      <c r="G726" s="1224">
        <f t="shared" si="116"/>
        <v>0</v>
      </c>
      <c r="H726" s="1097">
        <f t="shared" ref="H726:H748" si="122">SUM(I726:L726)</f>
        <v>0</v>
      </c>
      <c r="I726" s="1098"/>
      <c r="J726" s="1098"/>
      <c r="K726" s="1098"/>
      <c r="L726" s="1143"/>
      <c r="M726" s="1100">
        <f t="shared" si="117"/>
        <v>0</v>
      </c>
      <c r="N726" s="1101"/>
      <c r="O726" s="1101"/>
      <c r="P726" s="1115"/>
      <c r="Q726" s="1316"/>
      <c r="R726" s="1102"/>
      <c r="S726" s="1103"/>
      <c r="T726" s="1101"/>
      <c r="U726" s="1101"/>
      <c r="V726" s="1101"/>
      <c r="W726" s="1101"/>
      <c r="X726" s="1105"/>
      <c r="Y726" s="1152"/>
      <c r="Z726" s="1082"/>
      <c r="AA726" s="1083"/>
      <c r="AB726" s="1084"/>
      <c r="AC726" s="1084"/>
      <c r="AD726" s="1084"/>
      <c r="AE726" s="1084"/>
      <c r="AF726" s="1164"/>
      <c r="AG726" s="1147"/>
      <c r="AH726" s="1099"/>
      <c r="AI726" s="1238"/>
      <c r="AJ726" s="582">
        <f t="shared" si="120"/>
        <v>0</v>
      </c>
      <c r="AK726" s="1107"/>
      <c r="AL726" s="1108"/>
      <c r="AM726" s="1109"/>
      <c r="AN726" s="1110" t="s">
        <v>97</v>
      </c>
      <c r="AO726" s="1108" t="s">
        <v>97</v>
      </c>
      <c r="AP726" s="1109" t="s">
        <v>97</v>
      </c>
      <c r="AQ726" s="1110" t="s">
        <v>97</v>
      </c>
      <c r="AR726" s="1108" t="s">
        <v>97</v>
      </c>
      <c r="AS726" s="1108" t="s">
        <v>97</v>
      </c>
      <c r="AT726" s="1108" t="s">
        <v>97</v>
      </c>
      <c r="AU726" s="1111" t="s">
        <v>97</v>
      </c>
      <c r="AV726" s="570">
        <f t="shared" si="118"/>
        <v>0</v>
      </c>
      <c r="AW726" s="1112"/>
      <c r="AX726" s="1113"/>
      <c r="AY726" s="1113"/>
      <c r="AZ726" s="1113"/>
      <c r="BA726" s="1113"/>
      <c r="BB726" s="1113"/>
      <c r="BC726" s="1113"/>
      <c r="BD726" s="1113"/>
      <c r="BE726" s="1114"/>
    </row>
    <row r="727" spans="1:57" ht="31.5">
      <c r="A727" s="2482"/>
      <c r="B727" s="2693"/>
      <c r="C727" s="2699"/>
      <c r="D727" s="8" t="s">
        <v>77</v>
      </c>
      <c r="E727" s="2425"/>
      <c r="F727" s="2428"/>
      <c r="G727" s="1224">
        <f t="shared" si="116"/>
        <v>402</v>
      </c>
      <c r="H727" s="1097">
        <f>SUM(I727:L727)</f>
        <v>17</v>
      </c>
      <c r="I727" s="1098">
        <v>4</v>
      </c>
      <c r="J727" s="1098">
        <v>11</v>
      </c>
      <c r="K727" s="1098">
        <v>2</v>
      </c>
      <c r="L727" s="1143"/>
      <c r="M727" s="1100">
        <f t="shared" si="117"/>
        <v>399</v>
      </c>
      <c r="N727" s="1101"/>
      <c r="O727" s="1101">
        <v>399</v>
      </c>
      <c r="P727" s="1101"/>
      <c r="Q727" s="1101"/>
      <c r="R727" s="1102"/>
      <c r="S727" s="1103">
        <v>27</v>
      </c>
      <c r="T727" s="1101"/>
      <c r="U727" s="1101"/>
      <c r="V727" s="1101">
        <v>351</v>
      </c>
      <c r="W727" s="1101">
        <v>21</v>
      </c>
      <c r="X727" s="1105"/>
      <c r="Y727" s="1152">
        <v>360</v>
      </c>
      <c r="Z727" s="1082">
        <v>39</v>
      </c>
      <c r="AA727" s="1083">
        <v>0</v>
      </c>
      <c r="AB727" s="1084">
        <v>14</v>
      </c>
      <c r="AC727" s="1084">
        <v>14</v>
      </c>
      <c r="AD727" s="1084">
        <v>39</v>
      </c>
      <c r="AE727" s="1084">
        <v>282</v>
      </c>
      <c r="AF727" s="1164">
        <v>24</v>
      </c>
      <c r="AG727" s="1147">
        <v>40</v>
      </c>
      <c r="AH727" s="1099">
        <v>22</v>
      </c>
      <c r="AI727" s="1238">
        <v>103</v>
      </c>
      <c r="AJ727" s="582">
        <f>SUM(AQ727:AU727)</f>
        <v>393</v>
      </c>
      <c r="AK727" s="1107" t="s">
        <v>98</v>
      </c>
      <c r="AL727" s="1108" t="s">
        <v>98</v>
      </c>
      <c r="AM727" s="1109" t="s">
        <v>98</v>
      </c>
      <c r="AN727" s="1110" t="s">
        <v>97</v>
      </c>
      <c r="AO727" s="1108" t="s">
        <v>97</v>
      </c>
      <c r="AP727" s="1109" t="s">
        <v>97</v>
      </c>
      <c r="AQ727" s="1110">
        <v>3</v>
      </c>
      <c r="AR727" s="1108">
        <v>61</v>
      </c>
      <c r="AS727" s="1108">
        <v>224</v>
      </c>
      <c r="AT727" s="1108">
        <v>102</v>
      </c>
      <c r="AU727" s="1111">
        <v>3</v>
      </c>
      <c r="AV727" s="570">
        <f t="shared" si="118"/>
        <v>3</v>
      </c>
      <c r="AW727" s="1112"/>
      <c r="AX727" s="1113"/>
      <c r="AY727" s="1113"/>
      <c r="AZ727" s="1113"/>
      <c r="BA727" s="1113">
        <v>2</v>
      </c>
      <c r="BB727" s="1113"/>
      <c r="BC727" s="1113">
        <v>1</v>
      </c>
      <c r="BD727" s="1113"/>
      <c r="BE727" s="1114"/>
    </row>
    <row r="728" spans="1:57" ht="32.25" thickBot="1">
      <c r="A728" s="2482"/>
      <c r="B728" s="2703"/>
      <c r="C728" s="2706"/>
      <c r="D728" s="391" t="s">
        <v>78</v>
      </c>
      <c r="E728" s="2425"/>
      <c r="F728" s="2428"/>
      <c r="G728" s="1317">
        <f t="shared" si="116"/>
        <v>0</v>
      </c>
      <c r="H728" s="1167">
        <f t="shared" si="122"/>
        <v>0</v>
      </c>
      <c r="I728" s="1119"/>
      <c r="J728" s="1119"/>
      <c r="K728" s="1119"/>
      <c r="L728" s="1163"/>
      <c r="M728" s="1168">
        <f t="shared" si="117"/>
        <v>0</v>
      </c>
      <c r="N728" s="1122"/>
      <c r="O728" s="1122"/>
      <c r="P728" s="1122"/>
      <c r="Q728" s="1122"/>
      <c r="R728" s="1123"/>
      <c r="S728" s="1124"/>
      <c r="T728" s="1125"/>
      <c r="U728" s="1125"/>
      <c r="V728" s="1125"/>
      <c r="W728" s="1125"/>
      <c r="X728" s="1126"/>
      <c r="Y728" s="1103"/>
      <c r="Z728" s="1105"/>
      <c r="AA728" s="1106"/>
      <c r="AB728" s="1098"/>
      <c r="AC728" s="1098"/>
      <c r="AD728" s="1098"/>
      <c r="AE728" s="1098"/>
      <c r="AF728" s="1143"/>
      <c r="AG728" s="1287"/>
      <c r="AH728" s="1130"/>
      <c r="AI728" s="1473"/>
      <c r="AJ728" s="584">
        <f t="shared" si="120"/>
        <v>0</v>
      </c>
      <c r="AK728" s="1132" t="s">
        <v>97</v>
      </c>
      <c r="AL728" s="1133" t="s">
        <v>97</v>
      </c>
      <c r="AM728" s="1134" t="s">
        <v>97</v>
      </c>
      <c r="AN728" s="1244" t="s">
        <v>97</v>
      </c>
      <c r="AO728" s="1242" t="s">
        <v>98</v>
      </c>
      <c r="AP728" s="1243" t="s">
        <v>98</v>
      </c>
      <c r="AQ728" s="1131"/>
      <c r="AR728" s="1119"/>
      <c r="AS728" s="1119"/>
      <c r="AT728" s="1119"/>
      <c r="AU728" s="1120"/>
      <c r="AV728" s="570">
        <f t="shared" si="118"/>
        <v>0</v>
      </c>
      <c r="AW728" s="1136"/>
      <c r="AX728" s="1137"/>
      <c r="AY728" s="1137"/>
      <c r="AZ728" s="1137"/>
      <c r="BA728" s="1137"/>
      <c r="BB728" s="1137"/>
      <c r="BC728" s="1137"/>
      <c r="BD728" s="1137"/>
      <c r="BE728" s="1138"/>
    </row>
    <row r="729" spans="1:57" ht="31.5">
      <c r="A729" s="2482"/>
      <c r="B729" s="2692" t="s">
        <v>108</v>
      </c>
      <c r="C729" s="2698" t="s">
        <v>109</v>
      </c>
      <c r="D729" s="7" t="s">
        <v>74</v>
      </c>
      <c r="E729" s="2475">
        <v>170</v>
      </c>
      <c r="F729" s="2478">
        <f t="shared" ref="F729" si="123">E729-SUM(M729:M733)</f>
        <v>23</v>
      </c>
      <c r="G729" s="1212">
        <f t="shared" si="116"/>
        <v>15</v>
      </c>
      <c r="H729" s="1264">
        <f t="shared" si="122"/>
        <v>0</v>
      </c>
      <c r="I729" s="1073"/>
      <c r="J729" s="1073"/>
      <c r="K729" s="1073"/>
      <c r="L729" s="1090"/>
      <c r="M729" s="1075">
        <f t="shared" si="117"/>
        <v>14</v>
      </c>
      <c r="N729" s="1076"/>
      <c r="O729" s="1076">
        <v>14</v>
      </c>
      <c r="P729" s="1076"/>
      <c r="Q729" s="1076"/>
      <c r="R729" s="1077"/>
      <c r="S729" s="1152">
        <v>0</v>
      </c>
      <c r="T729" s="1081"/>
      <c r="U729" s="1081"/>
      <c r="V729" s="1142">
        <v>14</v>
      </c>
      <c r="W729" s="1142"/>
      <c r="X729" s="1082"/>
      <c r="Y729" s="1078">
        <v>13</v>
      </c>
      <c r="Z729" s="1080">
        <v>1</v>
      </c>
      <c r="AA729" s="1086"/>
      <c r="AB729" s="1073">
        <v>10</v>
      </c>
      <c r="AC729" s="1073">
        <v>10</v>
      </c>
      <c r="AD729" s="1073">
        <v>2</v>
      </c>
      <c r="AE729" s="1073">
        <v>7</v>
      </c>
      <c r="AF729" s="1090"/>
      <c r="AG729" s="1140">
        <v>42</v>
      </c>
      <c r="AH729" s="1074">
        <v>22</v>
      </c>
      <c r="AI729" s="1448">
        <v>12</v>
      </c>
      <c r="AJ729" s="583">
        <f>SUM(AN729:AP729)</f>
        <v>14</v>
      </c>
      <c r="AK729" s="1087" t="s">
        <v>97</v>
      </c>
      <c r="AL729" s="1088" t="s">
        <v>116</v>
      </c>
      <c r="AM729" s="1092" t="s">
        <v>116</v>
      </c>
      <c r="AN729" s="1086"/>
      <c r="AO729" s="1073">
        <v>14</v>
      </c>
      <c r="AP729" s="1090" t="s">
        <v>97</v>
      </c>
      <c r="AQ729" s="1087" t="s">
        <v>97</v>
      </c>
      <c r="AR729" s="1088" t="s">
        <v>97</v>
      </c>
      <c r="AS729" s="1088" t="s">
        <v>97</v>
      </c>
      <c r="AT729" s="1088"/>
      <c r="AU729" s="1092"/>
      <c r="AV729" s="570">
        <f t="shared" si="118"/>
        <v>1</v>
      </c>
      <c r="AW729" s="1153"/>
      <c r="AX729" s="1154"/>
      <c r="AY729" s="1154"/>
      <c r="AZ729" s="1154">
        <v>1</v>
      </c>
      <c r="BA729" s="1154"/>
      <c r="BB729" s="1154"/>
      <c r="BC729" s="1154"/>
      <c r="BD729" s="1154"/>
      <c r="BE729" s="1155"/>
    </row>
    <row r="730" spans="1:57" ht="47.25">
      <c r="A730" s="2482"/>
      <c r="B730" s="2693"/>
      <c r="C730" s="2699"/>
      <c r="D730" s="8" t="s">
        <v>75</v>
      </c>
      <c r="E730" s="2476"/>
      <c r="F730" s="2479"/>
      <c r="G730" s="1224">
        <f t="shared" si="116"/>
        <v>0</v>
      </c>
      <c r="H730" s="1264">
        <f t="shared" si="122"/>
        <v>0</v>
      </c>
      <c r="I730" s="1098"/>
      <c r="J730" s="1098"/>
      <c r="K730" s="1098"/>
      <c r="L730" s="1143"/>
      <c r="M730" s="1100">
        <f t="shared" si="117"/>
        <v>0</v>
      </c>
      <c r="N730" s="1101"/>
      <c r="O730" s="1101"/>
      <c r="P730" s="1101"/>
      <c r="Q730" s="1101"/>
      <c r="R730" s="1102"/>
      <c r="S730" s="1152"/>
      <c r="T730" s="1081"/>
      <c r="U730" s="1081"/>
      <c r="V730" s="1142"/>
      <c r="W730" s="1142"/>
      <c r="X730" s="1082"/>
      <c r="Y730" s="1152"/>
      <c r="Z730" s="1082"/>
      <c r="AA730" s="1083"/>
      <c r="AB730" s="1084"/>
      <c r="AC730" s="1084"/>
      <c r="AD730" s="1084"/>
      <c r="AE730" s="1084"/>
      <c r="AF730" s="1164"/>
      <c r="AG730" s="1147"/>
      <c r="AH730" s="1099"/>
      <c r="AI730" s="1238"/>
      <c r="AJ730" s="582">
        <f t="shared" si="120"/>
        <v>0</v>
      </c>
      <c r="AK730" s="1107"/>
      <c r="AL730" s="1108"/>
      <c r="AM730" s="1111"/>
      <c r="AN730" s="1110"/>
      <c r="AO730" s="1108" t="s">
        <v>97</v>
      </c>
      <c r="AP730" s="1109" t="s">
        <v>97</v>
      </c>
      <c r="AQ730" s="1107" t="s">
        <v>97</v>
      </c>
      <c r="AR730" s="1108" t="s">
        <v>97</v>
      </c>
      <c r="AS730" s="1108" t="s">
        <v>97</v>
      </c>
      <c r="AT730" s="1108">
        <v>0</v>
      </c>
      <c r="AU730" s="1111"/>
      <c r="AV730" s="570">
        <f t="shared" si="118"/>
        <v>0</v>
      </c>
      <c r="AW730" s="1153"/>
      <c r="AX730" s="1154"/>
      <c r="AY730" s="1154"/>
      <c r="AZ730" s="1154"/>
      <c r="BA730" s="1154"/>
      <c r="BB730" s="1154"/>
      <c r="BC730" s="1154"/>
      <c r="BD730" s="1154"/>
      <c r="BE730" s="1155"/>
    </row>
    <row r="731" spans="1:57" ht="31.5">
      <c r="A731" s="2482"/>
      <c r="B731" s="2693"/>
      <c r="C731" s="2699"/>
      <c r="D731" s="8" t="s">
        <v>76</v>
      </c>
      <c r="E731" s="2476"/>
      <c r="F731" s="2479"/>
      <c r="G731" s="1224">
        <f t="shared" si="116"/>
        <v>0</v>
      </c>
      <c r="H731" s="1264">
        <f t="shared" si="122"/>
        <v>0</v>
      </c>
      <c r="I731" s="1098"/>
      <c r="J731" s="1098"/>
      <c r="K731" s="1098"/>
      <c r="L731" s="1143"/>
      <c r="M731" s="1100">
        <f t="shared" si="117"/>
        <v>0</v>
      </c>
      <c r="N731" s="1101"/>
      <c r="O731" s="1101"/>
      <c r="P731" s="1101"/>
      <c r="Q731" s="1101"/>
      <c r="R731" s="1102"/>
      <c r="S731" s="1152"/>
      <c r="T731" s="1081"/>
      <c r="U731" s="1081"/>
      <c r="V731" s="1142"/>
      <c r="W731" s="1142"/>
      <c r="X731" s="1082"/>
      <c r="Y731" s="1152"/>
      <c r="Z731" s="1082"/>
      <c r="AA731" s="1083"/>
      <c r="AB731" s="1084"/>
      <c r="AC731" s="1084"/>
      <c r="AD731" s="1084"/>
      <c r="AE731" s="1084"/>
      <c r="AF731" s="1164"/>
      <c r="AG731" s="1147"/>
      <c r="AH731" s="1099"/>
      <c r="AI731" s="1238"/>
      <c r="AJ731" s="582">
        <f t="shared" si="120"/>
        <v>0</v>
      </c>
      <c r="AK731" s="1107"/>
      <c r="AL731" s="1108" t="s">
        <v>97</v>
      </c>
      <c r="AM731" s="1111" t="s">
        <v>97</v>
      </c>
      <c r="AN731" s="1110" t="s">
        <v>97</v>
      </c>
      <c r="AO731" s="1108" t="s">
        <v>97</v>
      </c>
      <c r="AP731" s="1109" t="s">
        <v>97</v>
      </c>
      <c r="AQ731" s="1107" t="s">
        <v>97</v>
      </c>
      <c r="AR731" s="1108" t="s">
        <v>97</v>
      </c>
      <c r="AS731" s="1108" t="s">
        <v>97</v>
      </c>
      <c r="AT731" s="1108">
        <v>0</v>
      </c>
      <c r="AU731" s="1111"/>
      <c r="AV731" s="570">
        <f t="shared" si="118"/>
        <v>0</v>
      </c>
      <c r="AW731" s="1153"/>
      <c r="AX731" s="1154"/>
      <c r="AY731" s="1154"/>
      <c r="AZ731" s="1154"/>
      <c r="BA731" s="1154"/>
      <c r="BB731" s="1154"/>
      <c r="BC731" s="1154"/>
      <c r="BD731" s="1154"/>
      <c r="BE731" s="1155"/>
    </row>
    <row r="732" spans="1:57" ht="31.5">
      <c r="A732" s="2482"/>
      <c r="B732" s="2693"/>
      <c r="C732" s="2699"/>
      <c r="D732" s="8" t="s">
        <v>77</v>
      </c>
      <c r="E732" s="2476"/>
      <c r="F732" s="2479"/>
      <c r="G732" s="1224">
        <f t="shared" si="116"/>
        <v>135</v>
      </c>
      <c r="H732" s="1264">
        <v>3</v>
      </c>
      <c r="I732" s="1098">
        <v>3</v>
      </c>
      <c r="J732" s="1098"/>
      <c r="K732" s="1098"/>
      <c r="L732" s="1143"/>
      <c r="M732" s="1100">
        <f t="shared" si="117"/>
        <v>133</v>
      </c>
      <c r="N732" s="1101"/>
      <c r="O732" s="1101">
        <v>133</v>
      </c>
      <c r="P732" s="1101"/>
      <c r="Q732" s="1101"/>
      <c r="R732" s="1102"/>
      <c r="S732" s="1152">
        <v>3</v>
      </c>
      <c r="T732" s="1081"/>
      <c r="U732" s="1081"/>
      <c r="V732" s="1142">
        <v>130</v>
      </c>
      <c r="W732" s="1142"/>
      <c r="X732" s="1082"/>
      <c r="Y732" s="1152">
        <v>117</v>
      </c>
      <c r="Z732" s="1082">
        <v>16</v>
      </c>
      <c r="AA732" s="1083"/>
      <c r="AB732" s="1084">
        <v>127</v>
      </c>
      <c r="AC732" s="1084">
        <v>127</v>
      </c>
      <c r="AD732" s="1084">
        <v>9</v>
      </c>
      <c r="AE732" s="1084">
        <v>88</v>
      </c>
      <c r="AF732" s="1164">
        <v>20</v>
      </c>
      <c r="AG732" s="1147">
        <v>45</v>
      </c>
      <c r="AH732" s="1099">
        <v>23</v>
      </c>
      <c r="AI732" s="1238">
        <v>96</v>
      </c>
      <c r="AJ732" s="582">
        <f>SUM(AQ732:AU732)</f>
        <v>133</v>
      </c>
      <c r="AK732" s="1107" t="s">
        <v>98</v>
      </c>
      <c r="AL732" s="1108" t="s">
        <v>97</v>
      </c>
      <c r="AM732" s="1111" t="s">
        <v>97</v>
      </c>
      <c r="AN732" s="1110"/>
      <c r="AO732" s="1108"/>
      <c r="AP732" s="1109"/>
      <c r="AQ732" s="1107">
        <v>1</v>
      </c>
      <c r="AR732" s="1108">
        <v>20</v>
      </c>
      <c r="AS732" s="1108">
        <v>102</v>
      </c>
      <c r="AT732" s="1108">
        <v>9</v>
      </c>
      <c r="AU732" s="1111">
        <v>1</v>
      </c>
      <c r="AV732" s="570">
        <f t="shared" si="118"/>
        <v>2</v>
      </c>
      <c r="AW732" s="1153"/>
      <c r="AX732" s="1154"/>
      <c r="AY732" s="1154"/>
      <c r="AZ732" s="1154">
        <v>2</v>
      </c>
      <c r="BA732" s="1154"/>
      <c r="BB732" s="1154"/>
      <c r="BC732" s="1154"/>
      <c r="BD732" s="1154"/>
      <c r="BE732" s="1155"/>
    </row>
    <row r="733" spans="1:57" ht="32.25" thickBot="1">
      <c r="A733" s="2482"/>
      <c r="B733" s="2694"/>
      <c r="C733" s="2700"/>
      <c r="D733" s="9" t="s">
        <v>78</v>
      </c>
      <c r="E733" s="2477"/>
      <c r="F733" s="2480"/>
      <c r="G733" s="1227">
        <f t="shared" si="116"/>
        <v>0</v>
      </c>
      <c r="H733" s="1264">
        <f t="shared" si="122"/>
        <v>0</v>
      </c>
      <c r="I733" s="1119"/>
      <c r="J733" s="1119"/>
      <c r="K733" s="1119"/>
      <c r="L733" s="1163"/>
      <c r="M733" s="1121">
        <f t="shared" si="117"/>
        <v>0</v>
      </c>
      <c r="N733" s="1125"/>
      <c r="O733" s="1125"/>
      <c r="P733" s="1125"/>
      <c r="Q733" s="1125"/>
      <c r="R733" s="1146"/>
      <c r="S733" s="1103"/>
      <c r="T733" s="1141"/>
      <c r="U733" s="1141"/>
      <c r="V733" s="1101"/>
      <c r="W733" s="1101"/>
      <c r="X733" s="1105"/>
      <c r="Y733" s="1103"/>
      <c r="Z733" s="1105"/>
      <c r="AA733" s="1106"/>
      <c r="AB733" s="1098"/>
      <c r="AC733" s="1098"/>
      <c r="AD733" s="1098"/>
      <c r="AE733" s="1098"/>
      <c r="AF733" s="1143"/>
      <c r="AG733" s="1162"/>
      <c r="AH733" s="1120"/>
      <c r="AI733" s="1444"/>
      <c r="AJ733" s="584">
        <f t="shared" si="120"/>
        <v>0</v>
      </c>
      <c r="AK733" s="1132" t="s">
        <v>97</v>
      </c>
      <c r="AL733" s="1133" t="s">
        <v>97</v>
      </c>
      <c r="AM733" s="1273" t="s">
        <v>98</v>
      </c>
      <c r="AN733" s="1135"/>
      <c r="AO733" s="1133"/>
      <c r="AP733" s="1134"/>
      <c r="AQ733" s="1162"/>
      <c r="AR733" s="1119"/>
      <c r="AS733" s="1119"/>
      <c r="AT733" s="1119">
        <v>0</v>
      </c>
      <c r="AU733" s="1120"/>
      <c r="AV733" s="570">
        <f t="shared" si="118"/>
        <v>0</v>
      </c>
      <c r="AW733" s="1112"/>
      <c r="AX733" s="1113"/>
      <c r="AY733" s="1113"/>
      <c r="AZ733" s="1113"/>
      <c r="BA733" s="1113"/>
      <c r="BB733" s="1113"/>
      <c r="BC733" s="1113"/>
      <c r="BD733" s="1113"/>
      <c r="BE733" s="1114"/>
    </row>
    <row r="734" spans="1:57" ht="31.5">
      <c r="A734" s="2482"/>
      <c r="B734" s="2692" t="s">
        <v>110</v>
      </c>
      <c r="C734" s="2698" t="s">
        <v>111</v>
      </c>
      <c r="D734" s="7" t="s">
        <v>74</v>
      </c>
      <c r="E734" s="2475">
        <v>10</v>
      </c>
      <c r="F734" s="2478">
        <f>E734-SUM(M734:M738)</f>
        <v>9</v>
      </c>
      <c r="G734" s="1212">
        <f t="shared" si="116"/>
        <v>0</v>
      </c>
      <c r="H734" s="1264">
        <f t="shared" si="122"/>
        <v>0</v>
      </c>
      <c r="I734" s="1073"/>
      <c r="J734" s="1073"/>
      <c r="K734" s="1073"/>
      <c r="L734" s="1090"/>
      <c r="M734" s="1075">
        <f t="shared" si="117"/>
        <v>0</v>
      </c>
      <c r="N734" s="1076"/>
      <c r="O734" s="1076"/>
      <c r="P734" s="1076"/>
      <c r="Q734" s="1076"/>
      <c r="R734" s="1077"/>
      <c r="S734" s="1078"/>
      <c r="T734" s="1139"/>
      <c r="U734" s="1139"/>
      <c r="V734" s="1076"/>
      <c r="W734" s="1076"/>
      <c r="X734" s="1080"/>
      <c r="Y734" s="1078"/>
      <c r="Z734" s="1080"/>
      <c r="AA734" s="1086"/>
      <c r="AB734" s="1073"/>
      <c r="AC734" s="1073"/>
      <c r="AD734" s="1073"/>
      <c r="AE734" s="1073"/>
      <c r="AF734" s="1090"/>
      <c r="AG734" s="1140"/>
      <c r="AH734" s="1074"/>
      <c r="AI734" s="1448"/>
      <c r="AJ734" s="583">
        <f t="shared" si="120"/>
        <v>0</v>
      </c>
      <c r="AK734" s="1087" t="s">
        <v>97</v>
      </c>
      <c r="AL734" s="1088" t="s">
        <v>97</v>
      </c>
      <c r="AM734" s="1089" t="s">
        <v>97</v>
      </c>
      <c r="AN734" s="1083"/>
      <c r="AO734" s="1084"/>
      <c r="AP734" s="1164"/>
      <c r="AQ734" s="1091" t="s">
        <v>97</v>
      </c>
      <c r="AR734" s="1088" t="s">
        <v>97</v>
      </c>
      <c r="AS734" s="1088" t="s">
        <v>97</v>
      </c>
      <c r="AT734" s="1088" t="s">
        <v>97</v>
      </c>
      <c r="AU734" s="1092" t="s">
        <v>97</v>
      </c>
      <c r="AV734" s="570">
        <f t="shared" si="118"/>
        <v>0</v>
      </c>
      <c r="AW734" s="1093"/>
      <c r="AX734" s="1094"/>
      <c r="AY734" s="1094"/>
      <c r="AZ734" s="1094"/>
      <c r="BA734" s="1094"/>
      <c r="BB734" s="1094"/>
      <c r="BC734" s="1094"/>
      <c r="BD734" s="1094"/>
      <c r="BE734" s="1095"/>
    </row>
    <row r="735" spans="1:57" ht="47.25">
      <c r="A735" s="2482"/>
      <c r="B735" s="2693"/>
      <c r="C735" s="2699"/>
      <c r="D735" s="8" t="s">
        <v>75</v>
      </c>
      <c r="E735" s="2476"/>
      <c r="F735" s="2479"/>
      <c r="G735" s="1224">
        <f t="shared" si="116"/>
        <v>0</v>
      </c>
      <c r="H735" s="1264">
        <f t="shared" si="122"/>
        <v>0</v>
      </c>
      <c r="I735" s="1098"/>
      <c r="J735" s="1098"/>
      <c r="K735" s="1098"/>
      <c r="L735" s="1143"/>
      <c r="M735" s="1100">
        <f t="shared" si="117"/>
        <v>0</v>
      </c>
      <c r="N735" s="1101"/>
      <c r="O735" s="1101"/>
      <c r="P735" s="1101"/>
      <c r="Q735" s="1101"/>
      <c r="R735" s="1102"/>
      <c r="S735" s="1152"/>
      <c r="T735" s="1081"/>
      <c r="U735" s="1081"/>
      <c r="V735" s="1142"/>
      <c r="W735" s="1142"/>
      <c r="X735" s="1082"/>
      <c r="Y735" s="1152"/>
      <c r="Z735" s="1082"/>
      <c r="AA735" s="1083"/>
      <c r="AB735" s="1084"/>
      <c r="AC735" s="1084"/>
      <c r="AD735" s="1084"/>
      <c r="AE735" s="1084"/>
      <c r="AF735" s="1164"/>
      <c r="AG735" s="1147"/>
      <c r="AH735" s="1099"/>
      <c r="AI735" s="1238"/>
      <c r="AJ735" s="582">
        <f t="shared" si="120"/>
        <v>0</v>
      </c>
      <c r="AK735" s="1107" t="s">
        <v>98</v>
      </c>
      <c r="AL735" s="1108" t="s">
        <v>98</v>
      </c>
      <c r="AM735" s="1109" t="s">
        <v>98</v>
      </c>
      <c r="AN735" s="1110"/>
      <c r="AO735" s="1108"/>
      <c r="AP735" s="1109"/>
      <c r="AQ735" s="1110" t="s">
        <v>97</v>
      </c>
      <c r="AR735" s="1108" t="s">
        <v>97</v>
      </c>
      <c r="AS735" s="1108" t="s">
        <v>97</v>
      </c>
      <c r="AT735" s="1108" t="s">
        <v>97</v>
      </c>
      <c r="AU735" s="1111" t="s">
        <v>97</v>
      </c>
      <c r="AV735" s="570">
        <f t="shared" si="118"/>
        <v>0</v>
      </c>
      <c r="AW735" s="1153"/>
      <c r="AX735" s="1154"/>
      <c r="AY735" s="1154"/>
      <c r="AZ735" s="1154"/>
      <c r="BA735" s="1154"/>
      <c r="BB735" s="1154"/>
      <c r="BC735" s="1154"/>
      <c r="BD735" s="1154"/>
      <c r="BE735" s="1155"/>
    </row>
    <row r="736" spans="1:57" ht="31.5">
      <c r="A736" s="2482"/>
      <c r="B736" s="2693"/>
      <c r="C736" s="2699"/>
      <c r="D736" s="8" t="s">
        <v>76</v>
      </c>
      <c r="E736" s="2476"/>
      <c r="F736" s="2479"/>
      <c r="G736" s="1224">
        <f t="shared" si="116"/>
        <v>0</v>
      </c>
      <c r="H736" s="1264">
        <f t="shared" si="122"/>
        <v>0</v>
      </c>
      <c r="I736" s="1098"/>
      <c r="J736" s="1098"/>
      <c r="K736" s="1098"/>
      <c r="L736" s="1143"/>
      <c r="M736" s="1100">
        <f t="shared" si="117"/>
        <v>0</v>
      </c>
      <c r="N736" s="1101"/>
      <c r="O736" s="1101"/>
      <c r="P736" s="1101"/>
      <c r="Q736" s="1101"/>
      <c r="R736" s="1102"/>
      <c r="S736" s="1152"/>
      <c r="T736" s="1081"/>
      <c r="U736" s="1081"/>
      <c r="V736" s="1142"/>
      <c r="W736" s="1142"/>
      <c r="X736" s="1082"/>
      <c r="Y736" s="1152"/>
      <c r="Z736" s="1082"/>
      <c r="AA736" s="1083"/>
      <c r="AB736" s="1084"/>
      <c r="AC736" s="1084"/>
      <c r="AD736" s="1084"/>
      <c r="AE736" s="1084"/>
      <c r="AF736" s="1164"/>
      <c r="AG736" s="1147"/>
      <c r="AH736" s="1099"/>
      <c r="AI736" s="1238"/>
      <c r="AJ736" s="582">
        <f t="shared" si="120"/>
        <v>0</v>
      </c>
      <c r="AK736" s="1107"/>
      <c r="AL736" s="1108"/>
      <c r="AM736" s="1109"/>
      <c r="AN736" s="1110" t="s">
        <v>97</v>
      </c>
      <c r="AO736" s="1108" t="s">
        <v>97</v>
      </c>
      <c r="AP736" s="1109" t="s">
        <v>97</v>
      </c>
      <c r="AQ736" s="1110" t="s">
        <v>97</v>
      </c>
      <c r="AR736" s="1108" t="s">
        <v>97</v>
      </c>
      <c r="AS736" s="1108" t="s">
        <v>97</v>
      </c>
      <c r="AT736" s="1108" t="s">
        <v>97</v>
      </c>
      <c r="AU736" s="1111" t="s">
        <v>97</v>
      </c>
      <c r="AV736" s="570">
        <f t="shared" si="118"/>
        <v>0</v>
      </c>
      <c r="AW736" s="1153"/>
      <c r="AX736" s="1154"/>
      <c r="AY736" s="1154"/>
      <c r="AZ736" s="1154"/>
      <c r="BA736" s="1154"/>
      <c r="BB736" s="1154"/>
      <c r="BC736" s="1154"/>
      <c r="BD736" s="1154"/>
      <c r="BE736" s="1155"/>
    </row>
    <row r="737" spans="1:57" ht="31.5">
      <c r="A737" s="2482"/>
      <c r="B737" s="2693"/>
      <c r="C737" s="2699"/>
      <c r="D737" s="8" t="s">
        <v>77</v>
      </c>
      <c r="E737" s="2476"/>
      <c r="F737" s="2479"/>
      <c r="G737" s="1224">
        <f t="shared" si="116"/>
        <v>2</v>
      </c>
      <c r="H737" s="1264">
        <f t="shared" si="122"/>
        <v>0</v>
      </c>
      <c r="I737" s="1098"/>
      <c r="J737" s="1098"/>
      <c r="K737" s="1098"/>
      <c r="L737" s="1143"/>
      <c r="M737" s="1100">
        <f t="shared" si="117"/>
        <v>1</v>
      </c>
      <c r="N737" s="1101"/>
      <c r="O737" s="1101"/>
      <c r="P737" s="1101"/>
      <c r="Q737" s="1101"/>
      <c r="R737" s="1102">
        <v>1</v>
      </c>
      <c r="S737" s="1152">
        <v>1</v>
      </c>
      <c r="T737" s="1081"/>
      <c r="U737" s="1081"/>
      <c r="V737" s="1142"/>
      <c r="W737" s="1142"/>
      <c r="X737" s="1082"/>
      <c r="Y737" s="1152">
        <v>1</v>
      </c>
      <c r="Z737" s="1082">
        <v>0</v>
      </c>
      <c r="AA737" s="1083"/>
      <c r="AB737" s="1084"/>
      <c r="AC737" s="1084"/>
      <c r="AD737" s="1084"/>
      <c r="AE737" s="1084"/>
      <c r="AF737" s="1164">
        <v>1</v>
      </c>
      <c r="AG737" s="1147">
        <v>47</v>
      </c>
      <c r="AH737" s="1099">
        <v>27</v>
      </c>
      <c r="AI737" s="1238">
        <v>80</v>
      </c>
      <c r="AJ737" s="582">
        <f>SUM(AQ737:AU737)</f>
        <v>1</v>
      </c>
      <c r="AK737" s="1107" t="s">
        <v>98</v>
      </c>
      <c r="AL737" s="1108" t="s">
        <v>98</v>
      </c>
      <c r="AM737" s="1109" t="s">
        <v>98</v>
      </c>
      <c r="AN737" s="1110" t="s">
        <v>97</v>
      </c>
      <c r="AO737" s="1108" t="s">
        <v>97</v>
      </c>
      <c r="AP737" s="1109" t="s">
        <v>97</v>
      </c>
      <c r="AQ737" s="1110"/>
      <c r="AR737" s="1108"/>
      <c r="AS737" s="1108">
        <v>1</v>
      </c>
      <c r="AT737" s="1108"/>
      <c r="AU737" s="1111"/>
      <c r="AV737" s="570">
        <f t="shared" si="118"/>
        <v>1</v>
      </c>
      <c r="AW737" s="1153"/>
      <c r="AX737" s="1154"/>
      <c r="AY737" s="1154"/>
      <c r="AZ737" s="1154"/>
      <c r="BA737" s="1154"/>
      <c r="BB737" s="1154"/>
      <c r="BC737" s="1154"/>
      <c r="BD737" s="1154">
        <v>1</v>
      </c>
      <c r="BE737" s="1155"/>
    </row>
    <row r="738" spans="1:57" ht="32.25" thickBot="1">
      <c r="A738" s="2482"/>
      <c r="B738" s="2694"/>
      <c r="C738" s="2700"/>
      <c r="D738" s="9" t="s">
        <v>78</v>
      </c>
      <c r="E738" s="2477"/>
      <c r="F738" s="2480"/>
      <c r="G738" s="1227">
        <f t="shared" si="116"/>
        <v>0</v>
      </c>
      <c r="H738" s="1486">
        <f t="shared" si="122"/>
        <v>0</v>
      </c>
      <c r="I738" s="1165"/>
      <c r="J738" s="1165"/>
      <c r="K738" s="1165"/>
      <c r="L738" s="1169"/>
      <c r="M738" s="1121">
        <f t="shared" si="117"/>
        <v>0</v>
      </c>
      <c r="N738" s="1125"/>
      <c r="O738" s="1125"/>
      <c r="P738" s="1125"/>
      <c r="Q738" s="1125"/>
      <c r="R738" s="1146"/>
      <c r="S738" s="1124"/>
      <c r="T738" s="1145"/>
      <c r="U738" s="1145"/>
      <c r="V738" s="1125"/>
      <c r="W738" s="1125"/>
      <c r="X738" s="1126"/>
      <c r="Y738" s="1124"/>
      <c r="Z738" s="1126"/>
      <c r="AA738" s="1131"/>
      <c r="AB738" s="1119"/>
      <c r="AC738" s="1119"/>
      <c r="AD738" s="1119"/>
      <c r="AE738" s="1119"/>
      <c r="AF738" s="1163"/>
      <c r="AG738" s="1162"/>
      <c r="AH738" s="1120"/>
      <c r="AI738" s="1473"/>
      <c r="AJ738" s="584">
        <f t="shared" si="120"/>
        <v>0</v>
      </c>
      <c r="AK738" s="1132" t="s">
        <v>97</v>
      </c>
      <c r="AL738" s="1133" t="s">
        <v>97</v>
      </c>
      <c r="AM738" s="1134" t="s">
        <v>97</v>
      </c>
      <c r="AN738" s="1135" t="s">
        <v>97</v>
      </c>
      <c r="AO738" s="1133" t="s">
        <v>98</v>
      </c>
      <c r="AP738" s="1134" t="s">
        <v>98</v>
      </c>
      <c r="AQ738" s="1131"/>
      <c r="AR738" s="1119"/>
      <c r="AS738" s="1119"/>
      <c r="AT738" s="1119"/>
      <c r="AU738" s="1120"/>
      <c r="AV738" s="570">
        <f t="shared" si="118"/>
        <v>0</v>
      </c>
      <c r="AW738" s="1136"/>
      <c r="AX738" s="1137"/>
      <c r="AY738" s="1137"/>
      <c r="AZ738" s="1137"/>
      <c r="BA738" s="1137"/>
      <c r="BB738" s="1137"/>
      <c r="BC738" s="1137"/>
      <c r="BD738" s="1137"/>
      <c r="BE738" s="1138"/>
    </row>
    <row r="739" spans="1:57" ht="31.5">
      <c r="A739" s="2482"/>
      <c r="B739" s="2692" t="s">
        <v>112</v>
      </c>
      <c r="C739" s="2698" t="s">
        <v>113</v>
      </c>
      <c r="D739" s="7" t="s">
        <v>74</v>
      </c>
      <c r="E739" s="2424">
        <v>30</v>
      </c>
      <c r="F739" s="2427">
        <f>E739-SUM(M739:M743)</f>
        <v>7</v>
      </c>
      <c r="G739" s="1071">
        <f t="shared" si="116"/>
        <v>6</v>
      </c>
      <c r="H739" s="1072">
        <f t="shared" si="122"/>
        <v>0</v>
      </c>
      <c r="I739" s="1073"/>
      <c r="J739" s="1073"/>
      <c r="K739" s="1073"/>
      <c r="L739" s="1090"/>
      <c r="M739" s="1075">
        <f t="shared" si="117"/>
        <v>5</v>
      </c>
      <c r="N739" s="1076"/>
      <c r="O739" s="1076">
        <v>5</v>
      </c>
      <c r="P739" s="1076"/>
      <c r="Q739" s="1076"/>
      <c r="R739" s="1077">
        <v>0</v>
      </c>
      <c r="S739" s="1078"/>
      <c r="T739" s="1139"/>
      <c r="U739" s="1139"/>
      <c r="V739" s="1076"/>
      <c r="W739" s="1076">
        <v>5</v>
      </c>
      <c r="X739" s="1080"/>
      <c r="Y739" s="1078">
        <v>5</v>
      </c>
      <c r="Z739" s="1080">
        <v>0</v>
      </c>
      <c r="AA739" s="1086"/>
      <c r="AB739" s="1073">
        <v>2</v>
      </c>
      <c r="AC739" s="1073">
        <v>2</v>
      </c>
      <c r="AD739" s="1073"/>
      <c r="AE739" s="1073">
        <v>2</v>
      </c>
      <c r="AF739" s="1090"/>
      <c r="AG739" s="1140">
        <v>45</v>
      </c>
      <c r="AH739" s="1074">
        <v>19</v>
      </c>
      <c r="AI739" s="1448">
        <v>9</v>
      </c>
      <c r="AJ739" s="583">
        <f>SUM(AN739:AP739)</f>
        <v>5</v>
      </c>
      <c r="AK739" s="1087"/>
      <c r="AL739" s="1088"/>
      <c r="AM739" s="1089"/>
      <c r="AN739" s="1086" t="s">
        <v>97</v>
      </c>
      <c r="AO739" s="1073">
        <v>5</v>
      </c>
      <c r="AP739" s="1090" t="s">
        <v>97</v>
      </c>
      <c r="AQ739" s="1091" t="s">
        <v>97</v>
      </c>
      <c r="AR739" s="1088" t="s">
        <v>97</v>
      </c>
      <c r="AS739" s="1088"/>
      <c r="AT739" s="1088"/>
      <c r="AU739" s="1092"/>
      <c r="AV739" s="570">
        <f t="shared" si="118"/>
        <v>1</v>
      </c>
      <c r="AW739" s="1093"/>
      <c r="AX739" s="1094"/>
      <c r="AY739" s="1094"/>
      <c r="AZ739" s="1094">
        <v>1</v>
      </c>
      <c r="BA739" s="1094"/>
      <c r="BB739" s="1094"/>
      <c r="BC739" s="1094"/>
      <c r="BD739" s="1094"/>
      <c r="BE739" s="1095"/>
    </row>
    <row r="740" spans="1:57" ht="47.25">
      <c r="A740" s="2482"/>
      <c r="B740" s="2693"/>
      <c r="C740" s="2699"/>
      <c r="D740" s="8" t="s">
        <v>75</v>
      </c>
      <c r="E740" s="2425"/>
      <c r="F740" s="2428"/>
      <c r="G740" s="1096">
        <f t="shared" si="116"/>
        <v>0</v>
      </c>
      <c r="H740" s="1097">
        <f t="shared" si="122"/>
        <v>0</v>
      </c>
      <c r="I740" s="1098"/>
      <c r="J740" s="1098"/>
      <c r="K740" s="1098"/>
      <c r="L740" s="1143"/>
      <c r="M740" s="1100">
        <f t="shared" si="117"/>
        <v>0</v>
      </c>
      <c r="N740" s="1101"/>
      <c r="O740" s="1101"/>
      <c r="P740" s="1101"/>
      <c r="Q740" s="1101"/>
      <c r="R740" s="1102"/>
      <c r="S740" s="1152"/>
      <c r="T740" s="1081"/>
      <c r="U740" s="1081"/>
      <c r="V740" s="1142"/>
      <c r="W740" s="1142"/>
      <c r="X740" s="1082"/>
      <c r="Y740" s="1152"/>
      <c r="Z740" s="1082"/>
      <c r="AA740" s="1083"/>
      <c r="AB740" s="1084"/>
      <c r="AC740" s="1084"/>
      <c r="AD740" s="1084"/>
      <c r="AE740" s="1084"/>
      <c r="AF740" s="1164"/>
      <c r="AG740" s="1147"/>
      <c r="AH740" s="1099"/>
      <c r="AI740" s="1238"/>
      <c r="AJ740" s="582">
        <f t="shared" si="120"/>
        <v>0</v>
      </c>
      <c r="AK740" s="1107"/>
      <c r="AL740" s="1108"/>
      <c r="AM740" s="1109"/>
      <c r="AN740" s="1110" t="s">
        <v>97</v>
      </c>
      <c r="AO740" s="1108" t="s">
        <v>97</v>
      </c>
      <c r="AP740" s="1109" t="s">
        <v>97</v>
      </c>
      <c r="AQ740" s="1110" t="s">
        <v>97</v>
      </c>
      <c r="AR740" s="1108" t="s">
        <v>97</v>
      </c>
      <c r="AS740" s="1108"/>
      <c r="AT740" s="1108"/>
      <c r="AU740" s="1111"/>
      <c r="AV740" s="570">
        <f t="shared" si="118"/>
        <v>0</v>
      </c>
      <c r="AW740" s="1153"/>
      <c r="AX740" s="1154"/>
      <c r="AY740" s="1154"/>
      <c r="AZ740" s="1154"/>
      <c r="BA740" s="1154"/>
      <c r="BB740" s="1154"/>
      <c r="BC740" s="1154"/>
      <c r="BD740" s="1154"/>
      <c r="BE740" s="1155"/>
    </row>
    <row r="741" spans="1:57" ht="31.5">
      <c r="A741" s="2482"/>
      <c r="B741" s="2693"/>
      <c r="C741" s="2699"/>
      <c r="D741" s="8" t="s">
        <v>76</v>
      </c>
      <c r="E741" s="2425"/>
      <c r="F741" s="2428"/>
      <c r="G741" s="1096">
        <f t="shared" si="116"/>
        <v>0</v>
      </c>
      <c r="H741" s="1097">
        <f t="shared" si="122"/>
        <v>0</v>
      </c>
      <c r="I741" s="1098"/>
      <c r="J741" s="1098"/>
      <c r="K741" s="1098"/>
      <c r="L741" s="1143"/>
      <c r="M741" s="1100">
        <f t="shared" si="117"/>
        <v>0</v>
      </c>
      <c r="N741" s="1101"/>
      <c r="O741" s="1101"/>
      <c r="P741" s="1101"/>
      <c r="Q741" s="1101"/>
      <c r="R741" s="1102"/>
      <c r="S741" s="1152"/>
      <c r="T741" s="1081"/>
      <c r="U741" s="1081"/>
      <c r="V741" s="1142"/>
      <c r="W741" s="1142"/>
      <c r="X741" s="1082"/>
      <c r="Y741" s="1152"/>
      <c r="Z741" s="1082"/>
      <c r="AA741" s="1083"/>
      <c r="AB741" s="1084"/>
      <c r="AC741" s="1084"/>
      <c r="AD741" s="1084"/>
      <c r="AE741" s="1084"/>
      <c r="AF741" s="1164"/>
      <c r="AG741" s="1147"/>
      <c r="AH741" s="1099"/>
      <c r="AI741" s="1238"/>
      <c r="AJ741" s="582">
        <f t="shared" si="120"/>
        <v>0</v>
      </c>
      <c r="AK741" s="1107" t="s">
        <v>97</v>
      </c>
      <c r="AL741" s="1108" t="s">
        <v>97</v>
      </c>
      <c r="AM741" s="1109" t="s">
        <v>97</v>
      </c>
      <c r="AN741" s="1110" t="s">
        <v>97</v>
      </c>
      <c r="AO741" s="1108" t="s">
        <v>97</v>
      </c>
      <c r="AP741" s="1109" t="s">
        <v>97</v>
      </c>
      <c r="AQ741" s="1110" t="s">
        <v>97</v>
      </c>
      <c r="AR741" s="1108" t="s">
        <v>97</v>
      </c>
      <c r="AS741" s="1108"/>
      <c r="AT741" s="1108"/>
      <c r="AU741" s="1111"/>
      <c r="AV741" s="570">
        <f t="shared" si="118"/>
        <v>0</v>
      </c>
      <c r="AW741" s="1153"/>
      <c r="AX741" s="1154"/>
      <c r="AY741" s="1154"/>
      <c r="AZ741" s="1154"/>
      <c r="BA741" s="1154"/>
      <c r="BB741" s="1154"/>
      <c r="BC741" s="1154"/>
      <c r="BD741" s="1154"/>
      <c r="BE741" s="1155"/>
    </row>
    <row r="742" spans="1:57" ht="31.5">
      <c r="A742" s="2482"/>
      <c r="B742" s="2693"/>
      <c r="C742" s="2699"/>
      <c r="D742" s="8" t="s">
        <v>77</v>
      </c>
      <c r="E742" s="2425"/>
      <c r="F742" s="2428"/>
      <c r="G742" s="1096">
        <f t="shared" si="116"/>
        <v>18</v>
      </c>
      <c r="H742" s="1097">
        <f t="shared" si="122"/>
        <v>0</v>
      </c>
      <c r="I742" s="1098"/>
      <c r="J742" s="1098"/>
      <c r="K742" s="1098"/>
      <c r="L742" s="1143"/>
      <c r="M742" s="1100">
        <f t="shared" si="117"/>
        <v>18</v>
      </c>
      <c r="N742" s="1101"/>
      <c r="O742" s="1101">
        <v>18</v>
      </c>
      <c r="P742" s="1101"/>
      <c r="Q742" s="1101"/>
      <c r="R742" s="1102">
        <v>0</v>
      </c>
      <c r="S742" s="1152"/>
      <c r="T742" s="1081"/>
      <c r="U742" s="1081"/>
      <c r="V742" s="1142"/>
      <c r="W742" s="1142">
        <v>18</v>
      </c>
      <c r="X742" s="1082"/>
      <c r="Y742" s="1152">
        <v>15</v>
      </c>
      <c r="Z742" s="1082">
        <v>3</v>
      </c>
      <c r="AA742" s="1083"/>
      <c r="AB742" s="1084">
        <v>6</v>
      </c>
      <c r="AC742" s="1084">
        <v>6</v>
      </c>
      <c r="AD742" s="1084"/>
      <c r="AE742" s="1084">
        <v>15</v>
      </c>
      <c r="AF742" s="1164">
        <v>1</v>
      </c>
      <c r="AG742" s="1147">
        <v>44</v>
      </c>
      <c r="AH742" s="1099">
        <v>21</v>
      </c>
      <c r="AI742" s="1238">
        <v>88</v>
      </c>
      <c r="AJ742" s="582">
        <f>SUM(AQ742:AU742)</f>
        <v>18</v>
      </c>
      <c r="AK742" s="1107" t="s">
        <v>97</v>
      </c>
      <c r="AL742" s="1108" t="s">
        <v>97</v>
      </c>
      <c r="AM742" s="1109" t="s">
        <v>97</v>
      </c>
      <c r="AN742" s="1110"/>
      <c r="AO742" s="1108"/>
      <c r="AP742" s="1109"/>
      <c r="AQ742" s="1110"/>
      <c r="AR742" s="1108">
        <v>8</v>
      </c>
      <c r="AS742" s="1108">
        <v>10</v>
      </c>
      <c r="AT742" s="1108"/>
      <c r="AU742" s="1111"/>
      <c r="AV742" s="570">
        <f t="shared" si="118"/>
        <v>0</v>
      </c>
      <c r="AW742" s="1153"/>
      <c r="AX742" s="1154"/>
      <c r="AY742" s="1154"/>
      <c r="AZ742" s="1154"/>
      <c r="BA742" s="1154"/>
      <c r="BB742" s="1154"/>
      <c r="BC742" s="1154"/>
      <c r="BD742" s="1154"/>
      <c r="BE742" s="1155"/>
    </row>
    <row r="743" spans="1:57" ht="32.25" thickBot="1">
      <c r="A743" s="2482"/>
      <c r="B743" s="2694"/>
      <c r="C743" s="2700"/>
      <c r="D743" s="9" t="s">
        <v>78</v>
      </c>
      <c r="E743" s="2426"/>
      <c r="F743" s="2429"/>
      <c r="G743" s="1117">
        <f t="shared" si="116"/>
        <v>0</v>
      </c>
      <c r="H743" s="1118">
        <f t="shared" si="122"/>
        <v>0</v>
      </c>
      <c r="I743" s="1119"/>
      <c r="J743" s="1119"/>
      <c r="K743" s="1119"/>
      <c r="L743" s="1163"/>
      <c r="M743" s="1121">
        <f t="shared" si="117"/>
        <v>0</v>
      </c>
      <c r="N743" s="1125"/>
      <c r="O743" s="1125"/>
      <c r="P743" s="1125"/>
      <c r="Q743" s="1125"/>
      <c r="R743" s="1146"/>
      <c r="S743" s="1124"/>
      <c r="T743" s="1145"/>
      <c r="U743" s="1145"/>
      <c r="V743" s="1125"/>
      <c r="W743" s="1125"/>
      <c r="X743" s="1126"/>
      <c r="Y743" s="1124"/>
      <c r="Z743" s="1126"/>
      <c r="AA743" s="1131"/>
      <c r="AB743" s="1119"/>
      <c r="AC743" s="1119"/>
      <c r="AD743" s="1119"/>
      <c r="AE743" s="1119"/>
      <c r="AF743" s="1163"/>
      <c r="AG743" s="1162"/>
      <c r="AH743" s="1120"/>
      <c r="AI743" s="1473"/>
      <c r="AJ743" s="584">
        <f t="shared" si="120"/>
        <v>0</v>
      </c>
      <c r="AK743" s="1132" t="s">
        <v>97</v>
      </c>
      <c r="AL743" s="1133" t="s">
        <v>98</v>
      </c>
      <c r="AM743" s="1134" t="s">
        <v>98</v>
      </c>
      <c r="AN743" s="1135"/>
      <c r="AO743" s="1133"/>
      <c r="AP743" s="1134"/>
      <c r="AQ743" s="1131"/>
      <c r="AR743" s="1119"/>
      <c r="AS743" s="1119"/>
      <c r="AT743" s="1119"/>
      <c r="AU743" s="1120"/>
      <c r="AV743" s="570">
        <f t="shared" si="118"/>
        <v>0</v>
      </c>
      <c r="AW743" s="1136"/>
      <c r="AX743" s="1137"/>
      <c r="AY743" s="1137"/>
      <c r="AZ743" s="1137"/>
      <c r="BA743" s="1137"/>
      <c r="BB743" s="1137"/>
      <c r="BC743" s="1137"/>
      <c r="BD743" s="1137"/>
      <c r="BE743" s="1138"/>
    </row>
    <row r="744" spans="1:57" ht="31.5">
      <c r="A744" s="2482"/>
      <c r="B744" s="2692" t="s">
        <v>114</v>
      </c>
      <c r="C744" s="2698" t="s">
        <v>115</v>
      </c>
      <c r="D744" s="7" t="s">
        <v>74</v>
      </c>
      <c r="E744" s="2424">
        <v>10</v>
      </c>
      <c r="F744" s="2427">
        <f>E744-SUM(M744:M748)</f>
        <v>2</v>
      </c>
      <c r="G744" s="1212">
        <f t="shared" si="116"/>
        <v>0</v>
      </c>
      <c r="H744" s="1487">
        <f t="shared" si="122"/>
        <v>0</v>
      </c>
      <c r="I744" s="1084"/>
      <c r="J744" s="1084"/>
      <c r="K744" s="1084"/>
      <c r="L744" s="1164"/>
      <c r="M744" s="1160">
        <f t="shared" si="117"/>
        <v>0</v>
      </c>
      <c r="N744" s="1142"/>
      <c r="O744" s="1142"/>
      <c r="P744" s="1142"/>
      <c r="Q744" s="1142"/>
      <c r="R744" s="1161"/>
      <c r="S744" s="1078"/>
      <c r="T744" s="1139"/>
      <c r="U744" s="1139"/>
      <c r="V744" s="1076"/>
      <c r="W744" s="1076"/>
      <c r="X744" s="1080"/>
      <c r="Y744" s="1078"/>
      <c r="Z744" s="1080"/>
      <c r="AA744" s="1086"/>
      <c r="AB744" s="1073"/>
      <c r="AC744" s="1073"/>
      <c r="AD744" s="1073"/>
      <c r="AE744" s="1073"/>
      <c r="AF744" s="1090"/>
      <c r="AG744" s="1140"/>
      <c r="AH744" s="1074"/>
      <c r="AI744" s="1448"/>
      <c r="AJ744" s="583">
        <f t="shared" si="120"/>
        <v>0</v>
      </c>
      <c r="AK744" s="1087" t="s">
        <v>97</v>
      </c>
      <c r="AL744" s="1088" t="s">
        <v>97</v>
      </c>
      <c r="AM744" s="1089" t="s">
        <v>97</v>
      </c>
      <c r="AN744" s="1086"/>
      <c r="AO744" s="1073"/>
      <c r="AP744" s="1090"/>
      <c r="AQ744" s="1091" t="s">
        <v>97</v>
      </c>
      <c r="AR744" s="1088" t="s">
        <v>97</v>
      </c>
      <c r="AS744" s="1088" t="s">
        <v>97</v>
      </c>
      <c r="AT744" s="1088" t="s">
        <v>97</v>
      </c>
      <c r="AU744" s="1092" t="s">
        <v>97</v>
      </c>
      <c r="AV744" s="570">
        <f t="shared" si="118"/>
        <v>0</v>
      </c>
      <c r="AW744" s="1093"/>
      <c r="AX744" s="1094"/>
      <c r="AY744" s="1094"/>
      <c r="AZ744" s="1094"/>
      <c r="BA744" s="1094"/>
      <c r="BB744" s="1094"/>
      <c r="BC744" s="1094"/>
      <c r="BD744" s="1094"/>
      <c r="BE744" s="1095"/>
    </row>
    <row r="745" spans="1:57" ht="47.25">
      <c r="A745" s="2482"/>
      <c r="B745" s="2693"/>
      <c r="C745" s="2699"/>
      <c r="D745" s="8" t="s">
        <v>75</v>
      </c>
      <c r="E745" s="2425"/>
      <c r="F745" s="2428"/>
      <c r="G745" s="1224">
        <f t="shared" si="116"/>
        <v>0</v>
      </c>
      <c r="H745" s="1264">
        <f t="shared" si="122"/>
        <v>0</v>
      </c>
      <c r="I745" s="1098"/>
      <c r="J745" s="1098"/>
      <c r="K745" s="1098"/>
      <c r="L745" s="1143"/>
      <c r="M745" s="1100">
        <f t="shared" si="117"/>
        <v>0</v>
      </c>
      <c r="N745" s="1101"/>
      <c r="O745" s="1101"/>
      <c r="P745" s="1101"/>
      <c r="Q745" s="1101"/>
      <c r="R745" s="1102"/>
      <c r="S745" s="1152"/>
      <c r="T745" s="1081"/>
      <c r="U745" s="1081"/>
      <c r="V745" s="1142"/>
      <c r="W745" s="1142"/>
      <c r="X745" s="1082"/>
      <c r="Y745" s="1152"/>
      <c r="Z745" s="1082"/>
      <c r="AA745" s="1083"/>
      <c r="AB745" s="1084"/>
      <c r="AC745" s="1084"/>
      <c r="AD745" s="1084"/>
      <c r="AE745" s="1084"/>
      <c r="AF745" s="1164"/>
      <c r="AG745" s="1147"/>
      <c r="AH745" s="1099"/>
      <c r="AI745" s="1238"/>
      <c r="AJ745" s="582">
        <f t="shared" si="120"/>
        <v>0</v>
      </c>
      <c r="AK745" s="1107" t="s">
        <v>98</v>
      </c>
      <c r="AL745" s="1108" t="s">
        <v>98</v>
      </c>
      <c r="AM745" s="1109" t="s">
        <v>98</v>
      </c>
      <c r="AN745" s="1110"/>
      <c r="AO745" s="1108"/>
      <c r="AP745" s="1109"/>
      <c r="AQ745" s="1110" t="s">
        <v>97</v>
      </c>
      <c r="AR745" s="1108" t="s">
        <v>97</v>
      </c>
      <c r="AS745" s="1108" t="s">
        <v>97</v>
      </c>
      <c r="AT745" s="1108" t="s">
        <v>97</v>
      </c>
      <c r="AU745" s="1111" t="s">
        <v>97</v>
      </c>
      <c r="AV745" s="570">
        <f t="shared" si="118"/>
        <v>0</v>
      </c>
      <c r="AW745" s="1153"/>
      <c r="AX745" s="1154"/>
      <c r="AY745" s="1154"/>
      <c r="AZ745" s="1154"/>
      <c r="BA745" s="1154"/>
      <c r="BB745" s="1154"/>
      <c r="BC745" s="1154"/>
      <c r="BD745" s="1154"/>
      <c r="BE745" s="1155"/>
    </row>
    <row r="746" spans="1:57" ht="31.5">
      <c r="A746" s="2482"/>
      <c r="B746" s="2693"/>
      <c r="C746" s="2699"/>
      <c r="D746" s="8" t="s">
        <v>76</v>
      </c>
      <c r="E746" s="2425"/>
      <c r="F746" s="2428"/>
      <c r="G746" s="1224">
        <f t="shared" si="116"/>
        <v>0</v>
      </c>
      <c r="H746" s="1264">
        <f t="shared" si="122"/>
        <v>0</v>
      </c>
      <c r="I746" s="1098"/>
      <c r="J746" s="1098"/>
      <c r="K746" s="1098"/>
      <c r="L746" s="1143"/>
      <c r="M746" s="1100">
        <f t="shared" si="117"/>
        <v>0</v>
      </c>
      <c r="N746" s="1101"/>
      <c r="O746" s="1101"/>
      <c r="P746" s="1101"/>
      <c r="Q746" s="1101"/>
      <c r="R746" s="1102"/>
      <c r="S746" s="1152"/>
      <c r="T746" s="1081"/>
      <c r="U746" s="1081"/>
      <c r="V746" s="1142"/>
      <c r="W746" s="1142"/>
      <c r="X746" s="1082"/>
      <c r="Y746" s="1152"/>
      <c r="Z746" s="1082"/>
      <c r="AA746" s="1083"/>
      <c r="AB746" s="1084"/>
      <c r="AC746" s="1084"/>
      <c r="AD746" s="1084"/>
      <c r="AE746" s="1084"/>
      <c r="AF746" s="1164"/>
      <c r="AG746" s="1147"/>
      <c r="AH746" s="1099"/>
      <c r="AI746" s="1238"/>
      <c r="AJ746" s="582">
        <f t="shared" si="120"/>
        <v>0</v>
      </c>
      <c r="AK746" s="1107"/>
      <c r="AL746" s="1108"/>
      <c r="AM746" s="1109"/>
      <c r="AN746" s="1110" t="s">
        <v>97</v>
      </c>
      <c r="AO746" s="1108" t="s">
        <v>97</v>
      </c>
      <c r="AP746" s="1109" t="s">
        <v>97</v>
      </c>
      <c r="AQ746" s="1110" t="s">
        <v>97</v>
      </c>
      <c r="AR746" s="1108" t="s">
        <v>97</v>
      </c>
      <c r="AS746" s="1108" t="s">
        <v>97</v>
      </c>
      <c r="AT746" s="1108" t="s">
        <v>97</v>
      </c>
      <c r="AU746" s="1111" t="s">
        <v>97</v>
      </c>
      <c r="AV746" s="570">
        <f t="shared" si="118"/>
        <v>0</v>
      </c>
      <c r="AW746" s="1153"/>
      <c r="AX746" s="1154"/>
      <c r="AY746" s="1154"/>
      <c r="AZ746" s="1154"/>
      <c r="BA746" s="1154"/>
      <c r="BB746" s="1154"/>
      <c r="BC746" s="1154"/>
      <c r="BD746" s="1154"/>
      <c r="BE746" s="1155"/>
    </row>
    <row r="747" spans="1:57" ht="31.5">
      <c r="A747" s="2482"/>
      <c r="B747" s="2693"/>
      <c r="C747" s="2699"/>
      <c r="D747" s="8" t="s">
        <v>77</v>
      </c>
      <c r="E747" s="2425"/>
      <c r="F747" s="2428"/>
      <c r="G747" s="1224">
        <f t="shared" si="116"/>
        <v>8</v>
      </c>
      <c r="H747" s="1264">
        <f t="shared" si="122"/>
        <v>0</v>
      </c>
      <c r="I747" s="1098"/>
      <c r="J747" s="1098"/>
      <c r="K747" s="1098"/>
      <c r="L747" s="1143"/>
      <c r="M747" s="1100">
        <f t="shared" si="117"/>
        <v>8</v>
      </c>
      <c r="N747" s="1101"/>
      <c r="O747" s="1101">
        <v>8</v>
      </c>
      <c r="P747" s="1101"/>
      <c r="Q747" s="1101"/>
      <c r="R747" s="1102"/>
      <c r="S747" s="1152"/>
      <c r="T747" s="1081"/>
      <c r="U747" s="1081"/>
      <c r="V747" s="1142"/>
      <c r="W747" s="1142"/>
      <c r="X747" s="1082">
        <v>8</v>
      </c>
      <c r="Y747" s="1152">
        <v>8</v>
      </c>
      <c r="Z747" s="1082">
        <v>0</v>
      </c>
      <c r="AA747" s="1083"/>
      <c r="AB747" s="1084">
        <v>3</v>
      </c>
      <c r="AC747" s="1084">
        <v>3</v>
      </c>
      <c r="AD747" s="1084">
        <v>1</v>
      </c>
      <c r="AE747" s="1084">
        <v>8</v>
      </c>
      <c r="AF747" s="1164">
        <v>1</v>
      </c>
      <c r="AG747" s="1147">
        <v>41</v>
      </c>
      <c r="AH747" s="1099">
        <v>20</v>
      </c>
      <c r="AI747" s="1238">
        <v>85</v>
      </c>
      <c r="AJ747" s="582">
        <f>SUM(AQ747:AU747)</f>
        <v>8</v>
      </c>
      <c r="AK747" s="1107" t="s">
        <v>98</v>
      </c>
      <c r="AL747" s="1108" t="s">
        <v>116</v>
      </c>
      <c r="AM747" s="1109" t="s">
        <v>116</v>
      </c>
      <c r="AN747" s="1110" t="s">
        <v>97</v>
      </c>
      <c r="AO747" s="1108" t="s">
        <v>97</v>
      </c>
      <c r="AP747" s="1109" t="s">
        <v>97</v>
      </c>
      <c r="AQ747" s="1110"/>
      <c r="AR747" s="1108">
        <v>2</v>
      </c>
      <c r="AS747" s="1108">
        <v>6</v>
      </c>
      <c r="AT747" s="1108"/>
      <c r="AU747" s="1111"/>
      <c r="AV747" s="570">
        <f t="shared" si="118"/>
        <v>0</v>
      </c>
      <c r="AW747" s="1153"/>
      <c r="AX747" s="1154"/>
      <c r="AY747" s="1154"/>
      <c r="AZ747" s="1154"/>
      <c r="BA747" s="1154"/>
      <c r="BB747" s="1154"/>
      <c r="BC747" s="1154"/>
      <c r="BD747" s="1154"/>
      <c r="BE747" s="1155"/>
    </row>
    <row r="748" spans="1:57" ht="32.25" thickBot="1">
      <c r="A748" s="2482"/>
      <c r="B748" s="2694"/>
      <c r="C748" s="2700"/>
      <c r="D748" s="9" t="s">
        <v>78</v>
      </c>
      <c r="E748" s="2426"/>
      <c r="F748" s="2429"/>
      <c r="G748" s="1227">
        <f t="shared" si="116"/>
        <v>0</v>
      </c>
      <c r="H748" s="1486">
        <f t="shared" si="122"/>
        <v>0</v>
      </c>
      <c r="I748" s="1165"/>
      <c r="J748" s="1165"/>
      <c r="K748" s="1165"/>
      <c r="L748" s="1169"/>
      <c r="M748" s="1168">
        <f t="shared" si="117"/>
        <v>0</v>
      </c>
      <c r="N748" s="1122"/>
      <c r="O748" s="1122"/>
      <c r="P748" s="1122"/>
      <c r="Q748" s="1122"/>
      <c r="R748" s="1123"/>
      <c r="S748" s="1159"/>
      <c r="T748" s="1127"/>
      <c r="U748" s="1127"/>
      <c r="V748" s="1122"/>
      <c r="W748" s="1122"/>
      <c r="X748" s="1128"/>
      <c r="Y748" s="1159"/>
      <c r="Z748" s="1128"/>
      <c r="AA748" s="1129"/>
      <c r="AB748" s="1165"/>
      <c r="AC748" s="1165"/>
      <c r="AD748" s="1165"/>
      <c r="AE748" s="1165"/>
      <c r="AF748" s="1169"/>
      <c r="AG748" s="1287"/>
      <c r="AH748" s="1130"/>
      <c r="AI748" s="1444"/>
      <c r="AJ748" s="585">
        <f t="shared" si="120"/>
        <v>0</v>
      </c>
      <c r="AK748" s="1170" t="s">
        <v>97</v>
      </c>
      <c r="AL748" s="1242" t="s">
        <v>97</v>
      </c>
      <c r="AM748" s="1243" t="s">
        <v>97</v>
      </c>
      <c r="AN748" s="1244" t="s">
        <v>97</v>
      </c>
      <c r="AO748" s="1242" t="s">
        <v>98</v>
      </c>
      <c r="AP748" s="1243" t="s">
        <v>98</v>
      </c>
      <c r="AQ748" s="1129"/>
      <c r="AR748" s="1165"/>
      <c r="AS748" s="1165"/>
      <c r="AT748" s="1165"/>
      <c r="AU748" s="1130"/>
      <c r="AV748" s="570">
        <f t="shared" si="118"/>
        <v>0</v>
      </c>
      <c r="AW748" s="1179"/>
      <c r="AX748" s="1180"/>
      <c r="AY748" s="1180"/>
      <c r="AZ748" s="1180"/>
      <c r="BA748" s="1180"/>
      <c r="BB748" s="1180"/>
      <c r="BC748" s="1180"/>
      <c r="BD748" s="1180"/>
      <c r="BE748" s="1181"/>
    </row>
    <row r="749" spans="1:57" ht="31.5">
      <c r="A749" s="2465" t="s">
        <v>102</v>
      </c>
      <c r="B749" s="2695" t="s">
        <v>103</v>
      </c>
      <c r="C749" s="2698" t="s">
        <v>104</v>
      </c>
      <c r="D749" s="392" t="s">
        <v>74</v>
      </c>
      <c r="E749" s="2436">
        <v>301</v>
      </c>
      <c r="F749" s="2460">
        <f>E749-SUM(M749:M753)</f>
        <v>116</v>
      </c>
      <c r="G749" s="831">
        <f t="shared" si="116"/>
        <v>49</v>
      </c>
      <c r="H749" s="685">
        <v>4</v>
      </c>
      <c r="I749" s="686">
        <v>4</v>
      </c>
      <c r="J749" s="686"/>
      <c r="K749" s="686"/>
      <c r="L749" s="703"/>
      <c r="M749" s="688">
        <f t="shared" si="117"/>
        <v>47</v>
      </c>
      <c r="N749" s="689"/>
      <c r="O749" s="689"/>
      <c r="P749" s="689"/>
      <c r="Q749" s="689"/>
      <c r="R749" s="690">
        <v>47</v>
      </c>
      <c r="S749" s="691">
        <v>8</v>
      </c>
      <c r="T749" s="689">
        <v>39</v>
      </c>
      <c r="U749" s="689"/>
      <c r="V749" s="692"/>
      <c r="W749" s="689"/>
      <c r="X749" s="693"/>
      <c r="Y749" s="691">
        <v>44</v>
      </c>
      <c r="Z749" s="693">
        <v>3</v>
      </c>
      <c r="AA749" s="699"/>
      <c r="AB749" s="686">
        <v>7</v>
      </c>
      <c r="AC749" s="686">
        <v>7</v>
      </c>
      <c r="AD749" s="686">
        <v>1</v>
      </c>
      <c r="AE749" s="686">
        <v>26</v>
      </c>
      <c r="AF749" s="703">
        <v>2</v>
      </c>
      <c r="AG749" s="752">
        <v>42.5</v>
      </c>
      <c r="AH749" s="687">
        <v>18.8</v>
      </c>
      <c r="AI749" s="1488">
        <v>8.2899999999999991</v>
      </c>
      <c r="AJ749" s="586">
        <f t="shared" si="120"/>
        <v>47</v>
      </c>
      <c r="AK749" s="700" t="s">
        <v>97</v>
      </c>
      <c r="AL749" s="701" t="s">
        <v>97</v>
      </c>
      <c r="AM749" s="702" t="s">
        <v>97</v>
      </c>
      <c r="AN749" s="699">
        <v>19</v>
      </c>
      <c r="AO749" s="686">
        <v>28</v>
      </c>
      <c r="AP749" s="703"/>
      <c r="AQ749" s="704" t="s">
        <v>97</v>
      </c>
      <c r="AR749" s="701" t="s">
        <v>97</v>
      </c>
      <c r="AS749" s="701" t="s">
        <v>97</v>
      </c>
      <c r="AT749" s="701" t="s">
        <v>97</v>
      </c>
      <c r="AU749" s="705" t="s">
        <v>97</v>
      </c>
      <c r="AV749" s="553">
        <f t="shared" si="118"/>
        <v>2</v>
      </c>
      <c r="AW749" s="706"/>
      <c r="AX749" s="707"/>
      <c r="AY749" s="707"/>
      <c r="AZ749" s="707"/>
      <c r="BA749" s="707"/>
      <c r="BB749" s="707"/>
      <c r="BC749" s="707"/>
      <c r="BD749" s="707"/>
      <c r="BE749" s="708">
        <v>2</v>
      </c>
    </row>
    <row r="750" spans="1:57" ht="47.25">
      <c r="A750" s="2466"/>
      <c r="B750" s="2696"/>
      <c r="C750" s="2699"/>
      <c r="D750" s="393" t="s">
        <v>75</v>
      </c>
      <c r="E750" s="2437"/>
      <c r="F750" s="2461"/>
      <c r="G750" s="832">
        <f t="shared" si="116"/>
        <v>0</v>
      </c>
      <c r="H750" s="710">
        <f>SUM(I750:L750)</f>
        <v>0</v>
      </c>
      <c r="I750" s="711"/>
      <c r="J750" s="711"/>
      <c r="K750" s="711"/>
      <c r="L750" s="757"/>
      <c r="M750" s="713">
        <f t="shared" si="117"/>
        <v>0</v>
      </c>
      <c r="N750" s="714"/>
      <c r="O750" s="714"/>
      <c r="P750" s="714"/>
      <c r="Q750" s="714"/>
      <c r="R750" s="715"/>
      <c r="S750" s="716"/>
      <c r="T750" s="714"/>
      <c r="U750" s="717"/>
      <c r="V750" s="714"/>
      <c r="W750" s="714"/>
      <c r="X750" s="718"/>
      <c r="Y750" s="716"/>
      <c r="Z750" s="718"/>
      <c r="AA750" s="719"/>
      <c r="AB750" s="711"/>
      <c r="AC750" s="711"/>
      <c r="AD750" s="711"/>
      <c r="AE750" s="711"/>
      <c r="AF750" s="757"/>
      <c r="AG750" s="758"/>
      <c r="AH750" s="712"/>
      <c r="AI750" s="812"/>
      <c r="AJ750" s="587">
        <f t="shared" si="120"/>
        <v>0</v>
      </c>
      <c r="AK750" s="720" t="s">
        <v>98</v>
      </c>
      <c r="AL750" s="721" t="s">
        <v>98</v>
      </c>
      <c r="AM750" s="722" t="s">
        <v>98</v>
      </c>
      <c r="AN750" s="723"/>
      <c r="AO750" s="721"/>
      <c r="AP750" s="722"/>
      <c r="AQ750" s="723" t="s">
        <v>97</v>
      </c>
      <c r="AR750" s="721" t="s">
        <v>97</v>
      </c>
      <c r="AS750" s="721" t="s">
        <v>97</v>
      </c>
      <c r="AT750" s="721" t="s">
        <v>97</v>
      </c>
      <c r="AU750" s="724" t="s">
        <v>97</v>
      </c>
      <c r="AV750" s="553">
        <f t="shared" si="118"/>
        <v>0</v>
      </c>
      <c r="AW750" s="725"/>
      <c r="AX750" s="726"/>
      <c r="AY750" s="726"/>
      <c r="AZ750" s="726"/>
      <c r="BA750" s="726"/>
      <c r="BB750" s="726"/>
      <c r="BC750" s="726"/>
      <c r="BD750" s="726"/>
      <c r="BE750" s="727"/>
    </row>
    <row r="751" spans="1:57" ht="31.5">
      <c r="A751" s="2466"/>
      <c r="B751" s="2696"/>
      <c r="C751" s="2699"/>
      <c r="D751" s="393" t="s">
        <v>76</v>
      </c>
      <c r="E751" s="2437"/>
      <c r="F751" s="2461"/>
      <c r="G751" s="832">
        <f t="shared" si="116"/>
        <v>0</v>
      </c>
      <c r="H751" s="710">
        <f t="shared" ref="H751" si="124">SUM(I751:L751)</f>
        <v>0</v>
      </c>
      <c r="I751" s="711"/>
      <c r="J751" s="711"/>
      <c r="K751" s="711"/>
      <c r="L751" s="757"/>
      <c r="M751" s="713">
        <f t="shared" si="117"/>
        <v>0</v>
      </c>
      <c r="N751" s="714"/>
      <c r="O751" s="714"/>
      <c r="P751" s="728"/>
      <c r="Q751" s="729"/>
      <c r="R751" s="843"/>
      <c r="S751" s="756"/>
      <c r="T751" s="751"/>
      <c r="U751" s="714"/>
      <c r="V751" s="714"/>
      <c r="W751" s="714"/>
      <c r="X751" s="718"/>
      <c r="Y751" s="756"/>
      <c r="Z751" s="695"/>
      <c r="AA751" s="696"/>
      <c r="AB751" s="697"/>
      <c r="AC751" s="697"/>
      <c r="AD751" s="697"/>
      <c r="AE751" s="697"/>
      <c r="AF751" s="809"/>
      <c r="AG751" s="758"/>
      <c r="AH751" s="712"/>
      <c r="AI751" s="812"/>
      <c r="AJ751" s="587">
        <f t="shared" si="120"/>
        <v>0</v>
      </c>
      <c r="AK751" s="720"/>
      <c r="AL751" s="721"/>
      <c r="AM751" s="722"/>
      <c r="AN751" s="723" t="s">
        <v>97</v>
      </c>
      <c r="AO751" s="721" t="s">
        <v>97</v>
      </c>
      <c r="AP751" s="722" t="s">
        <v>97</v>
      </c>
      <c r="AQ751" s="723" t="s">
        <v>97</v>
      </c>
      <c r="AR751" s="721" t="s">
        <v>97</v>
      </c>
      <c r="AS751" s="721" t="s">
        <v>97</v>
      </c>
      <c r="AT751" s="721" t="s">
        <v>97</v>
      </c>
      <c r="AU751" s="724" t="s">
        <v>97</v>
      </c>
      <c r="AV751" s="553">
        <f t="shared" si="118"/>
        <v>0</v>
      </c>
      <c r="AW751" s="725"/>
      <c r="AX751" s="726"/>
      <c r="AY751" s="726"/>
      <c r="AZ751" s="726"/>
      <c r="BA751" s="726"/>
      <c r="BB751" s="726"/>
      <c r="BC751" s="726"/>
      <c r="BD751" s="726"/>
      <c r="BE751" s="727"/>
    </row>
    <row r="752" spans="1:57" ht="31.5">
      <c r="A752" s="2466"/>
      <c r="B752" s="2696"/>
      <c r="C752" s="2699"/>
      <c r="D752" s="8" t="s">
        <v>77</v>
      </c>
      <c r="E752" s="2437"/>
      <c r="F752" s="2461"/>
      <c r="G752" s="832">
        <f t="shared" si="116"/>
        <v>138</v>
      </c>
      <c r="H752" s="710">
        <v>15</v>
      </c>
      <c r="I752" s="711">
        <v>15</v>
      </c>
      <c r="J752" s="711"/>
      <c r="K752" s="711"/>
      <c r="L752" s="757"/>
      <c r="M752" s="713">
        <f t="shared" si="117"/>
        <v>138</v>
      </c>
      <c r="N752" s="714"/>
      <c r="O752" s="714"/>
      <c r="P752" s="714"/>
      <c r="Q752" s="714"/>
      <c r="R752" s="715">
        <v>138</v>
      </c>
      <c r="S752" s="716">
        <v>31</v>
      </c>
      <c r="T752" s="714">
        <v>107</v>
      </c>
      <c r="U752" s="714"/>
      <c r="V752" s="714"/>
      <c r="W752" s="714"/>
      <c r="X752" s="718"/>
      <c r="Y752" s="716">
        <v>121</v>
      </c>
      <c r="Z752" s="718">
        <v>17</v>
      </c>
      <c r="AA752" s="719">
        <v>1</v>
      </c>
      <c r="AB752" s="711">
        <v>43</v>
      </c>
      <c r="AC752" s="711">
        <v>43</v>
      </c>
      <c r="AD752" s="711">
        <v>1</v>
      </c>
      <c r="AE752" s="711">
        <v>87</v>
      </c>
      <c r="AF752" s="757">
        <v>10</v>
      </c>
      <c r="AG752" s="758">
        <v>42.7</v>
      </c>
      <c r="AH752" s="712">
        <v>18.7</v>
      </c>
      <c r="AI752" s="812">
        <v>69.900000000000006</v>
      </c>
      <c r="AJ752" s="587">
        <f>SUM(AQ752:AU752)</f>
        <v>138</v>
      </c>
      <c r="AK752" s="720" t="s">
        <v>98</v>
      </c>
      <c r="AL752" s="721" t="s">
        <v>98</v>
      </c>
      <c r="AM752" s="722" t="s">
        <v>98</v>
      </c>
      <c r="AN752" s="723" t="s">
        <v>97</v>
      </c>
      <c r="AO752" s="721" t="s">
        <v>97</v>
      </c>
      <c r="AP752" s="722" t="s">
        <v>97</v>
      </c>
      <c r="AQ752" s="812">
        <v>50</v>
      </c>
      <c r="AR752" s="712">
        <v>48</v>
      </c>
      <c r="AS752" s="712">
        <v>29</v>
      </c>
      <c r="AT752" s="712">
        <v>11</v>
      </c>
      <c r="AU752" s="724"/>
      <c r="AV752" s="553">
        <f t="shared" si="118"/>
        <v>0</v>
      </c>
      <c r="AW752" s="725"/>
      <c r="AX752" s="726"/>
      <c r="AY752" s="726"/>
      <c r="AZ752" s="726"/>
      <c r="BA752" s="726"/>
      <c r="BB752" s="726"/>
      <c r="BC752" s="726"/>
      <c r="BD752" s="726"/>
      <c r="BE752" s="727"/>
    </row>
    <row r="753" spans="1:57" ht="32.25" thickBot="1">
      <c r="A753" s="2467"/>
      <c r="B753" s="2697"/>
      <c r="C753" s="2700"/>
      <c r="D753" s="9" t="s">
        <v>78</v>
      </c>
      <c r="E753" s="2438"/>
      <c r="F753" s="2462"/>
      <c r="G753" s="841">
        <f t="shared" si="116"/>
        <v>0</v>
      </c>
      <c r="H753" s="731">
        <f t="shared" ref="H753" si="125">SUM(I753:L753)</f>
        <v>0</v>
      </c>
      <c r="I753" s="732"/>
      <c r="J753" s="732"/>
      <c r="K753" s="732"/>
      <c r="L753" s="760"/>
      <c r="M753" s="759">
        <f t="shared" si="117"/>
        <v>0</v>
      </c>
      <c r="N753" s="738"/>
      <c r="O753" s="738"/>
      <c r="P753" s="738"/>
      <c r="Q753" s="738"/>
      <c r="R753" s="1070"/>
      <c r="S753" s="737"/>
      <c r="T753" s="738"/>
      <c r="U753" s="738"/>
      <c r="V753" s="738"/>
      <c r="W753" s="738"/>
      <c r="X753" s="739"/>
      <c r="Y753" s="737"/>
      <c r="Z753" s="739"/>
      <c r="AA753" s="743"/>
      <c r="AB753" s="732"/>
      <c r="AC753" s="732"/>
      <c r="AD753" s="732"/>
      <c r="AE753" s="732"/>
      <c r="AF753" s="760"/>
      <c r="AG753" s="764"/>
      <c r="AH753" s="733"/>
      <c r="AI753" s="1489"/>
      <c r="AJ753" s="588">
        <f t="shared" si="120"/>
        <v>0</v>
      </c>
      <c r="AK753" s="744" t="s">
        <v>97</v>
      </c>
      <c r="AL753" s="745" t="s">
        <v>97</v>
      </c>
      <c r="AM753" s="746" t="s">
        <v>97</v>
      </c>
      <c r="AN753" s="747" t="s">
        <v>97</v>
      </c>
      <c r="AO753" s="745" t="s">
        <v>98</v>
      </c>
      <c r="AP753" s="746" t="s">
        <v>98</v>
      </c>
      <c r="AQ753" s="743"/>
      <c r="AR753" s="732"/>
      <c r="AS753" s="732"/>
      <c r="AT753" s="732"/>
      <c r="AU753" s="733"/>
      <c r="AV753" s="553">
        <f t="shared" si="118"/>
        <v>0</v>
      </c>
      <c r="AW753" s="748"/>
      <c r="AX753" s="749"/>
      <c r="AY753" s="749"/>
      <c r="AZ753" s="749"/>
      <c r="BA753" s="749"/>
      <c r="BB753" s="749"/>
      <c r="BC753" s="749"/>
      <c r="BD753" s="749"/>
      <c r="BE753" s="750"/>
    </row>
    <row r="754" spans="1:57" ht="31.5">
      <c r="A754" s="2701" t="s">
        <v>117</v>
      </c>
      <c r="B754" s="2454" t="s">
        <v>118</v>
      </c>
      <c r="C754" s="2457" t="s">
        <v>119</v>
      </c>
      <c r="D754" s="275" t="s">
        <v>74</v>
      </c>
      <c r="E754" s="2436">
        <v>404</v>
      </c>
      <c r="F754" s="2460">
        <f>E754-SUM(M754:M758)</f>
        <v>96</v>
      </c>
      <c r="G754" s="831">
        <f t="shared" si="116"/>
        <v>16</v>
      </c>
      <c r="H754" s="685">
        <f t="shared" ref="H754:H762" si="126">SUM(I754:L754)</f>
        <v>0</v>
      </c>
      <c r="I754" s="686"/>
      <c r="J754" s="686"/>
      <c r="K754" s="686"/>
      <c r="L754" s="703"/>
      <c r="M754" s="688">
        <f t="shared" si="117"/>
        <v>16</v>
      </c>
      <c r="N754" s="689"/>
      <c r="O754" s="689"/>
      <c r="P754" s="689"/>
      <c r="Q754" s="689"/>
      <c r="R754" s="690">
        <v>16</v>
      </c>
      <c r="S754" s="691">
        <v>3</v>
      </c>
      <c r="T754" s="689"/>
      <c r="U754" s="689"/>
      <c r="V754" s="692">
        <v>13</v>
      </c>
      <c r="W754" s="689"/>
      <c r="X754" s="693"/>
      <c r="Y754" s="756">
        <v>14</v>
      </c>
      <c r="Z754" s="695">
        <v>2</v>
      </c>
      <c r="AA754" s="696"/>
      <c r="AB754" s="697">
        <v>9</v>
      </c>
      <c r="AC754" s="697">
        <v>8</v>
      </c>
      <c r="AD754" s="697">
        <v>4</v>
      </c>
      <c r="AE754" s="697">
        <v>7</v>
      </c>
      <c r="AF754" s="809">
        <v>2</v>
      </c>
      <c r="AG754" s="851">
        <v>45</v>
      </c>
      <c r="AH754" s="698">
        <v>22</v>
      </c>
      <c r="AI754" s="812" t="s">
        <v>120</v>
      </c>
      <c r="AJ754" s="586">
        <f t="shared" si="120"/>
        <v>16</v>
      </c>
      <c r="AK754" s="700" t="s">
        <v>97</v>
      </c>
      <c r="AL754" s="701" t="s">
        <v>97</v>
      </c>
      <c r="AM754" s="702" t="s">
        <v>97</v>
      </c>
      <c r="AN754" s="699">
        <v>3</v>
      </c>
      <c r="AO754" s="686">
        <v>13</v>
      </c>
      <c r="AP754" s="703"/>
      <c r="AQ754" s="704" t="s">
        <v>97</v>
      </c>
      <c r="AR754" s="701" t="s">
        <v>97</v>
      </c>
      <c r="AS754" s="701" t="s">
        <v>97</v>
      </c>
      <c r="AT754" s="701" t="s">
        <v>97</v>
      </c>
      <c r="AU754" s="705" t="s">
        <v>97</v>
      </c>
      <c r="AV754" s="553">
        <f t="shared" si="118"/>
        <v>0</v>
      </c>
      <c r="AW754" s="706"/>
      <c r="AX754" s="707"/>
      <c r="AY754" s="707"/>
      <c r="AZ754" s="707"/>
      <c r="BA754" s="707"/>
      <c r="BB754" s="707"/>
      <c r="BC754" s="707"/>
      <c r="BD754" s="707"/>
      <c r="BE754" s="708"/>
    </row>
    <row r="755" spans="1:57" ht="47.25">
      <c r="A755" s="2702"/>
      <c r="B755" s="2455"/>
      <c r="C755" s="2458"/>
      <c r="D755" s="277" t="s">
        <v>75</v>
      </c>
      <c r="E755" s="2437"/>
      <c r="F755" s="2461"/>
      <c r="G755" s="832">
        <f t="shared" si="116"/>
        <v>0</v>
      </c>
      <c r="H755" s="710">
        <f t="shared" si="126"/>
        <v>0</v>
      </c>
      <c r="I755" s="711"/>
      <c r="J755" s="711"/>
      <c r="K755" s="711"/>
      <c r="L755" s="757"/>
      <c r="M755" s="713">
        <f t="shared" si="117"/>
        <v>0</v>
      </c>
      <c r="N755" s="714"/>
      <c r="O755" s="714"/>
      <c r="P755" s="714"/>
      <c r="Q755" s="714"/>
      <c r="R755" s="715"/>
      <c r="S755" s="716"/>
      <c r="T755" s="717"/>
      <c r="U755" s="717"/>
      <c r="V755" s="714"/>
      <c r="W755" s="714"/>
      <c r="X755" s="718"/>
      <c r="Y755" s="756"/>
      <c r="Z755" s="695"/>
      <c r="AA755" s="696"/>
      <c r="AB755" s="697"/>
      <c r="AC755" s="697"/>
      <c r="AD755" s="697"/>
      <c r="AE755" s="697"/>
      <c r="AF755" s="809"/>
      <c r="AG755" s="758"/>
      <c r="AH755" s="712"/>
      <c r="AI755" s="812"/>
      <c r="AJ755" s="587">
        <f t="shared" si="120"/>
        <v>0</v>
      </c>
      <c r="AK755" s="720" t="s">
        <v>98</v>
      </c>
      <c r="AL755" s="721" t="s">
        <v>98</v>
      </c>
      <c r="AM755" s="722" t="s">
        <v>98</v>
      </c>
      <c r="AN755" s="723"/>
      <c r="AO755" s="721"/>
      <c r="AP755" s="722"/>
      <c r="AQ755" s="723" t="s">
        <v>97</v>
      </c>
      <c r="AR755" s="721" t="s">
        <v>97</v>
      </c>
      <c r="AS755" s="721" t="s">
        <v>97</v>
      </c>
      <c r="AT755" s="721" t="s">
        <v>97</v>
      </c>
      <c r="AU755" s="724" t="s">
        <v>97</v>
      </c>
      <c r="AV755" s="553">
        <f t="shared" si="118"/>
        <v>0</v>
      </c>
      <c r="AW755" s="725"/>
      <c r="AX755" s="726"/>
      <c r="AY755" s="726"/>
      <c r="AZ755" s="726"/>
      <c r="BA755" s="726"/>
      <c r="BB755" s="726"/>
      <c r="BC755" s="726"/>
      <c r="BD755" s="726"/>
      <c r="BE755" s="727"/>
    </row>
    <row r="756" spans="1:57" ht="31.5">
      <c r="A756" s="2702"/>
      <c r="B756" s="2455"/>
      <c r="C756" s="2458"/>
      <c r="D756" s="277" t="s">
        <v>76</v>
      </c>
      <c r="E756" s="2437"/>
      <c r="F756" s="2461"/>
      <c r="G756" s="832">
        <f t="shared" si="116"/>
        <v>0</v>
      </c>
      <c r="H756" s="710">
        <f t="shared" si="126"/>
        <v>0</v>
      </c>
      <c r="I756" s="711"/>
      <c r="J756" s="711"/>
      <c r="K756" s="711"/>
      <c r="L756" s="757"/>
      <c r="M756" s="713">
        <f t="shared" si="117"/>
        <v>0</v>
      </c>
      <c r="N756" s="714"/>
      <c r="O756" s="714"/>
      <c r="P756" s="728"/>
      <c r="Q756" s="729"/>
      <c r="R756" s="715"/>
      <c r="S756" s="716"/>
      <c r="T756" s="714"/>
      <c r="U756" s="714"/>
      <c r="V756" s="714"/>
      <c r="W756" s="714"/>
      <c r="X756" s="718"/>
      <c r="Y756" s="756"/>
      <c r="Z756" s="695"/>
      <c r="AA756" s="696"/>
      <c r="AB756" s="697"/>
      <c r="AC756" s="697"/>
      <c r="AD756" s="697"/>
      <c r="AE756" s="697"/>
      <c r="AF756" s="809"/>
      <c r="AG756" s="758"/>
      <c r="AH756" s="712"/>
      <c r="AI756" s="812"/>
      <c r="AJ756" s="587">
        <f t="shared" si="120"/>
        <v>0</v>
      </c>
      <c r="AK756" s="720"/>
      <c r="AL756" s="721"/>
      <c r="AM756" s="722"/>
      <c r="AN756" s="723" t="s">
        <v>97</v>
      </c>
      <c r="AO756" s="721" t="s">
        <v>97</v>
      </c>
      <c r="AP756" s="722" t="s">
        <v>97</v>
      </c>
      <c r="AQ756" s="723" t="s">
        <v>97</v>
      </c>
      <c r="AR756" s="721" t="s">
        <v>97</v>
      </c>
      <c r="AS756" s="721" t="s">
        <v>97</v>
      </c>
      <c r="AT756" s="721" t="s">
        <v>97</v>
      </c>
      <c r="AU756" s="724" t="s">
        <v>97</v>
      </c>
      <c r="AV756" s="553">
        <f t="shared" si="118"/>
        <v>0</v>
      </c>
      <c r="AW756" s="725"/>
      <c r="AX756" s="726"/>
      <c r="AY756" s="726"/>
      <c r="AZ756" s="726"/>
      <c r="BA756" s="726"/>
      <c r="BB756" s="726"/>
      <c r="BC756" s="726"/>
      <c r="BD756" s="726"/>
      <c r="BE756" s="727"/>
    </row>
    <row r="757" spans="1:57" ht="31.5">
      <c r="A757" s="2702"/>
      <c r="B757" s="2455"/>
      <c r="C757" s="2458"/>
      <c r="D757" s="277" t="s">
        <v>77</v>
      </c>
      <c r="E757" s="2437"/>
      <c r="F757" s="2461"/>
      <c r="G757" s="832">
        <f t="shared" si="116"/>
        <v>302</v>
      </c>
      <c r="H757" s="710">
        <f>SUM(I757:L757)</f>
        <v>7</v>
      </c>
      <c r="I757" s="711">
        <v>4</v>
      </c>
      <c r="J757" s="711"/>
      <c r="K757" s="711">
        <v>1</v>
      </c>
      <c r="L757" s="757">
        <v>2</v>
      </c>
      <c r="M757" s="713">
        <f t="shared" si="117"/>
        <v>292</v>
      </c>
      <c r="N757" s="714"/>
      <c r="O757" s="714"/>
      <c r="P757" s="714"/>
      <c r="Q757" s="714"/>
      <c r="R757" s="715">
        <v>292</v>
      </c>
      <c r="S757" s="716">
        <v>17</v>
      </c>
      <c r="T757" s="714"/>
      <c r="U757" s="714"/>
      <c r="V757" s="714">
        <v>275</v>
      </c>
      <c r="W757" s="714"/>
      <c r="X757" s="718"/>
      <c r="Y757" s="756">
        <v>244</v>
      </c>
      <c r="Z757" s="695">
        <v>48</v>
      </c>
      <c r="AA757" s="696"/>
      <c r="AB757" s="697">
        <v>84</v>
      </c>
      <c r="AC757" s="697">
        <v>83</v>
      </c>
      <c r="AD757" s="697">
        <v>40</v>
      </c>
      <c r="AE757" s="697">
        <v>106</v>
      </c>
      <c r="AF757" s="809">
        <v>19</v>
      </c>
      <c r="AG757" s="758">
        <v>41</v>
      </c>
      <c r="AH757" s="712">
        <v>25</v>
      </c>
      <c r="AI757" s="812" t="s">
        <v>121</v>
      </c>
      <c r="AJ757" s="587">
        <f>SUM(AQ757:AU757)</f>
        <v>292</v>
      </c>
      <c r="AK757" s="720" t="s">
        <v>98</v>
      </c>
      <c r="AL757" s="721" t="s">
        <v>98</v>
      </c>
      <c r="AM757" s="722" t="s">
        <v>98</v>
      </c>
      <c r="AN757" s="723" t="s">
        <v>97</v>
      </c>
      <c r="AO757" s="721" t="s">
        <v>97</v>
      </c>
      <c r="AP757" s="722" t="s">
        <v>97</v>
      </c>
      <c r="AQ757" s="812">
        <v>21</v>
      </c>
      <c r="AR757" s="712">
        <v>63</v>
      </c>
      <c r="AS757" s="712">
        <v>132</v>
      </c>
      <c r="AT757" s="712">
        <v>67</v>
      </c>
      <c r="AU757" s="712">
        <v>9</v>
      </c>
      <c r="AV757" s="553">
        <f t="shared" si="118"/>
        <v>10</v>
      </c>
      <c r="AW757" s="725"/>
      <c r="AX757" s="726"/>
      <c r="AY757" s="726">
        <v>2</v>
      </c>
      <c r="AZ757" s="726"/>
      <c r="BA757" s="726">
        <v>4</v>
      </c>
      <c r="BB757" s="726"/>
      <c r="BC757" s="726">
        <v>4</v>
      </c>
      <c r="BD757" s="726"/>
      <c r="BE757" s="727"/>
    </row>
    <row r="758" spans="1:57" ht="32.25" thickBot="1">
      <c r="A758" s="2702"/>
      <c r="B758" s="2473"/>
      <c r="C758" s="2474"/>
      <c r="D758" s="281" t="s">
        <v>78</v>
      </c>
      <c r="E758" s="2438"/>
      <c r="F758" s="2462"/>
      <c r="G758" s="841">
        <f t="shared" si="116"/>
        <v>0</v>
      </c>
      <c r="H758" s="731">
        <f t="shared" si="126"/>
        <v>0</v>
      </c>
      <c r="I758" s="732"/>
      <c r="J758" s="732"/>
      <c r="K758" s="732"/>
      <c r="L758" s="760"/>
      <c r="M758" s="734">
        <f t="shared" si="117"/>
        <v>0</v>
      </c>
      <c r="N758" s="735"/>
      <c r="O758" s="735"/>
      <c r="P758" s="735"/>
      <c r="Q758" s="735"/>
      <c r="R758" s="736"/>
      <c r="S758" s="737"/>
      <c r="T758" s="738"/>
      <c r="U758" s="738"/>
      <c r="V758" s="738"/>
      <c r="W758" s="738"/>
      <c r="X758" s="739"/>
      <c r="Y758" s="716"/>
      <c r="Z758" s="718"/>
      <c r="AA758" s="719"/>
      <c r="AB758" s="711"/>
      <c r="AC758" s="711"/>
      <c r="AD758" s="711"/>
      <c r="AE758" s="711"/>
      <c r="AF758" s="757"/>
      <c r="AG758" s="761"/>
      <c r="AH758" s="742"/>
      <c r="AI758" s="1489"/>
      <c r="AJ758" s="588">
        <f t="shared" si="120"/>
        <v>0</v>
      </c>
      <c r="AK758" s="744" t="s">
        <v>97</v>
      </c>
      <c r="AL758" s="745" t="s">
        <v>97</v>
      </c>
      <c r="AM758" s="746" t="s">
        <v>97</v>
      </c>
      <c r="AN758" s="747" t="s">
        <v>97</v>
      </c>
      <c r="AO758" s="745" t="s">
        <v>98</v>
      </c>
      <c r="AP758" s="746" t="s">
        <v>98</v>
      </c>
      <c r="AQ758" s="743"/>
      <c r="AR758" s="732"/>
      <c r="AS758" s="732"/>
      <c r="AT758" s="732"/>
      <c r="AU758" s="733"/>
      <c r="AV758" s="553">
        <f t="shared" si="118"/>
        <v>0</v>
      </c>
      <c r="AW758" s="748"/>
      <c r="AX758" s="749"/>
      <c r="AY758" s="749"/>
      <c r="AZ758" s="749"/>
      <c r="BA758" s="749"/>
      <c r="BB758" s="749"/>
      <c r="BC758" s="749"/>
      <c r="BD758" s="749"/>
      <c r="BE758" s="750"/>
    </row>
    <row r="759" spans="1:57" ht="33.950000000000003" customHeight="1">
      <c r="A759" s="2702"/>
      <c r="B759" s="2692" t="s">
        <v>482</v>
      </c>
      <c r="C759" s="2457" t="s">
        <v>122</v>
      </c>
      <c r="D759" s="275" t="s">
        <v>74</v>
      </c>
      <c r="E759" s="2436">
        <v>12</v>
      </c>
      <c r="F759" s="2460">
        <f>E759-SUM(M759:M763)</f>
        <v>1</v>
      </c>
      <c r="G759" s="831">
        <f t="shared" si="116"/>
        <v>0</v>
      </c>
      <c r="H759" s="685">
        <f t="shared" si="126"/>
        <v>0</v>
      </c>
      <c r="I759" s="686"/>
      <c r="J759" s="686"/>
      <c r="K759" s="686"/>
      <c r="L759" s="703"/>
      <c r="M759" s="688">
        <f t="shared" si="117"/>
        <v>0</v>
      </c>
      <c r="N759" s="689"/>
      <c r="O759" s="689"/>
      <c r="P759" s="689"/>
      <c r="Q759" s="689"/>
      <c r="R759" s="690"/>
      <c r="S759" s="756"/>
      <c r="T759" s="694"/>
      <c r="U759" s="694"/>
      <c r="V759" s="751"/>
      <c r="W759" s="751"/>
      <c r="X759" s="695"/>
      <c r="Y759" s="691"/>
      <c r="Z759" s="693"/>
      <c r="AA759" s="699"/>
      <c r="AB759" s="686"/>
      <c r="AC759" s="686"/>
      <c r="AD759" s="686"/>
      <c r="AE759" s="686"/>
      <c r="AF759" s="703"/>
      <c r="AG759" s="752"/>
      <c r="AH759" s="687"/>
      <c r="AI759" s="1488"/>
      <c r="AJ759" s="586">
        <f t="shared" si="120"/>
        <v>0</v>
      </c>
      <c r="AK759" s="700" t="s">
        <v>97</v>
      </c>
      <c r="AL759" s="701" t="s">
        <v>97</v>
      </c>
      <c r="AM759" s="702" t="s">
        <v>97</v>
      </c>
      <c r="AN759" s="699"/>
      <c r="AO759" s="686"/>
      <c r="AP759" s="703"/>
      <c r="AQ759" s="704" t="s">
        <v>97</v>
      </c>
      <c r="AR759" s="701" t="s">
        <v>97</v>
      </c>
      <c r="AS759" s="701" t="s">
        <v>97</v>
      </c>
      <c r="AT759" s="701" t="s">
        <v>97</v>
      </c>
      <c r="AU759" s="705" t="s">
        <v>97</v>
      </c>
      <c r="AV759" s="553">
        <f t="shared" si="118"/>
        <v>0</v>
      </c>
      <c r="AW759" s="753"/>
      <c r="AX759" s="754"/>
      <c r="AY759" s="754"/>
      <c r="AZ759" s="754"/>
      <c r="BA759" s="754"/>
      <c r="BB759" s="754"/>
      <c r="BC759" s="754"/>
      <c r="BD759" s="754"/>
      <c r="BE759" s="755"/>
    </row>
    <row r="760" spans="1:57" ht="47.25">
      <c r="A760" s="2702"/>
      <c r="B760" s="2693"/>
      <c r="C760" s="2458"/>
      <c r="D760" s="277" t="s">
        <v>75</v>
      </c>
      <c r="E760" s="2437"/>
      <c r="F760" s="2461"/>
      <c r="G760" s="832">
        <f t="shared" si="116"/>
        <v>0</v>
      </c>
      <c r="H760" s="710">
        <f t="shared" si="126"/>
        <v>0</v>
      </c>
      <c r="I760" s="711"/>
      <c r="J760" s="711"/>
      <c r="K760" s="711"/>
      <c r="L760" s="757"/>
      <c r="M760" s="713">
        <f t="shared" si="117"/>
        <v>0</v>
      </c>
      <c r="N760" s="714"/>
      <c r="O760" s="714"/>
      <c r="P760" s="714"/>
      <c r="Q760" s="714"/>
      <c r="R760" s="715"/>
      <c r="S760" s="756"/>
      <c r="T760" s="694"/>
      <c r="U760" s="694"/>
      <c r="V760" s="751"/>
      <c r="W760" s="751"/>
      <c r="X760" s="695"/>
      <c r="Y760" s="756"/>
      <c r="Z760" s="695"/>
      <c r="AA760" s="696"/>
      <c r="AB760" s="697"/>
      <c r="AC760" s="697"/>
      <c r="AD760" s="697"/>
      <c r="AE760" s="697"/>
      <c r="AF760" s="809"/>
      <c r="AG760" s="758"/>
      <c r="AH760" s="712"/>
      <c r="AI760" s="812"/>
      <c r="AJ760" s="587">
        <f t="shared" si="120"/>
        <v>0</v>
      </c>
      <c r="AK760" s="720" t="s">
        <v>98</v>
      </c>
      <c r="AL760" s="721" t="s">
        <v>98</v>
      </c>
      <c r="AM760" s="722" t="s">
        <v>98</v>
      </c>
      <c r="AN760" s="723"/>
      <c r="AO760" s="721"/>
      <c r="AP760" s="722"/>
      <c r="AQ760" s="723" t="s">
        <v>97</v>
      </c>
      <c r="AR760" s="721" t="s">
        <v>97</v>
      </c>
      <c r="AS760" s="721" t="s">
        <v>97</v>
      </c>
      <c r="AT760" s="721" t="s">
        <v>97</v>
      </c>
      <c r="AU760" s="724" t="s">
        <v>97</v>
      </c>
      <c r="AV760" s="553">
        <f t="shared" si="118"/>
        <v>0</v>
      </c>
      <c r="AW760" s="753"/>
      <c r="AX760" s="754"/>
      <c r="AY760" s="754"/>
      <c r="AZ760" s="754"/>
      <c r="BA760" s="754"/>
      <c r="BB760" s="754"/>
      <c r="BC760" s="754"/>
      <c r="BD760" s="754"/>
      <c r="BE760" s="755"/>
    </row>
    <row r="761" spans="1:57" ht="51" customHeight="1">
      <c r="A761" s="2702"/>
      <c r="B761" s="2693"/>
      <c r="C761" s="2458"/>
      <c r="D761" s="277" t="s">
        <v>76</v>
      </c>
      <c r="E761" s="2437"/>
      <c r="F761" s="2461"/>
      <c r="G761" s="832">
        <f t="shared" si="116"/>
        <v>0</v>
      </c>
      <c r="H761" s="710">
        <f t="shared" si="126"/>
        <v>0</v>
      </c>
      <c r="I761" s="711"/>
      <c r="J761" s="711"/>
      <c r="K761" s="711"/>
      <c r="L761" s="757"/>
      <c r="M761" s="713">
        <f t="shared" si="117"/>
        <v>0</v>
      </c>
      <c r="N761" s="714"/>
      <c r="O761" s="714"/>
      <c r="P761" s="714"/>
      <c r="Q761" s="714"/>
      <c r="R761" s="715"/>
      <c r="S761" s="756"/>
      <c r="T761" s="694"/>
      <c r="U761" s="694"/>
      <c r="V761" s="751"/>
      <c r="W761" s="751"/>
      <c r="X761" s="695"/>
      <c r="Y761" s="756"/>
      <c r="Z761" s="695"/>
      <c r="AA761" s="696"/>
      <c r="AB761" s="697"/>
      <c r="AC761" s="697"/>
      <c r="AD761" s="697"/>
      <c r="AE761" s="697"/>
      <c r="AF761" s="809"/>
      <c r="AG761" s="758"/>
      <c r="AH761" s="712"/>
      <c r="AI761" s="812"/>
      <c r="AJ761" s="587">
        <f t="shared" si="120"/>
        <v>0</v>
      </c>
      <c r="AK761" s="720"/>
      <c r="AL761" s="721"/>
      <c r="AM761" s="722"/>
      <c r="AN761" s="723" t="s">
        <v>97</v>
      </c>
      <c r="AO761" s="721" t="s">
        <v>97</v>
      </c>
      <c r="AP761" s="722" t="s">
        <v>97</v>
      </c>
      <c r="AQ761" s="723" t="s">
        <v>97</v>
      </c>
      <c r="AR761" s="721" t="s">
        <v>97</v>
      </c>
      <c r="AS761" s="721" t="s">
        <v>97</v>
      </c>
      <c r="AT761" s="721" t="s">
        <v>97</v>
      </c>
      <c r="AU761" s="724" t="s">
        <v>97</v>
      </c>
      <c r="AV761" s="553">
        <f t="shared" si="118"/>
        <v>0</v>
      </c>
      <c r="AW761" s="753"/>
      <c r="AX761" s="754"/>
      <c r="AY761" s="754"/>
      <c r="AZ761" s="754"/>
      <c r="BA761" s="754"/>
      <c r="BB761" s="754"/>
      <c r="BC761" s="754"/>
      <c r="BD761" s="754"/>
      <c r="BE761" s="755"/>
    </row>
    <row r="762" spans="1:57" ht="31.5">
      <c r="A762" s="2702"/>
      <c r="B762" s="2693"/>
      <c r="C762" s="2458"/>
      <c r="D762" s="277" t="s">
        <v>77</v>
      </c>
      <c r="E762" s="2437"/>
      <c r="F762" s="2461"/>
      <c r="G762" s="832">
        <f t="shared" si="116"/>
        <v>11</v>
      </c>
      <c r="H762" s="710">
        <f t="shared" si="126"/>
        <v>0</v>
      </c>
      <c r="I762" s="711"/>
      <c r="J762" s="711"/>
      <c r="K762" s="711"/>
      <c r="L762" s="757"/>
      <c r="M762" s="713">
        <f t="shared" si="117"/>
        <v>11</v>
      </c>
      <c r="N762" s="714"/>
      <c r="O762" s="714"/>
      <c r="P762" s="714"/>
      <c r="Q762" s="714"/>
      <c r="R762" s="715">
        <v>11</v>
      </c>
      <c r="S762" s="756"/>
      <c r="T762" s="694"/>
      <c r="U762" s="694"/>
      <c r="V762" s="751">
        <v>9</v>
      </c>
      <c r="W762" s="751">
        <v>2</v>
      </c>
      <c r="X762" s="695"/>
      <c r="Y762" s="756">
        <v>11</v>
      </c>
      <c r="Z762" s="695"/>
      <c r="AA762" s="696"/>
      <c r="AB762" s="697">
        <v>2</v>
      </c>
      <c r="AC762" s="697">
        <v>2</v>
      </c>
      <c r="AD762" s="697"/>
      <c r="AE762" s="697">
        <v>3</v>
      </c>
      <c r="AF762" s="809">
        <v>1</v>
      </c>
      <c r="AG762" s="758">
        <v>46</v>
      </c>
      <c r="AH762" s="712">
        <v>20</v>
      </c>
      <c r="AI762" s="812">
        <v>130</v>
      </c>
      <c r="AJ762" s="587">
        <f>SUM(AQ762:AU762)</f>
        <v>11</v>
      </c>
      <c r="AK762" s="720" t="s">
        <v>98</v>
      </c>
      <c r="AL762" s="721" t="s">
        <v>98</v>
      </c>
      <c r="AM762" s="722" t="s">
        <v>98</v>
      </c>
      <c r="AN762" s="723" t="s">
        <v>97</v>
      </c>
      <c r="AO762" s="721" t="s">
        <v>97</v>
      </c>
      <c r="AP762" s="722" t="s">
        <v>97</v>
      </c>
      <c r="AQ762" s="723"/>
      <c r="AR762" s="721"/>
      <c r="AS762" s="721">
        <v>7</v>
      </c>
      <c r="AT762" s="721">
        <v>1</v>
      </c>
      <c r="AU762" s="724">
        <v>3</v>
      </c>
      <c r="AV762" s="553">
        <f t="shared" si="118"/>
        <v>0</v>
      </c>
      <c r="AW762" s="753"/>
      <c r="AX762" s="754"/>
      <c r="AY762" s="754"/>
      <c r="AZ762" s="754"/>
      <c r="BA762" s="754"/>
      <c r="BB762" s="754"/>
      <c r="BC762" s="754"/>
      <c r="BD762" s="754"/>
      <c r="BE762" s="755"/>
    </row>
    <row r="763" spans="1:57" ht="32.25" thickBot="1">
      <c r="A763" s="2702"/>
      <c r="B763" s="2703"/>
      <c r="C763" s="2474"/>
      <c r="D763" s="281" t="s">
        <v>78</v>
      </c>
      <c r="E763" s="2438"/>
      <c r="F763" s="2462"/>
      <c r="G763" s="841">
        <f t="shared" si="116"/>
        <v>0</v>
      </c>
      <c r="H763" s="731">
        <f t="shared" ref="H763:H768" si="127">SUM(I763:L763)</f>
        <v>0</v>
      </c>
      <c r="I763" s="732"/>
      <c r="J763" s="732"/>
      <c r="K763" s="732"/>
      <c r="L763" s="760"/>
      <c r="M763" s="759">
        <f t="shared" si="117"/>
        <v>0</v>
      </c>
      <c r="N763" s="738"/>
      <c r="O763" s="738"/>
      <c r="P763" s="738"/>
      <c r="Q763" s="738"/>
      <c r="R763" s="1070"/>
      <c r="S763" s="716"/>
      <c r="T763" s="740"/>
      <c r="U763" s="740"/>
      <c r="V763" s="714"/>
      <c r="W763" s="714"/>
      <c r="X763" s="718"/>
      <c r="Y763" s="716"/>
      <c r="Z763" s="718"/>
      <c r="AA763" s="719"/>
      <c r="AB763" s="711"/>
      <c r="AC763" s="711"/>
      <c r="AD763" s="711"/>
      <c r="AE763" s="711"/>
      <c r="AF763" s="757"/>
      <c r="AG763" s="764"/>
      <c r="AH763" s="733"/>
      <c r="AI763" s="1490"/>
      <c r="AJ763" s="589">
        <f t="shared" si="120"/>
        <v>0</v>
      </c>
      <c r="AK763" s="744" t="s">
        <v>97</v>
      </c>
      <c r="AL763" s="745" t="s">
        <v>97</v>
      </c>
      <c r="AM763" s="746" t="s">
        <v>97</v>
      </c>
      <c r="AN763" s="747" t="s">
        <v>97</v>
      </c>
      <c r="AO763" s="745" t="s">
        <v>98</v>
      </c>
      <c r="AP763" s="746" t="s">
        <v>98</v>
      </c>
      <c r="AQ763" s="743"/>
      <c r="AR763" s="732"/>
      <c r="AS763" s="732"/>
      <c r="AT763" s="732"/>
      <c r="AU763" s="733"/>
      <c r="AV763" s="553">
        <f t="shared" si="118"/>
        <v>0</v>
      </c>
      <c r="AW763" s="725"/>
      <c r="AX763" s="726"/>
      <c r="AY763" s="726"/>
      <c r="AZ763" s="726"/>
      <c r="BA763" s="726"/>
      <c r="BB763" s="726"/>
      <c r="BC763" s="726"/>
      <c r="BD763" s="726"/>
      <c r="BE763" s="727"/>
    </row>
    <row r="764" spans="1:57" ht="31.5">
      <c r="A764" s="2702"/>
      <c r="B764" s="2454" t="s">
        <v>123</v>
      </c>
      <c r="C764" s="2457" t="s">
        <v>124</v>
      </c>
      <c r="D764" s="275" t="s">
        <v>74</v>
      </c>
      <c r="E764" s="2436">
        <v>9</v>
      </c>
      <c r="F764" s="2460">
        <f>E764-SUM(M764:M768)</f>
        <v>4</v>
      </c>
      <c r="G764" s="831">
        <f t="shared" si="116"/>
        <v>0</v>
      </c>
      <c r="H764" s="685">
        <f t="shared" si="127"/>
        <v>0</v>
      </c>
      <c r="I764" s="686"/>
      <c r="J764" s="686"/>
      <c r="K764" s="686"/>
      <c r="L764" s="703"/>
      <c r="M764" s="688">
        <f t="shared" si="117"/>
        <v>0</v>
      </c>
      <c r="N764" s="689"/>
      <c r="O764" s="689"/>
      <c r="P764" s="689"/>
      <c r="Q764" s="689"/>
      <c r="R764" s="690"/>
      <c r="S764" s="691"/>
      <c r="T764" s="762"/>
      <c r="U764" s="762"/>
      <c r="V764" s="689"/>
      <c r="W764" s="689"/>
      <c r="X764" s="693"/>
      <c r="Y764" s="691"/>
      <c r="Z764" s="693"/>
      <c r="AA764" s="699"/>
      <c r="AB764" s="686"/>
      <c r="AC764" s="686"/>
      <c r="AD764" s="686"/>
      <c r="AE764" s="686"/>
      <c r="AF764" s="703"/>
      <c r="AG764" s="752"/>
      <c r="AH764" s="687"/>
      <c r="AI764" s="1488"/>
      <c r="AJ764" s="586">
        <f t="shared" si="120"/>
        <v>0</v>
      </c>
      <c r="AK764" s="700" t="s">
        <v>97</v>
      </c>
      <c r="AL764" s="701" t="s">
        <v>97</v>
      </c>
      <c r="AM764" s="702" t="s">
        <v>97</v>
      </c>
      <c r="AN764" s="699"/>
      <c r="AO764" s="686"/>
      <c r="AP764" s="703"/>
      <c r="AQ764" s="704" t="s">
        <v>97</v>
      </c>
      <c r="AR764" s="701" t="s">
        <v>97</v>
      </c>
      <c r="AS764" s="701" t="s">
        <v>97</v>
      </c>
      <c r="AT764" s="701" t="s">
        <v>97</v>
      </c>
      <c r="AU764" s="705" t="s">
        <v>97</v>
      </c>
      <c r="AV764" s="553">
        <f t="shared" si="118"/>
        <v>0</v>
      </c>
      <c r="AW764" s="706"/>
      <c r="AX764" s="707"/>
      <c r="AY764" s="707"/>
      <c r="AZ764" s="707"/>
      <c r="BA764" s="707"/>
      <c r="BB764" s="707"/>
      <c r="BC764" s="707"/>
      <c r="BD764" s="707"/>
      <c r="BE764" s="708"/>
    </row>
    <row r="765" spans="1:57" ht="47.25">
      <c r="A765" s="2702"/>
      <c r="B765" s="2455"/>
      <c r="C765" s="2458"/>
      <c r="D765" s="277" t="s">
        <v>75</v>
      </c>
      <c r="E765" s="2437"/>
      <c r="F765" s="2461"/>
      <c r="G765" s="832">
        <f t="shared" si="116"/>
        <v>0</v>
      </c>
      <c r="H765" s="710">
        <f t="shared" si="127"/>
        <v>0</v>
      </c>
      <c r="I765" s="711"/>
      <c r="J765" s="711"/>
      <c r="K765" s="711"/>
      <c r="L765" s="757"/>
      <c r="M765" s="713">
        <f t="shared" si="117"/>
        <v>0</v>
      </c>
      <c r="N765" s="714"/>
      <c r="O765" s="714"/>
      <c r="P765" s="714"/>
      <c r="Q765" s="714"/>
      <c r="R765" s="715"/>
      <c r="S765" s="756"/>
      <c r="T765" s="694"/>
      <c r="U765" s="694"/>
      <c r="V765" s="751"/>
      <c r="W765" s="751"/>
      <c r="X765" s="695"/>
      <c r="Y765" s="756"/>
      <c r="Z765" s="695"/>
      <c r="AA765" s="696"/>
      <c r="AB765" s="697"/>
      <c r="AC765" s="697"/>
      <c r="AD765" s="697"/>
      <c r="AE765" s="697"/>
      <c r="AF765" s="809"/>
      <c r="AG765" s="758"/>
      <c r="AH765" s="712"/>
      <c r="AI765" s="812"/>
      <c r="AJ765" s="587">
        <f t="shared" si="120"/>
        <v>0</v>
      </c>
      <c r="AK765" s="720" t="s">
        <v>98</v>
      </c>
      <c r="AL765" s="721" t="s">
        <v>98</v>
      </c>
      <c r="AM765" s="722" t="s">
        <v>98</v>
      </c>
      <c r="AN765" s="723"/>
      <c r="AO765" s="721"/>
      <c r="AP765" s="722"/>
      <c r="AQ765" s="723" t="s">
        <v>97</v>
      </c>
      <c r="AR765" s="721" t="s">
        <v>97</v>
      </c>
      <c r="AS765" s="721" t="s">
        <v>97</v>
      </c>
      <c r="AT765" s="721" t="s">
        <v>97</v>
      </c>
      <c r="AU765" s="724" t="s">
        <v>97</v>
      </c>
      <c r="AV765" s="553">
        <f t="shared" si="118"/>
        <v>0</v>
      </c>
      <c r="AW765" s="753"/>
      <c r="AX765" s="754"/>
      <c r="AY765" s="754"/>
      <c r="AZ765" s="754"/>
      <c r="BA765" s="754"/>
      <c r="BB765" s="754"/>
      <c r="BC765" s="754"/>
      <c r="BD765" s="754"/>
      <c r="BE765" s="755"/>
    </row>
    <row r="766" spans="1:57" ht="31.5">
      <c r="A766" s="2702"/>
      <c r="B766" s="2455"/>
      <c r="C766" s="2458"/>
      <c r="D766" s="277" t="s">
        <v>76</v>
      </c>
      <c r="E766" s="2437"/>
      <c r="F766" s="2461"/>
      <c r="G766" s="832">
        <f t="shared" si="116"/>
        <v>0</v>
      </c>
      <c r="H766" s="710">
        <f t="shared" si="127"/>
        <v>0</v>
      </c>
      <c r="I766" s="711"/>
      <c r="J766" s="711"/>
      <c r="K766" s="711"/>
      <c r="L766" s="757"/>
      <c r="M766" s="713">
        <f t="shared" si="117"/>
        <v>0</v>
      </c>
      <c r="N766" s="714"/>
      <c r="O766" s="714"/>
      <c r="P766" s="714"/>
      <c r="Q766" s="714"/>
      <c r="R766" s="715"/>
      <c r="S766" s="756"/>
      <c r="T766" s="694"/>
      <c r="U766" s="694"/>
      <c r="V766" s="751"/>
      <c r="W766" s="751"/>
      <c r="X766" s="695"/>
      <c r="Y766" s="756"/>
      <c r="Z766" s="695"/>
      <c r="AA766" s="696"/>
      <c r="AB766" s="697"/>
      <c r="AC766" s="697"/>
      <c r="AD766" s="697"/>
      <c r="AE766" s="697"/>
      <c r="AF766" s="809"/>
      <c r="AG766" s="758"/>
      <c r="AH766" s="712"/>
      <c r="AI766" s="812"/>
      <c r="AJ766" s="587">
        <f t="shared" si="120"/>
        <v>0</v>
      </c>
      <c r="AK766" s="720"/>
      <c r="AL766" s="721"/>
      <c r="AM766" s="722"/>
      <c r="AN766" s="723" t="s">
        <v>97</v>
      </c>
      <c r="AO766" s="721" t="s">
        <v>97</v>
      </c>
      <c r="AP766" s="722" t="s">
        <v>97</v>
      </c>
      <c r="AQ766" s="723" t="s">
        <v>97</v>
      </c>
      <c r="AR766" s="721" t="s">
        <v>97</v>
      </c>
      <c r="AS766" s="721" t="s">
        <v>97</v>
      </c>
      <c r="AT766" s="721" t="s">
        <v>97</v>
      </c>
      <c r="AU766" s="724" t="s">
        <v>97</v>
      </c>
      <c r="AV766" s="553">
        <f t="shared" si="118"/>
        <v>0</v>
      </c>
      <c r="AW766" s="753"/>
      <c r="AX766" s="754"/>
      <c r="AY766" s="754"/>
      <c r="AZ766" s="754"/>
      <c r="BA766" s="754"/>
      <c r="BB766" s="754"/>
      <c r="BC766" s="754"/>
      <c r="BD766" s="754"/>
      <c r="BE766" s="755"/>
    </row>
    <row r="767" spans="1:57" ht="31.5">
      <c r="A767" s="2702"/>
      <c r="B767" s="2455"/>
      <c r="C767" s="2458"/>
      <c r="D767" s="277" t="s">
        <v>77</v>
      </c>
      <c r="E767" s="2437"/>
      <c r="F767" s="2461"/>
      <c r="G767" s="832">
        <f t="shared" si="116"/>
        <v>5</v>
      </c>
      <c r="H767" s="710">
        <f t="shared" si="127"/>
        <v>0</v>
      </c>
      <c r="I767" s="711"/>
      <c r="J767" s="711"/>
      <c r="K767" s="711"/>
      <c r="L767" s="757"/>
      <c r="M767" s="713">
        <f t="shared" si="117"/>
        <v>5</v>
      </c>
      <c r="N767" s="714"/>
      <c r="O767" s="714"/>
      <c r="P767" s="714"/>
      <c r="Q767" s="714"/>
      <c r="R767" s="715">
        <v>5</v>
      </c>
      <c r="S767" s="756"/>
      <c r="T767" s="694"/>
      <c r="U767" s="694"/>
      <c r="V767" s="751">
        <v>5</v>
      </c>
      <c r="W767" s="751"/>
      <c r="X767" s="695"/>
      <c r="Y767" s="756">
        <v>4</v>
      </c>
      <c r="Z767" s="695">
        <v>1</v>
      </c>
      <c r="AA767" s="696"/>
      <c r="AB767" s="697">
        <v>2</v>
      </c>
      <c r="AC767" s="697">
        <v>2</v>
      </c>
      <c r="AD767" s="697">
        <v>2</v>
      </c>
      <c r="AE767" s="697">
        <v>3</v>
      </c>
      <c r="AF767" s="809">
        <v>1</v>
      </c>
      <c r="AG767" s="758">
        <v>44</v>
      </c>
      <c r="AH767" s="712">
        <v>21</v>
      </c>
      <c r="AI767" s="812">
        <v>150</v>
      </c>
      <c r="AJ767" s="587">
        <f>SUM(AQ767:AU767)</f>
        <v>5</v>
      </c>
      <c r="AK767" s="720" t="s">
        <v>98</v>
      </c>
      <c r="AL767" s="721" t="s">
        <v>98</v>
      </c>
      <c r="AM767" s="722" t="s">
        <v>98</v>
      </c>
      <c r="AN767" s="723" t="s">
        <v>97</v>
      </c>
      <c r="AO767" s="721" t="s">
        <v>97</v>
      </c>
      <c r="AP767" s="722" t="s">
        <v>97</v>
      </c>
      <c r="AQ767" s="723"/>
      <c r="AR767" s="721"/>
      <c r="AS767" s="721"/>
      <c r="AT767" s="721">
        <v>5</v>
      </c>
      <c r="AU767" s="724"/>
      <c r="AV767" s="553">
        <f t="shared" si="118"/>
        <v>0</v>
      </c>
      <c r="AW767" s="753"/>
      <c r="AX767" s="754"/>
      <c r="AY767" s="754"/>
      <c r="AZ767" s="754"/>
      <c r="BA767" s="754"/>
      <c r="BB767" s="754"/>
      <c r="BC767" s="754"/>
      <c r="BD767" s="754"/>
      <c r="BE767" s="755"/>
    </row>
    <row r="768" spans="1:57" ht="32.25" thickBot="1">
      <c r="A768" s="2702"/>
      <c r="B768" s="2456"/>
      <c r="C768" s="2459"/>
      <c r="D768" s="284" t="s">
        <v>78</v>
      </c>
      <c r="E768" s="2438"/>
      <c r="F768" s="2462"/>
      <c r="G768" s="841">
        <f t="shared" si="116"/>
        <v>0</v>
      </c>
      <c r="H768" s="731">
        <f t="shared" si="127"/>
        <v>0</v>
      </c>
      <c r="I768" s="732"/>
      <c r="J768" s="732"/>
      <c r="K768" s="732"/>
      <c r="L768" s="760"/>
      <c r="M768" s="759">
        <f t="shared" si="117"/>
        <v>0</v>
      </c>
      <c r="N768" s="738"/>
      <c r="O768" s="738"/>
      <c r="P768" s="738"/>
      <c r="Q768" s="738"/>
      <c r="R768" s="1070"/>
      <c r="S768" s="737"/>
      <c r="T768" s="763"/>
      <c r="U768" s="763"/>
      <c r="V768" s="738"/>
      <c r="W768" s="738"/>
      <c r="X768" s="739"/>
      <c r="Y768" s="737"/>
      <c r="Z768" s="739"/>
      <c r="AA768" s="743"/>
      <c r="AB768" s="732"/>
      <c r="AC768" s="732"/>
      <c r="AD768" s="732"/>
      <c r="AE768" s="732"/>
      <c r="AF768" s="760"/>
      <c r="AG768" s="764"/>
      <c r="AH768" s="733"/>
      <c r="AI768" s="1489"/>
      <c r="AJ768" s="587">
        <f t="shared" ref="AJ768:AJ813" si="128">SUM(AQ768:AU768)</f>
        <v>0</v>
      </c>
      <c r="AK768" s="744" t="s">
        <v>97</v>
      </c>
      <c r="AL768" s="745" t="s">
        <v>97</v>
      </c>
      <c r="AM768" s="746" t="s">
        <v>97</v>
      </c>
      <c r="AN768" s="747" t="s">
        <v>97</v>
      </c>
      <c r="AO768" s="745" t="s">
        <v>98</v>
      </c>
      <c r="AP768" s="746" t="s">
        <v>98</v>
      </c>
      <c r="AQ768" s="743"/>
      <c r="AR768" s="732"/>
      <c r="AS768" s="732"/>
      <c r="AT768" s="732"/>
      <c r="AU768" s="733"/>
      <c r="AV768" s="553">
        <f t="shared" si="118"/>
        <v>0</v>
      </c>
      <c r="AW768" s="748"/>
      <c r="AX768" s="749"/>
      <c r="AY768" s="749"/>
      <c r="AZ768" s="749"/>
      <c r="BA768" s="749"/>
      <c r="BB768" s="749"/>
      <c r="BC768" s="749"/>
      <c r="BD768" s="749"/>
      <c r="BE768" s="750"/>
    </row>
    <row r="769" spans="1:57" ht="33.950000000000003" customHeight="1">
      <c r="A769" s="2702"/>
      <c r="B769" s="2692" t="s">
        <v>483</v>
      </c>
      <c r="C769" s="2457" t="s">
        <v>125</v>
      </c>
      <c r="D769" s="275" t="s">
        <v>74</v>
      </c>
      <c r="E769" s="2436">
        <v>2</v>
      </c>
      <c r="F769" s="2460">
        <f>E769-SUM(M769:M773)</f>
        <v>-2</v>
      </c>
      <c r="G769" s="831">
        <f t="shared" si="116"/>
        <v>0</v>
      </c>
      <c r="H769" s="685">
        <f>SUM(I769:L769)</f>
        <v>0</v>
      </c>
      <c r="I769" s="686"/>
      <c r="J769" s="686"/>
      <c r="K769" s="686"/>
      <c r="L769" s="703"/>
      <c r="M769" s="688">
        <f t="shared" si="117"/>
        <v>0</v>
      </c>
      <c r="N769" s="689"/>
      <c r="O769" s="689"/>
      <c r="P769" s="689"/>
      <c r="Q769" s="689"/>
      <c r="R769" s="690"/>
      <c r="S769" s="691"/>
      <c r="T769" s="762"/>
      <c r="U769" s="762"/>
      <c r="V769" s="689"/>
      <c r="W769" s="689"/>
      <c r="X769" s="693"/>
      <c r="Y769" s="691"/>
      <c r="Z769" s="693"/>
      <c r="AA769" s="699"/>
      <c r="AB769" s="686"/>
      <c r="AC769" s="686"/>
      <c r="AD769" s="686"/>
      <c r="AE769" s="686"/>
      <c r="AF769" s="703"/>
      <c r="AG769" s="752"/>
      <c r="AH769" s="687"/>
      <c r="AI769" s="1488"/>
      <c r="AJ769" s="587">
        <f t="shared" si="128"/>
        <v>0</v>
      </c>
      <c r="AK769" s="700" t="s">
        <v>97</v>
      </c>
      <c r="AL769" s="701" t="s">
        <v>97</v>
      </c>
      <c r="AM769" s="702" t="s">
        <v>97</v>
      </c>
      <c r="AN769" s="699"/>
      <c r="AO769" s="686"/>
      <c r="AP769" s="703"/>
      <c r="AQ769" s="704" t="s">
        <v>97</v>
      </c>
      <c r="AR769" s="701" t="s">
        <v>97</v>
      </c>
      <c r="AS769" s="701" t="s">
        <v>97</v>
      </c>
      <c r="AT769" s="701" t="s">
        <v>97</v>
      </c>
      <c r="AU769" s="705" t="s">
        <v>97</v>
      </c>
      <c r="AV769" s="553">
        <f t="shared" si="118"/>
        <v>0</v>
      </c>
      <c r="AW769" s="706"/>
      <c r="AX769" s="707"/>
      <c r="AY769" s="707"/>
      <c r="AZ769" s="707"/>
      <c r="BA769" s="707"/>
      <c r="BB769" s="707"/>
      <c r="BC769" s="707"/>
      <c r="BD769" s="707"/>
      <c r="BE769" s="708"/>
    </row>
    <row r="770" spans="1:57" ht="47.25">
      <c r="A770" s="2702"/>
      <c r="B770" s="2693"/>
      <c r="C770" s="2458"/>
      <c r="D770" s="277" t="s">
        <v>75</v>
      </c>
      <c r="E770" s="2437"/>
      <c r="F770" s="2461"/>
      <c r="G770" s="832">
        <f t="shared" si="116"/>
        <v>0</v>
      </c>
      <c r="H770" s="710">
        <f>SUM(I770:L770)</f>
        <v>0</v>
      </c>
      <c r="I770" s="711"/>
      <c r="J770" s="711"/>
      <c r="K770" s="711"/>
      <c r="L770" s="757"/>
      <c r="M770" s="713">
        <f t="shared" si="117"/>
        <v>0</v>
      </c>
      <c r="N770" s="714"/>
      <c r="O770" s="714"/>
      <c r="P770" s="714"/>
      <c r="Q770" s="714"/>
      <c r="R770" s="715"/>
      <c r="S770" s="756"/>
      <c r="T770" s="694"/>
      <c r="U770" s="694"/>
      <c r="V770" s="751"/>
      <c r="W770" s="751"/>
      <c r="X770" s="695"/>
      <c r="Y770" s="756"/>
      <c r="Z770" s="695"/>
      <c r="AA770" s="696"/>
      <c r="AB770" s="697"/>
      <c r="AC770" s="697"/>
      <c r="AD770" s="697"/>
      <c r="AE770" s="697"/>
      <c r="AF770" s="809"/>
      <c r="AG770" s="758"/>
      <c r="AH770" s="712"/>
      <c r="AI770" s="812"/>
      <c r="AJ770" s="587">
        <f t="shared" si="128"/>
        <v>0</v>
      </c>
      <c r="AK770" s="720" t="s">
        <v>98</v>
      </c>
      <c r="AL770" s="721" t="s">
        <v>98</v>
      </c>
      <c r="AM770" s="722" t="s">
        <v>98</v>
      </c>
      <c r="AN770" s="723"/>
      <c r="AO770" s="721"/>
      <c r="AP770" s="722"/>
      <c r="AQ770" s="723" t="s">
        <v>97</v>
      </c>
      <c r="AR770" s="721" t="s">
        <v>97</v>
      </c>
      <c r="AS770" s="721" t="s">
        <v>97</v>
      </c>
      <c r="AT770" s="721" t="s">
        <v>97</v>
      </c>
      <c r="AU770" s="724" t="s">
        <v>97</v>
      </c>
      <c r="AV770" s="553">
        <f t="shared" si="118"/>
        <v>0</v>
      </c>
      <c r="AW770" s="753"/>
      <c r="AX770" s="754"/>
      <c r="AY770" s="754"/>
      <c r="AZ770" s="754"/>
      <c r="BA770" s="754"/>
      <c r="BB770" s="754"/>
      <c r="BC770" s="754"/>
      <c r="BD770" s="754"/>
      <c r="BE770" s="755"/>
    </row>
    <row r="771" spans="1:57" ht="51" customHeight="1">
      <c r="A771" s="2702"/>
      <c r="B771" s="2693"/>
      <c r="C771" s="2458"/>
      <c r="D771" s="277" t="s">
        <v>76</v>
      </c>
      <c r="E771" s="2437"/>
      <c r="F771" s="2461"/>
      <c r="G771" s="832">
        <f t="shared" si="116"/>
        <v>0</v>
      </c>
      <c r="H771" s="710">
        <f>SUM(I771:L771)</f>
        <v>0</v>
      </c>
      <c r="I771" s="711"/>
      <c r="J771" s="711"/>
      <c r="K771" s="711"/>
      <c r="L771" s="757"/>
      <c r="M771" s="713">
        <f t="shared" si="117"/>
        <v>0</v>
      </c>
      <c r="N771" s="714"/>
      <c r="O771" s="714"/>
      <c r="P771" s="714"/>
      <c r="Q771" s="714"/>
      <c r="R771" s="715"/>
      <c r="S771" s="756"/>
      <c r="T771" s="694"/>
      <c r="U771" s="694"/>
      <c r="V771" s="751"/>
      <c r="W771" s="751"/>
      <c r="X771" s="695"/>
      <c r="Y771" s="756"/>
      <c r="Z771" s="695"/>
      <c r="AA771" s="696"/>
      <c r="AB771" s="697"/>
      <c r="AC771" s="697"/>
      <c r="AD771" s="697"/>
      <c r="AE771" s="697"/>
      <c r="AF771" s="809"/>
      <c r="AG771" s="758"/>
      <c r="AH771" s="712"/>
      <c r="AI771" s="812"/>
      <c r="AJ771" s="587">
        <f t="shared" si="128"/>
        <v>0</v>
      </c>
      <c r="AK771" s="720"/>
      <c r="AL771" s="721"/>
      <c r="AM771" s="722"/>
      <c r="AN771" s="723" t="s">
        <v>97</v>
      </c>
      <c r="AO771" s="721" t="s">
        <v>97</v>
      </c>
      <c r="AP771" s="722" t="s">
        <v>97</v>
      </c>
      <c r="AQ771" s="723" t="s">
        <v>97</v>
      </c>
      <c r="AR771" s="721" t="s">
        <v>97</v>
      </c>
      <c r="AS771" s="721" t="s">
        <v>97</v>
      </c>
      <c r="AT771" s="721" t="s">
        <v>97</v>
      </c>
      <c r="AU771" s="724" t="s">
        <v>97</v>
      </c>
      <c r="AV771" s="553">
        <f t="shared" si="118"/>
        <v>0</v>
      </c>
      <c r="AW771" s="753"/>
      <c r="AX771" s="754"/>
      <c r="AY771" s="754"/>
      <c r="AZ771" s="754"/>
      <c r="BA771" s="754"/>
      <c r="BB771" s="754"/>
      <c r="BC771" s="754"/>
      <c r="BD771" s="754"/>
      <c r="BE771" s="755"/>
    </row>
    <row r="772" spans="1:57" ht="31.5">
      <c r="A772" s="2702"/>
      <c r="B772" s="2693"/>
      <c r="C772" s="2458"/>
      <c r="D772" s="277" t="s">
        <v>77</v>
      </c>
      <c r="E772" s="2437"/>
      <c r="F772" s="2461"/>
      <c r="G772" s="832">
        <f t="shared" si="116"/>
        <v>4</v>
      </c>
      <c r="H772" s="710">
        <f>SUM(I772:L772)</f>
        <v>1</v>
      </c>
      <c r="I772" s="711"/>
      <c r="J772" s="711"/>
      <c r="K772" s="711">
        <v>1</v>
      </c>
      <c r="L772" s="757"/>
      <c r="M772" s="713">
        <f t="shared" si="117"/>
        <v>4</v>
      </c>
      <c r="N772" s="714"/>
      <c r="O772" s="714"/>
      <c r="P772" s="714"/>
      <c r="Q772" s="714"/>
      <c r="R772" s="715">
        <v>4</v>
      </c>
      <c r="S772" s="756"/>
      <c r="T772" s="694"/>
      <c r="U772" s="694"/>
      <c r="V772" s="751">
        <v>4</v>
      </c>
      <c r="W772" s="751"/>
      <c r="X772" s="695"/>
      <c r="Y772" s="756">
        <v>3</v>
      </c>
      <c r="Z772" s="695">
        <v>1</v>
      </c>
      <c r="AA772" s="696"/>
      <c r="AB772" s="697">
        <v>1</v>
      </c>
      <c r="AC772" s="697">
        <v>1</v>
      </c>
      <c r="AD772" s="697"/>
      <c r="AE772" s="697">
        <v>4</v>
      </c>
      <c r="AF772" s="809"/>
      <c r="AG772" s="758">
        <v>37</v>
      </c>
      <c r="AH772" s="854">
        <v>16.100000000000001</v>
      </c>
      <c r="AI772" s="812">
        <v>69</v>
      </c>
      <c r="AJ772" s="587">
        <f t="shared" si="128"/>
        <v>4</v>
      </c>
      <c r="AK772" s="720" t="s">
        <v>98</v>
      </c>
      <c r="AL772" s="721" t="s">
        <v>98</v>
      </c>
      <c r="AM772" s="722" t="s">
        <v>98</v>
      </c>
      <c r="AN772" s="723" t="s">
        <v>97</v>
      </c>
      <c r="AO772" s="721" t="s">
        <v>97</v>
      </c>
      <c r="AP772" s="722" t="s">
        <v>97</v>
      </c>
      <c r="AQ772" s="723">
        <v>1</v>
      </c>
      <c r="AR772" s="721">
        <v>2</v>
      </c>
      <c r="AS772" s="721">
        <v>1</v>
      </c>
      <c r="AT772" s="721"/>
      <c r="AU772" s="724"/>
      <c r="AV772" s="553">
        <f t="shared" si="118"/>
        <v>0</v>
      </c>
      <c r="AW772" s="753"/>
      <c r="AX772" s="754"/>
      <c r="AY772" s="754"/>
      <c r="AZ772" s="754"/>
      <c r="BA772" s="754"/>
      <c r="BB772" s="754"/>
      <c r="BC772" s="754"/>
      <c r="BD772" s="754"/>
      <c r="BE772" s="755"/>
    </row>
    <row r="773" spans="1:57" ht="32.25" thickBot="1">
      <c r="A773" s="2702"/>
      <c r="B773" s="2694"/>
      <c r="C773" s="2459"/>
      <c r="D773" s="284" t="s">
        <v>78</v>
      </c>
      <c r="E773" s="2438"/>
      <c r="F773" s="2462"/>
      <c r="G773" s="841">
        <f t="shared" si="116"/>
        <v>0</v>
      </c>
      <c r="H773" s="731">
        <f>SUM(I773:L773)</f>
        <v>0</v>
      </c>
      <c r="I773" s="732"/>
      <c r="J773" s="732"/>
      <c r="K773" s="732"/>
      <c r="L773" s="760"/>
      <c r="M773" s="759">
        <f t="shared" si="117"/>
        <v>0</v>
      </c>
      <c r="N773" s="738"/>
      <c r="O773" s="738"/>
      <c r="P773" s="738"/>
      <c r="Q773" s="738"/>
      <c r="R773" s="1070"/>
      <c r="S773" s="737"/>
      <c r="T773" s="763"/>
      <c r="U773" s="763"/>
      <c r="V773" s="738"/>
      <c r="W773" s="738"/>
      <c r="X773" s="739"/>
      <c r="Y773" s="737"/>
      <c r="Z773" s="739"/>
      <c r="AA773" s="743"/>
      <c r="AB773" s="732"/>
      <c r="AC773" s="732"/>
      <c r="AD773" s="732"/>
      <c r="AE773" s="732"/>
      <c r="AF773" s="760"/>
      <c r="AG773" s="764"/>
      <c r="AH773" s="733"/>
      <c r="AI773" s="1489"/>
      <c r="AJ773" s="587">
        <f t="shared" si="128"/>
        <v>0</v>
      </c>
      <c r="AK773" s="744" t="s">
        <v>97</v>
      </c>
      <c r="AL773" s="745" t="s">
        <v>97</v>
      </c>
      <c r="AM773" s="746" t="s">
        <v>97</v>
      </c>
      <c r="AN773" s="747" t="s">
        <v>97</v>
      </c>
      <c r="AO773" s="745" t="s">
        <v>98</v>
      </c>
      <c r="AP773" s="746" t="s">
        <v>98</v>
      </c>
      <c r="AQ773" s="743"/>
      <c r="AR773" s="732"/>
      <c r="AS773" s="732"/>
      <c r="AT773" s="732"/>
      <c r="AU773" s="733"/>
      <c r="AV773" s="553">
        <f t="shared" si="118"/>
        <v>0</v>
      </c>
      <c r="AW773" s="748"/>
      <c r="AX773" s="749"/>
      <c r="AY773" s="749"/>
      <c r="AZ773" s="749"/>
      <c r="BA773" s="749"/>
      <c r="BB773" s="749"/>
      <c r="BC773" s="749"/>
      <c r="BD773" s="749"/>
      <c r="BE773" s="750"/>
    </row>
    <row r="774" spans="1:57" ht="31.5">
      <c r="A774" s="2702"/>
      <c r="B774" s="2454" t="s">
        <v>126</v>
      </c>
      <c r="C774" s="2457" t="s">
        <v>127</v>
      </c>
      <c r="D774" s="275" t="s">
        <v>74</v>
      </c>
      <c r="E774" s="2436">
        <v>26</v>
      </c>
      <c r="F774" s="2460">
        <f>E774-SUM(M774:M778)</f>
        <v>-1</v>
      </c>
      <c r="G774" s="831">
        <f t="shared" si="116"/>
        <v>0</v>
      </c>
      <c r="H774" s="685">
        <f t="shared" ref="H774:H813" si="129">SUM(I774:L774)</f>
        <v>0</v>
      </c>
      <c r="I774" s="686"/>
      <c r="J774" s="686"/>
      <c r="K774" s="686"/>
      <c r="L774" s="703"/>
      <c r="M774" s="826">
        <f t="shared" si="117"/>
        <v>0</v>
      </c>
      <c r="N774" s="751"/>
      <c r="O774" s="751"/>
      <c r="P774" s="751"/>
      <c r="Q774" s="751"/>
      <c r="R774" s="843"/>
      <c r="S774" s="691"/>
      <c r="T774" s="762"/>
      <c r="U774" s="762"/>
      <c r="V774" s="689"/>
      <c r="W774" s="689"/>
      <c r="X774" s="693"/>
      <c r="Y774" s="691"/>
      <c r="Z774" s="693"/>
      <c r="AA774" s="699"/>
      <c r="AB774" s="686"/>
      <c r="AC774" s="686"/>
      <c r="AD774" s="686"/>
      <c r="AE774" s="686"/>
      <c r="AF774" s="703"/>
      <c r="AG774" s="752"/>
      <c r="AH774" s="687"/>
      <c r="AI774" s="1488"/>
      <c r="AJ774" s="587">
        <f t="shared" si="128"/>
        <v>0</v>
      </c>
      <c r="AK774" s="700" t="s">
        <v>97</v>
      </c>
      <c r="AL774" s="701" t="s">
        <v>97</v>
      </c>
      <c r="AM774" s="702" t="s">
        <v>97</v>
      </c>
      <c r="AN774" s="699"/>
      <c r="AO774" s="686"/>
      <c r="AP774" s="703"/>
      <c r="AQ774" s="704" t="s">
        <v>97</v>
      </c>
      <c r="AR774" s="701" t="s">
        <v>97</v>
      </c>
      <c r="AS774" s="701" t="s">
        <v>97</v>
      </c>
      <c r="AT774" s="701" t="s">
        <v>97</v>
      </c>
      <c r="AU774" s="705" t="s">
        <v>97</v>
      </c>
      <c r="AV774" s="553">
        <f t="shared" si="118"/>
        <v>0</v>
      </c>
      <c r="AW774" s="706"/>
      <c r="AX774" s="707"/>
      <c r="AY774" s="707"/>
      <c r="AZ774" s="707"/>
      <c r="BA774" s="707"/>
      <c r="BB774" s="707"/>
      <c r="BC774" s="707"/>
      <c r="BD774" s="707"/>
      <c r="BE774" s="708"/>
    </row>
    <row r="775" spans="1:57" ht="47.25">
      <c r="A775" s="2702"/>
      <c r="B775" s="2455"/>
      <c r="C775" s="2458"/>
      <c r="D775" s="277" t="s">
        <v>75</v>
      </c>
      <c r="E775" s="2437"/>
      <c r="F775" s="2461"/>
      <c r="G775" s="832">
        <f t="shared" si="116"/>
        <v>0</v>
      </c>
      <c r="H775" s="710">
        <f t="shared" si="129"/>
        <v>0</v>
      </c>
      <c r="I775" s="711"/>
      <c r="J775" s="711"/>
      <c r="K775" s="711"/>
      <c r="L775" s="757"/>
      <c r="M775" s="713">
        <f t="shared" si="117"/>
        <v>0</v>
      </c>
      <c r="N775" s="714"/>
      <c r="O775" s="714"/>
      <c r="P775" s="714"/>
      <c r="Q775" s="714"/>
      <c r="R775" s="715"/>
      <c r="S775" s="756"/>
      <c r="T775" s="694"/>
      <c r="U775" s="694"/>
      <c r="V775" s="751"/>
      <c r="W775" s="751"/>
      <c r="X775" s="695"/>
      <c r="Y775" s="756"/>
      <c r="Z775" s="695"/>
      <c r="AA775" s="696"/>
      <c r="AB775" s="697"/>
      <c r="AC775" s="697"/>
      <c r="AD775" s="697"/>
      <c r="AE775" s="697"/>
      <c r="AF775" s="809"/>
      <c r="AG775" s="758"/>
      <c r="AH775" s="712"/>
      <c r="AI775" s="812"/>
      <c r="AJ775" s="587">
        <f t="shared" si="128"/>
        <v>0</v>
      </c>
      <c r="AK775" s="720" t="s">
        <v>98</v>
      </c>
      <c r="AL775" s="721" t="s">
        <v>98</v>
      </c>
      <c r="AM775" s="722" t="s">
        <v>98</v>
      </c>
      <c r="AN775" s="723"/>
      <c r="AO775" s="721"/>
      <c r="AP775" s="722"/>
      <c r="AQ775" s="723" t="s">
        <v>97</v>
      </c>
      <c r="AR775" s="721" t="s">
        <v>97</v>
      </c>
      <c r="AS775" s="721" t="s">
        <v>97</v>
      </c>
      <c r="AT775" s="721" t="s">
        <v>97</v>
      </c>
      <c r="AU775" s="724" t="s">
        <v>97</v>
      </c>
      <c r="AV775" s="553">
        <f t="shared" si="118"/>
        <v>0</v>
      </c>
      <c r="AW775" s="753"/>
      <c r="AX775" s="754"/>
      <c r="AY775" s="754"/>
      <c r="AZ775" s="754"/>
      <c r="BA775" s="754"/>
      <c r="BB775" s="754"/>
      <c r="BC775" s="754"/>
      <c r="BD775" s="754"/>
      <c r="BE775" s="755"/>
    </row>
    <row r="776" spans="1:57" ht="31.5">
      <c r="A776" s="2702"/>
      <c r="B776" s="2455"/>
      <c r="C776" s="2458"/>
      <c r="D776" s="277" t="s">
        <v>76</v>
      </c>
      <c r="E776" s="2437"/>
      <c r="F776" s="2461"/>
      <c r="G776" s="832">
        <f t="shared" si="116"/>
        <v>0</v>
      </c>
      <c r="H776" s="710">
        <f t="shared" si="129"/>
        <v>0</v>
      </c>
      <c r="I776" s="711"/>
      <c r="J776" s="711"/>
      <c r="K776" s="711"/>
      <c r="L776" s="757"/>
      <c r="M776" s="713">
        <f t="shared" si="117"/>
        <v>0</v>
      </c>
      <c r="N776" s="714"/>
      <c r="O776" s="714"/>
      <c r="P776" s="714"/>
      <c r="Q776" s="714"/>
      <c r="R776" s="715"/>
      <c r="S776" s="756"/>
      <c r="T776" s="694"/>
      <c r="U776" s="694"/>
      <c r="V776" s="751"/>
      <c r="W776" s="751"/>
      <c r="X776" s="695"/>
      <c r="Y776" s="756"/>
      <c r="Z776" s="695"/>
      <c r="AA776" s="696"/>
      <c r="AB776" s="697"/>
      <c r="AC776" s="697"/>
      <c r="AD776" s="697"/>
      <c r="AE776" s="697"/>
      <c r="AF776" s="809"/>
      <c r="AG776" s="758"/>
      <c r="AH776" s="712"/>
      <c r="AI776" s="812"/>
      <c r="AJ776" s="587">
        <f t="shared" si="128"/>
        <v>0</v>
      </c>
      <c r="AK776" s="720"/>
      <c r="AL776" s="721"/>
      <c r="AM776" s="722"/>
      <c r="AN776" s="723" t="s">
        <v>97</v>
      </c>
      <c r="AO776" s="721" t="s">
        <v>97</v>
      </c>
      <c r="AP776" s="722" t="s">
        <v>97</v>
      </c>
      <c r="AQ776" s="723" t="s">
        <v>97</v>
      </c>
      <c r="AR776" s="721" t="s">
        <v>97</v>
      </c>
      <c r="AS776" s="721" t="s">
        <v>97</v>
      </c>
      <c r="AT776" s="721" t="s">
        <v>97</v>
      </c>
      <c r="AU776" s="724" t="s">
        <v>97</v>
      </c>
      <c r="AV776" s="553">
        <f t="shared" si="118"/>
        <v>0</v>
      </c>
      <c r="AW776" s="753"/>
      <c r="AX776" s="754"/>
      <c r="AY776" s="754"/>
      <c r="AZ776" s="754"/>
      <c r="BA776" s="754"/>
      <c r="BB776" s="754"/>
      <c r="BC776" s="754"/>
      <c r="BD776" s="754"/>
      <c r="BE776" s="755"/>
    </row>
    <row r="777" spans="1:57" ht="31.5">
      <c r="A777" s="2702"/>
      <c r="B777" s="2455"/>
      <c r="C777" s="2458"/>
      <c r="D777" s="277" t="s">
        <v>77</v>
      </c>
      <c r="E777" s="2437"/>
      <c r="F777" s="2461"/>
      <c r="G777" s="832">
        <f t="shared" si="116"/>
        <v>30</v>
      </c>
      <c r="H777" s="710">
        <f>SUM(I777:L777)</f>
        <v>3</v>
      </c>
      <c r="I777" s="711">
        <v>1</v>
      </c>
      <c r="J777" s="711"/>
      <c r="K777" s="711">
        <v>1</v>
      </c>
      <c r="L777" s="757">
        <v>1</v>
      </c>
      <c r="M777" s="713">
        <f t="shared" si="117"/>
        <v>27</v>
      </c>
      <c r="N777" s="714"/>
      <c r="O777" s="714"/>
      <c r="P777" s="714"/>
      <c r="Q777" s="714"/>
      <c r="R777" s="715">
        <v>27</v>
      </c>
      <c r="S777" s="756">
        <v>1</v>
      </c>
      <c r="T777" s="694"/>
      <c r="U777" s="694"/>
      <c r="V777" s="751">
        <v>26</v>
      </c>
      <c r="W777" s="751"/>
      <c r="X777" s="695"/>
      <c r="Y777" s="756">
        <v>24</v>
      </c>
      <c r="Z777" s="695">
        <v>3</v>
      </c>
      <c r="AA777" s="696"/>
      <c r="AB777" s="697">
        <v>4</v>
      </c>
      <c r="AC777" s="697">
        <v>3</v>
      </c>
      <c r="AD777" s="697">
        <v>3</v>
      </c>
      <c r="AE777" s="697">
        <v>12</v>
      </c>
      <c r="AF777" s="809">
        <v>5</v>
      </c>
      <c r="AG777" s="758" t="s">
        <v>128</v>
      </c>
      <c r="AH777" s="854">
        <v>22.1</v>
      </c>
      <c r="AI777" s="812" t="s">
        <v>129</v>
      </c>
      <c r="AJ777" s="587">
        <f t="shared" si="128"/>
        <v>27</v>
      </c>
      <c r="AK777" s="720" t="s">
        <v>98</v>
      </c>
      <c r="AL777" s="721" t="s">
        <v>98</v>
      </c>
      <c r="AM777" s="722" t="s">
        <v>98</v>
      </c>
      <c r="AN777" s="723" t="s">
        <v>97</v>
      </c>
      <c r="AO777" s="721" t="s">
        <v>97</v>
      </c>
      <c r="AP777" s="722" t="s">
        <v>97</v>
      </c>
      <c r="AQ777" s="812">
        <v>1</v>
      </c>
      <c r="AR777" s="712">
        <v>6</v>
      </c>
      <c r="AS777" s="712">
        <v>20</v>
      </c>
      <c r="AT777" s="721"/>
      <c r="AU777" s="724"/>
      <c r="AV777" s="553">
        <f t="shared" si="118"/>
        <v>3</v>
      </c>
      <c r="AW777" s="753"/>
      <c r="AX777" s="754"/>
      <c r="AY777" s="754"/>
      <c r="AZ777" s="754"/>
      <c r="BA777" s="754"/>
      <c r="BB777" s="754"/>
      <c r="BC777" s="754"/>
      <c r="BD777" s="754">
        <v>3</v>
      </c>
      <c r="BE777" s="755"/>
    </row>
    <row r="778" spans="1:57" ht="32.25" thickBot="1">
      <c r="A778" s="2702"/>
      <c r="B778" s="2456"/>
      <c r="C778" s="2459"/>
      <c r="D778" s="284" t="s">
        <v>78</v>
      </c>
      <c r="E778" s="2438"/>
      <c r="F778" s="2462"/>
      <c r="G778" s="841">
        <f t="shared" ref="G778:G841" si="130">SUM(M778,AV778)</f>
        <v>0</v>
      </c>
      <c r="H778" s="731">
        <f t="shared" si="129"/>
        <v>0</v>
      </c>
      <c r="I778" s="732"/>
      <c r="J778" s="732"/>
      <c r="K778" s="732"/>
      <c r="L778" s="760"/>
      <c r="M778" s="759">
        <f t="shared" ref="M778:M841" si="131">IF(AND(SUM(N778:R778)=SUM(Y778:Z778),SUM(S778:X778)=SUM(Y778:Z778)),SUM(N778:R778),"ПЕРЕВІРТЕ ПРАВИЛЬНІСТЬ ДАНИХ")</f>
        <v>0</v>
      </c>
      <c r="N778" s="738"/>
      <c r="O778" s="738"/>
      <c r="P778" s="738"/>
      <c r="Q778" s="738"/>
      <c r="R778" s="1070"/>
      <c r="S778" s="737"/>
      <c r="T778" s="763"/>
      <c r="U778" s="763"/>
      <c r="V778" s="738"/>
      <c r="W778" s="738"/>
      <c r="X778" s="739"/>
      <c r="Y778" s="737"/>
      <c r="Z778" s="739"/>
      <c r="AA778" s="743"/>
      <c r="AB778" s="732"/>
      <c r="AC778" s="732"/>
      <c r="AD778" s="732"/>
      <c r="AE778" s="732"/>
      <c r="AF778" s="760"/>
      <c r="AG778" s="764"/>
      <c r="AH778" s="733"/>
      <c r="AI778" s="1489"/>
      <c r="AJ778" s="587">
        <f t="shared" si="128"/>
        <v>0</v>
      </c>
      <c r="AK778" s="744" t="s">
        <v>97</v>
      </c>
      <c r="AL778" s="745" t="s">
        <v>97</v>
      </c>
      <c r="AM778" s="746" t="s">
        <v>97</v>
      </c>
      <c r="AN778" s="747" t="s">
        <v>97</v>
      </c>
      <c r="AO778" s="745" t="s">
        <v>98</v>
      </c>
      <c r="AP778" s="746" t="s">
        <v>98</v>
      </c>
      <c r="AQ778" s="743"/>
      <c r="AR778" s="732"/>
      <c r="AS778" s="732"/>
      <c r="AT778" s="732"/>
      <c r="AU778" s="733"/>
      <c r="AV778" s="553">
        <f t="shared" ref="AV778:AV841" si="132">SUM(AW778:BE778)</f>
        <v>0</v>
      </c>
      <c r="AW778" s="748"/>
      <c r="AX778" s="749"/>
      <c r="AY778" s="749"/>
      <c r="AZ778" s="749"/>
      <c r="BA778" s="749"/>
      <c r="BB778" s="749"/>
      <c r="BC778" s="749"/>
      <c r="BD778" s="749"/>
      <c r="BE778" s="750"/>
    </row>
    <row r="779" spans="1:57" ht="31.5">
      <c r="A779" s="2702"/>
      <c r="B779" s="2454" t="s">
        <v>130</v>
      </c>
      <c r="C779" s="2457" t="s">
        <v>131</v>
      </c>
      <c r="D779" s="275" t="s">
        <v>74</v>
      </c>
      <c r="E779" s="2436">
        <v>35</v>
      </c>
      <c r="F779" s="2460">
        <f>E779-SUM(M779:M783)</f>
        <v>15</v>
      </c>
      <c r="G779" s="831">
        <f t="shared" si="130"/>
        <v>0</v>
      </c>
      <c r="H779" s="685">
        <f t="shared" si="129"/>
        <v>0</v>
      </c>
      <c r="I779" s="686"/>
      <c r="J779" s="686"/>
      <c r="K779" s="686"/>
      <c r="L779" s="703"/>
      <c r="M779" s="688">
        <f t="shared" si="131"/>
        <v>0</v>
      </c>
      <c r="N779" s="689"/>
      <c r="O779" s="689"/>
      <c r="P779" s="689"/>
      <c r="Q779" s="689"/>
      <c r="R779" s="690"/>
      <c r="S779" s="691"/>
      <c r="T779" s="762"/>
      <c r="U779" s="762"/>
      <c r="V779" s="689"/>
      <c r="W779" s="689"/>
      <c r="X779" s="693"/>
      <c r="Y779" s="691"/>
      <c r="Z779" s="693"/>
      <c r="AA779" s="699"/>
      <c r="AB779" s="686"/>
      <c r="AC779" s="686"/>
      <c r="AD779" s="686"/>
      <c r="AE779" s="686"/>
      <c r="AF779" s="703"/>
      <c r="AG779" s="752"/>
      <c r="AH779" s="687"/>
      <c r="AI779" s="1488"/>
      <c r="AJ779" s="587">
        <f t="shared" si="128"/>
        <v>0</v>
      </c>
      <c r="AK779" s="700" t="s">
        <v>97</v>
      </c>
      <c r="AL779" s="701" t="s">
        <v>97</v>
      </c>
      <c r="AM779" s="702" t="s">
        <v>97</v>
      </c>
      <c r="AN779" s="699"/>
      <c r="AO779" s="686"/>
      <c r="AP779" s="703"/>
      <c r="AQ779" s="704" t="s">
        <v>97</v>
      </c>
      <c r="AR779" s="701" t="s">
        <v>97</v>
      </c>
      <c r="AS779" s="701" t="s">
        <v>97</v>
      </c>
      <c r="AT779" s="701" t="s">
        <v>97</v>
      </c>
      <c r="AU779" s="705" t="s">
        <v>97</v>
      </c>
      <c r="AV779" s="553">
        <f t="shared" si="132"/>
        <v>0</v>
      </c>
      <c r="AW779" s="706"/>
      <c r="AX779" s="707"/>
      <c r="AY779" s="707"/>
      <c r="AZ779" s="707"/>
      <c r="BA779" s="707"/>
      <c r="BB779" s="707"/>
      <c r="BC779" s="707"/>
      <c r="BD779" s="707"/>
      <c r="BE779" s="708"/>
    </row>
    <row r="780" spans="1:57" ht="47.25">
      <c r="A780" s="2702"/>
      <c r="B780" s="2455"/>
      <c r="C780" s="2458"/>
      <c r="D780" s="277" t="s">
        <v>75</v>
      </c>
      <c r="E780" s="2437"/>
      <c r="F780" s="2461"/>
      <c r="G780" s="832">
        <f t="shared" si="130"/>
        <v>0</v>
      </c>
      <c r="H780" s="710">
        <f t="shared" si="129"/>
        <v>0</v>
      </c>
      <c r="I780" s="711"/>
      <c r="J780" s="711"/>
      <c r="K780" s="711"/>
      <c r="L780" s="757"/>
      <c r="M780" s="713">
        <f t="shared" si="131"/>
        <v>0</v>
      </c>
      <c r="N780" s="714"/>
      <c r="O780" s="714"/>
      <c r="P780" s="714"/>
      <c r="Q780" s="714"/>
      <c r="R780" s="715"/>
      <c r="S780" s="756"/>
      <c r="T780" s="694"/>
      <c r="U780" s="694"/>
      <c r="V780" s="751"/>
      <c r="W780" s="751"/>
      <c r="X780" s="695"/>
      <c r="Y780" s="756"/>
      <c r="Z780" s="695"/>
      <c r="AA780" s="696"/>
      <c r="AB780" s="697"/>
      <c r="AC780" s="697"/>
      <c r="AD780" s="697"/>
      <c r="AE780" s="697"/>
      <c r="AF780" s="809"/>
      <c r="AG780" s="758"/>
      <c r="AH780" s="712"/>
      <c r="AI780" s="812"/>
      <c r="AJ780" s="587">
        <f t="shared" si="128"/>
        <v>0</v>
      </c>
      <c r="AK780" s="720" t="s">
        <v>98</v>
      </c>
      <c r="AL780" s="721" t="s">
        <v>98</v>
      </c>
      <c r="AM780" s="722" t="s">
        <v>98</v>
      </c>
      <c r="AN780" s="723"/>
      <c r="AO780" s="721"/>
      <c r="AP780" s="722"/>
      <c r="AQ780" s="723" t="s">
        <v>97</v>
      </c>
      <c r="AR780" s="721" t="s">
        <v>97</v>
      </c>
      <c r="AS780" s="721" t="s">
        <v>97</v>
      </c>
      <c r="AT780" s="721" t="s">
        <v>97</v>
      </c>
      <c r="AU780" s="724" t="s">
        <v>97</v>
      </c>
      <c r="AV780" s="553">
        <f t="shared" si="132"/>
        <v>0</v>
      </c>
      <c r="AW780" s="753"/>
      <c r="AX780" s="754"/>
      <c r="AY780" s="754"/>
      <c r="AZ780" s="754"/>
      <c r="BA780" s="754"/>
      <c r="BB780" s="754"/>
      <c r="BC780" s="754"/>
      <c r="BD780" s="754"/>
      <c r="BE780" s="755"/>
    </row>
    <row r="781" spans="1:57" ht="31.5">
      <c r="A781" s="2702"/>
      <c r="B781" s="2455"/>
      <c r="C781" s="2458"/>
      <c r="D781" s="277" t="s">
        <v>76</v>
      </c>
      <c r="E781" s="2437"/>
      <c r="F781" s="2461"/>
      <c r="G781" s="832">
        <f t="shared" si="130"/>
        <v>0</v>
      </c>
      <c r="H781" s="710">
        <f t="shared" si="129"/>
        <v>0</v>
      </c>
      <c r="I781" s="711"/>
      <c r="J781" s="711"/>
      <c r="K781" s="711"/>
      <c r="L781" s="757"/>
      <c r="M781" s="713">
        <f t="shared" si="131"/>
        <v>0</v>
      </c>
      <c r="N781" s="714"/>
      <c r="O781" s="714"/>
      <c r="P781" s="714"/>
      <c r="Q781" s="714"/>
      <c r="R781" s="715"/>
      <c r="S781" s="756"/>
      <c r="T781" s="694"/>
      <c r="U781" s="694"/>
      <c r="V781" s="751"/>
      <c r="W781" s="751"/>
      <c r="X781" s="695"/>
      <c r="Y781" s="756"/>
      <c r="Z781" s="695"/>
      <c r="AA781" s="696"/>
      <c r="AB781" s="697"/>
      <c r="AC781" s="697"/>
      <c r="AD781" s="697"/>
      <c r="AE781" s="697"/>
      <c r="AF781" s="809"/>
      <c r="AG781" s="758"/>
      <c r="AH781" s="712"/>
      <c r="AI781" s="812"/>
      <c r="AJ781" s="587">
        <f t="shared" si="128"/>
        <v>0</v>
      </c>
      <c r="AK781" s="720"/>
      <c r="AL781" s="721"/>
      <c r="AM781" s="722"/>
      <c r="AN781" s="723" t="s">
        <v>97</v>
      </c>
      <c r="AO781" s="721" t="s">
        <v>97</v>
      </c>
      <c r="AP781" s="722" t="s">
        <v>97</v>
      </c>
      <c r="AQ781" s="723" t="s">
        <v>97</v>
      </c>
      <c r="AR781" s="721" t="s">
        <v>97</v>
      </c>
      <c r="AS781" s="721" t="s">
        <v>97</v>
      </c>
      <c r="AT781" s="721" t="s">
        <v>97</v>
      </c>
      <c r="AU781" s="724" t="s">
        <v>97</v>
      </c>
      <c r="AV781" s="553">
        <f t="shared" si="132"/>
        <v>0</v>
      </c>
      <c r="AW781" s="753"/>
      <c r="AX781" s="754"/>
      <c r="AY781" s="754"/>
      <c r="AZ781" s="754"/>
      <c r="BA781" s="754"/>
      <c r="BB781" s="754"/>
      <c r="BC781" s="754"/>
      <c r="BD781" s="754"/>
      <c r="BE781" s="755"/>
    </row>
    <row r="782" spans="1:57" ht="31.5">
      <c r="A782" s="2702"/>
      <c r="B782" s="2455"/>
      <c r="C782" s="2458"/>
      <c r="D782" s="277" t="s">
        <v>77</v>
      </c>
      <c r="E782" s="2437"/>
      <c r="F782" s="2461"/>
      <c r="G782" s="832">
        <f t="shared" si="130"/>
        <v>21</v>
      </c>
      <c r="H782" s="710">
        <f t="shared" si="129"/>
        <v>0</v>
      </c>
      <c r="I782" s="711"/>
      <c r="J782" s="711"/>
      <c r="K782" s="711"/>
      <c r="L782" s="757"/>
      <c r="M782" s="713">
        <f t="shared" si="131"/>
        <v>20</v>
      </c>
      <c r="N782" s="714"/>
      <c r="O782" s="714"/>
      <c r="P782" s="714"/>
      <c r="Q782" s="714"/>
      <c r="R782" s="715">
        <v>20</v>
      </c>
      <c r="S782" s="756">
        <v>6</v>
      </c>
      <c r="T782" s="694"/>
      <c r="U782" s="694"/>
      <c r="V782" s="751">
        <v>14</v>
      </c>
      <c r="W782" s="751"/>
      <c r="X782" s="695"/>
      <c r="Y782" s="756">
        <v>19</v>
      </c>
      <c r="Z782" s="695">
        <v>1</v>
      </c>
      <c r="AA782" s="696"/>
      <c r="AB782" s="697">
        <v>6</v>
      </c>
      <c r="AC782" s="697">
        <v>6</v>
      </c>
      <c r="AD782" s="697">
        <v>1</v>
      </c>
      <c r="AE782" s="697">
        <v>6</v>
      </c>
      <c r="AF782" s="809"/>
      <c r="AG782" s="758">
        <v>42</v>
      </c>
      <c r="AH782" s="712">
        <v>24</v>
      </c>
      <c r="AI782" s="812">
        <v>75</v>
      </c>
      <c r="AJ782" s="587">
        <f t="shared" si="128"/>
        <v>20</v>
      </c>
      <c r="AK782" s="720" t="s">
        <v>98</v>
      </c>
      <c r="AL782" s="721" t="s">
        <v>98</v>
      </c>
      <c r="AM782" s="722" t="s">
        <v>98</v>
      </c>
      <c r="AN782" s="723" t="s">
        <v>97</v>
      </c>
      <c r="AO782" s="721" t="s">
        <v>97</v>
      </c>
      <c r="AP782" s="722" t="s">
        <v>97</v>
      </c>
      <c r="AQ782" s="723">
        <v>1</v>
      </c>
      <c r="AR782" s="721">
        <v>16</v>
      </c>
      <c r="AS782" s="721">
        <v>3</v>
      </c>
      <c r="AT782" s="721"/>
      <c r="AU782" s="724"/>
      <c r="AV782" s="553">
        <f t="shared" si="132"/>
        <v>1</v>
      </c>
      <c r="AW782" s="753"/>
      <c r="AX782" s="754"/>
      <c r="AY782" s="754">
        <v>1</v>
      </c>
      <c r="AZ782" s="754"/>
      <c r="BA782" s="754"/>
      <c r="BB782" s="754"/>
      <c r="BC782" s="754"/>
      <c r="BD782" s="754"/>
      <c r="BE782" s="755"/>
    </row>
    <row r="783" spans="1:57" ht="32.25" thickBot="1">
      <c r="A783" s="2702"/>
      <c r="B783" s="2456"/>
      <c r="C783" s="2459"/>
      <c r="D783" s="284" t="s">
        <v>78</v>
      </c>
      <c r="E783" s="2438"/>
      <c r="F783" s="2462"/>
      <c r="G783" s="841">
        <f t="shared" si="130"/>
        <v>0</v>
      </c>
      <c r="H783" s="731">
        <f t="shared" si="129"/>
        <v>0</v>
      </c>
      <c r="I783" s="732"/>
      <c r="J783" s="732"/>
      <c r="K783" s="732"/>
      <c r="L783" s="760"/>
      <c r="M783" s="759">
        <f t="shared" si="131"/>
        <v>0</v>
      </c>
      <c r="N783" s="738"/>
      <c r="O783" s="738"/>
      <c r="P783" s="738"/>
      <c r="Q783" s="738"/>
      <c r="R783" s="1070"/>
      <c r="S783" s="737"/>
      <c r="T783" s="763"/>
      <c r="U783" s="763"/>
      <c r="V783" s="738"/>
      <c r="W783" s="738"/>
      <c r="X783" s="739"/>
      <c r="Y783" s="737"/>
      <c r="Z783" s="739"/>
      <c r="AA783" s="743"/>
      <c r="AB783" s="732"/>
      <c r="AC783" s="732"/>
      <c r="AD783" s="732"/>
      <c r="AE783" s="732"/>
      <c r="AF783" s="760"/>
      <c r="AG783" s="764"/>
      <c r="AH783" s="733"/>
      <c r="AI783" s="1489"/>
      <c r="AJ783" s="587">
        <f t="shared" si="128"/>
        <v>0</v>
      </c>
      <c r="AK783" s="744" t="s">
        <v>97</v>
      </c>
      <c r="AL783" s="745" t="s">
        <v>97</v>
      </c>
      <c r="AM783" s="746" t="s">
        <v>97</v>
      </c>
      <c r="AN783" s="747" t="s">
        <v>97</v>
      </c>
      <c r="AO783" s="745" t="s">
        <v>98</v>
      </c>
      <c r="AP783" s="746" t="s">
        <v>98</v>
      </c>
      <c r="AQ783" s="743"/>
      <c r="AR783" s="732"/>
      <c r="AS783" s="732"/>
      <c r="AT783" s="732"/>
      <c r="AU783" s="733"/>
      <c r="AV783" s="553">
        <f t="shared" si="132"/>
        <v>0</v>
      </c>
      <c r="AW783" s="748"/>
      <c r="AX783" s="749"/>
      <c r="AY783" s="749"/>
      <c r="AZ783" s="749"/>
      <c r="BA783" s="749"/>
      <c r="BB783" s="749"/>
      <c r="BC783" s="749"/>
      <c r="BD783" s="749"/>
      <c r="BE783" s="750"/>
    </row>
    <row r="784" spans="1:57" ht="33.950000000000003" customHeight="1">
      <c r="A784" s="2702"/>
      <c r="B784" s="2692" t="s">
        <v>484</v>
      </c>
      <c r="C784" s="2457" t="s">
        <v>132</v>
      </c>
      <c r="D784" s="275" t="s">
        <v>74</v>
      </c>
      <c r="E784" s="2436">
        <v>5</v>
      </c>
      <c r="F784" s="2460">
        <f>E784-SUM(M784:M788)</f>
        <v>0</v>
      </c>
      <c r="G784" s="831">
        <f t="shared" si="130"/>
        <v>0</v>
      </c>
      <c r="H784" s="685">
        <f t="shared" si="129"/>
        <v>0</v>
      </c>
      <c r="I784" s="686"/>
      <c r="J784" s="686"/>
      <c r="K784" s="686"/>
      <c r="L784" s="703"/>
      <c r="M784" s="688">
        <f t="shared" si="131"/>
        <v>0</v>
      </c>
      <c r="N784" s="689"/>
      <c r="O784" s="689"/>
      <c r="P784" s="689"/>
      <c r="Q784" s="689"/>
      <c r="R784" s="690"/>
      <c r="S784" s="691"/>
      <c r="T784" s="762"/>
      <c r="U784" s="762"/>
      <c r="V784" s="689"/>
      <c r="W784" s="689"/>
      <c r="X784" s="693"/>
      <c r="Y784" s="691"/>
      <c r="Z784" s="693"/>
      <c r="AA784" s="699"/>
      <c r="AB784" s="686"/>
      <c r="AC784" s="686"/>
      <c r="AD784" s="686"/>
      <c r="AE784" s="686"/>
      <c r="AF784" s="703"/>
      <c r="AG784" s="752"/>
      <c r="AH784" s="687"/>
      <c r="AI784" s="1488"/>
      <c r="AJ784" s="587">
        <f t="shared" si="128"/>
        <v>0</v>
      </c>
      <c r="AK784" s="700" t="s">
        <v>97</v>
      </c>
      <c r="AL784" s="701" t="s">
        <v>97</v>
      </c>
      <c r="AM784" s="702" t="s">
        <v>97</v>
      </c>
      <c r="AN784" s="699"/>
      <c r="AO784" s="686"/>
      <c r="AP784" s="703"/>
      <c r="AQ784" s="704" t="s">
        <v>97</v>
      </c>
      <c r="AR784" s="701" t="s">
        <v>97</v>
      </c>
      <c r="AS784" s="701" t="s">
        <v>97</v>
      </c>
      <c r="AT784" s="701" t="s">
        <v>97</v>
      </c>
      <c r="AU784" s="705" t="s">
        <v>97</v>
      </c>
      <c r="AV784" s="553">
        <f t="shared" si="132"/>
        <v>0</v>
      </c>
      <c r="AW784" s="706"/>
      <c r="AX784" s="707"/>
      <c r="AY784" s="707"/>
      <c r="AZ784" s="707"/>
      <c r="BA784" s="707"/>
      <c r="BB784" s="707"/>
      <c r="BC784" s="707"/>
      <c r="BD784" s="707"/>
      <c r="BE784" s="708"/>
    </row>
    <row r="785" spans="1:57" ht="47.25">
      <c r="A785" s="2702"/>
      <c r="B785" s="2693"/>
      <c r="C785" s="2458"/>
      <c r="D785" s="277" t="s">
        <v>75</v>
      </c>
      <c r="E785" s="2437"/>
      <c r="F785" s="2461"/>
      <c r="G785" s="832">
        <f t="shared" si="130"/>
        <v>0</v>
      </c>
      <c r="H785" s="710">
        <f t="shared" si="129"/>
        <v>0</v>
      </c>
      <c r="I785" s="711"/>
      <c r="J785" s="711"/>
      <c r="K785" s="711"/>
      <c r="L785" s="757"/>
      <c r="M785" s="713">
        <f t="shared" si="131"/>
        <v>0</v>
      </c>
      <c r="N785" s="714"/>
      <c r="O785" s="714"/>
      <c r="P785" s="714"/>
      <c r="Q785" s="714"/>
      <c r="R785" s="715"/>
      <c r="S785" s="756"/>
      <c r="T785" s="694"/>
      <c r="U785" s="694"/>
      <c r="V785" s="751"/>
      <c r="W785" s="751"/>
      <c r="X785" s="695"/>
      <c r="Y785" s="756"/>
      <c r="Z785" s="695"/>
      <c r="AA785" s="696"/>
      <c r="AB785" s="697"/>
      <c r="AC785" s="697"/>
      <c r="AD785" s="697"/>
      <c r="AE785" s="697"/>
      <c r="AF785" s="809"/>
      <c r="AG785" s="758"/>
      <c r="AH785" s="712"/>
      <c r="AI785" s="812"/>
      <c r="AJ785" s="587">
        <f t="shared" si="128"/>
        <v>0</v>
      </c>
      <c r="AK785" s="720" t="s">
        <v>98</v>
      </c>
      <c r="AL785" s="721" t="s">
        <v>98</v>
      </c>
      <c r="AM785" s="722" t="s">
        <v>98</v>
      </c>
      <c r="AN785" s="723"/>
      <c r="AO785" s="721"/>
      <c r="AP785" s="722"/>
      <c r="AQ785" s="723" t="s">
        <v>97</v>
      </c>
      <c r="AR785" s="721" t="s">
        <v>97</v>
      </c>
      <c r="AS785" s="721" t="s">
        <v>97</v>
      </c>
      <c r="AT785" s="721" t="s">
        <v>97</v>
      </c>
      <c r="AU785" s="724" t="s">
        <v>97</v>
      </c>
      <c r="AV785" s="553">
        <f t="shared" si="132"/>
        <v>0</v>
      </c>
      <c r="AW785" s="753"/>
      <c r="AX785" s="754"/>
      <c r="AY785" s="754"/>
      <c r="AZ785" s="754"/>
      <c r="BA785" s="754"/>
      <c r="BB785" s="754"/>
      <c r="BC785" s="754"/>
      <c r="BD785" s="754"/>
      <c r="BE785" s="755"/>
    </row>
    <row r="786" spans="1:57" ht="51" customHeight="1">
      <c r="A786" s="2702"/>
      <c r="B786" s="2693"/>
      <c r="C786" s="2458"/>
      <c r="D786" s="277" t="s">
        <v>76</v>
      </c>
      <c r="E786" s="2437"/>
      <c r="F786" s="2461"/>
      <c r="G786" s="832">
        <f t="shared" si="130"/>
        <v>0</v>
      </c>
      <c r="H786" s="710">
        <f t="shared" si="129"/>
        <v>0</v>
      </c>
      <c r="I786" s="711"/>
      <c r="J786" s="711"/>
      <c r="K786" s="711"/>
      <c r="L786" s="757"/>
      <c r="M786" s="713">
        <f t="shared" si="131"/>
        <v>0</v>
      </c>
      <c r="N786" s="714"/>
      <c r="O786" s="714"/>
      <c r="P786" s="714"/>
      <c r="Q786" s="714"/>
      <c r="R786" s="715"/>
      <c r="S786" s="756"/>
      <c r="T786" s="694"/>
      <c r="U786" s="694"/>
      <c r="V786" s="751"/>
      <c r="W786" s="751"/>
      <c r="X786" s="695"/>
      <c r="Y786" s="756"/>
      <c r="Z786" s="695"/>
      <c r="AA786" s="696"/>
      <c r="AB786" s="697"/>
      <c r="AC786" s="697"/>
      <c r="AD786" s="697"/>
      <c r="AE786" s="697"/>
      <c r="AF786" s="809"/>
      <c r="AG786" s="758"/>
      <c r="AH786" s="712"/>
      <c r="AI786" s="812"/>
      <c r="AJ786" s="587">
        <f t="shared" si="128"/>
        <v>0</v>
      </c>
      <c r="AK786" s="720"/>
      <c r="AL786" s="721"/>
      <c r="AM786" s="722"/>
      <c r="AN786" s="723" t="s">
        <v>97</v>
      </c>
      <c r="AO786" s="721" t="s">
        <v>97</v>
      </c>
      <c r="AP786" s="722" t="s">
        <v>97</v>
      </c>
      <c r="AQ786" s="723" t="s">
        <v>97</v>
      </c>
      <c r="AR786" s="721" t="s">
        <v>97</v>
      </c>
      <c r="AS786" s="721" t="s">
        <v>97</v>
      </c>
      <c r="AT786" s="721" t="s">
        <v>97</v>
      </c>
      <c r="AU786" s="724" t="s">
        <v>97</v>
      </c>
      <c r="AV786" s="553">
        <f t="shared" si="132"/>
        <v>0</v>
      </c>
      <c r="AW786" s="753"/>
      <c r="AX786" s="754"/>
      <c r="AY786" s="754"/>
      <c r="AZ786" s="754"/>
      <c r="BA786" s="754"/>
      <c r="BB786" s="754"/>
      <c r="BC786" s="754"/>
      <c r="BD786" s="754"/>
      <c r="BE786" s="755"/>
    </row>
    <row r="787" spans="1:57" ht="31.5">
      <c r="A787" s="2702"/>
      <c r="B787" s="2693"/>
      <c r="C787" s="2458"/>
      <c r="D787" s="277" t="s">
        <v>77</v>
      </c>
      <c r="E787" s="2437"/>
      <c r="F787" s="2461"/>
      <c r="G787" s="832">
        <f t="shared" si="130"/>
        <v>5</v>
      </c>
      <c r="H787" s="710">
        <f t="shared" si="129"/>
        <v>0</v>
      </c>
      <c r="I787" s="711"/>
      <c r="J787" s="711"/>
      <c r="K787" s="711"/>
      <c r="L787" s="757"/>
      <c r="M787" s="713">
        <f t="shared" si="131"/>
        <v>5</v>
      </c>
      <c r="N787" s="714"/>
      <c r="O787" s="714"/>
      <c r="P787" s="714"/>
      <c r="Q787" s="714"/>
      <c r="R787" s="715">
        <v>5</v>
      </c>
      <c r="S787" s="756"/>
      <c r="T787" s="694"/>
      <c r="U787" s="694"/>
      <c r="V787" s="751">
        <v>5</v>
      </c>
      <c r="W787" s="751"/>
      <c r="X787" s="695"/>
      <c r="Y787" s="756">
        <v>4</v>
      </c>
      <c r="Z787" s="695">
        <v>1</v>
      </c>
      <c r="AA787" s="696"/>
      <c r="AB787" s="697">
        <v>1</v>
      </c>
      <c r="AC787" s="697">
        <v>1</v>
      </c>
      <c r="AD787" s="697"/>
      <c r="AE787" s="697"/>
      <c r="AF787" s="809"/>
      <c r="AG787" s="758">
        <v>47</v>
      </c>
      <c r="AH787" s="712">
        <v>22</v>
      </c>
      <c r="AI787" s="812">
        <v>123</v>
      </c>
      <c r="AJ787" s="587">
        <f t="shared" si="128"/>
        <v>5</v>
      </c>
      <c r="AK787" s="720" t="s">
        <v>98</v>
      </c>
      <c r="AL787" s="721" t="s">
        <v>98</v>
      </c>
      <c r="AM787" s="722" t="s">
        <v>98</v>
      </c>
      <c r="AN787" s="723" t="s">
        <v>97</v>
      </c>
      <c r="AO787" s="721" t="s">
        <v>97</v>
      </c>
      <c r="AP787" s="722" t="s">
        <v>97</v>
      </c>
      <c r="AQ787" s="723"/>
      <c r="AR787" s="721"/>
      <c r="AS787" s="721">
        <v>1</v>
      </c>
      <c r="AT787" s="721">
        <v>4</v>
      </c>
      <c r="AU787" s="724"/>
      <c r="AV787" s="553">
        <f t="shared" si="132"/>
        <v>0</v>
      </c>
      <c r="AW787" s="753"/>
      <c r="AX787" s="754"/>
      <c r="AY787" s="754"/>
      <c r="AZ787" s="754"/>
      <c r="BA787" s="754"/>
      <c r="BB787" s="754"/>
      <c r="BC787" s="754"/>
      <c r="BD787" s="754"/>
      <c r="BE787" s="755"/>
    </row>
    <row r="788" spans="1:57" ht="32.25" thickBot="1">
      <c r="A788" s="2702"/>
      <c r="B788" s="2694"/>
      <c r="C788" s="2459"/>
      <c r="D788" s="284" t="s">
        <v>78</v>
      </c>
      <c r="E788" s="2438"/>
      <c r="F788" s="2462"/>
      <c r="G788" s="841">
        <f t="shared" si="130"/>
        <v>0</v>
      </c>
      <c r="H788" s="731">
        <f t="shared" si="129"/>
        <v>0</v>
      </c>
      <c r="I788" s="732"/>
      <c r="J788" s="732"/>
      <c r="K788" s="732"/>
      <c r="L788" s="760"/>
      <c r="M788" s="759">
        <f t="shared" si="131"/>
        <v>0</v>
      </c>
      <c r="N788" s="738"/>
      <c r="O788" s="738"/>
      <c r="P788" s="738"/>
      <c r="Q788" s="738"/>
      <c r="R788" s="1070"/>
      <c r="S788" s="737"/>
      <c r="T788" s="763"/>
      <c r="U788" s="763"/>
      <c r="V788" s="738"/>
      <c r="W788" s="738"/>
      <c r="X788" s="739"/>
      <c r="Y788" s="737"/>
      <c r="Z788" s="739"/>
      <c r="AA788" s="743"/>
      <c r="AB788" s="732"/>
      <c r="AC788" s="732"/>
      <c r="AD788" s="732"/>
      <c r="AE788" s="732"/>
      <c r="AF788" s="760"/>
      <c r="AG788" s="764"/>
      <c r="AH788" s="733"/>
      <c r="AI788" s="1489"/>
      <c r="AJ788" s="587">
        <f t="shared" si="128"/>
        <v>0</v>
      </c>
      <c r="AK788" s="744" t="s">
        <v>97</v>
      </c>
      <c r="AL788" s="745" t="s">
        <v>97</v>
      </c>
      <c r="AM788" s="746" t="s">
        <v>97</v>
      </c>
      <c r="AN788" s="747" t="s">
        <v>97</v>
      </c>
      <c r="AO788" s="745" t="s">
        <v>98</v>
      </c>
      <c r="AP788" s="746" t="s">
        <v>98</v>
      </c>
      <c r="AQ788" s="743"/>
      <c r="AR788" s="732"/>
      <c r="AS788" s="732"/>
      <c r="AT788" s="732"/>
      <c r="AU788" s="733"/>
      <c r="AV788" s="553">
        <f t="shared" si="132"/>
        <v>0</v>
      </c>
      <c r="AW788" s="748"/>
      <c r="AX788" s="749"/>
      <c r="AY788" s="749"/>
      <c r="AZ788" s="749"/>
      <c r="BA788" s="749"/>
      <c r="BB788" s="749"/>
      <c r="BC788" s="749"/>
      <c r="BD788" s="749"/>
      <c r="BE788" s="750"/>
    </row>
    <row r="789" spans="1:57" ht="33.950000000000003" customHeight="1">
      <c r="A789" s="2702"/>
      <c r="B789" s="2692" t="s">
        <v>485</v>
      </c>
      <c r="C789" s="2457" t="s">
        <v>133</v>
      </c>
      <c r="D789" s="275" t="s">
        <v>74</v>
      </c>
      <c r="E789" s="2436">
        <v>10</v>
      </c>
      <c r="F789" s="2460">
        <f>E789-SUM(M789:M793)</f>
        <v>0</v>
      </c>
      <c r="G789" s="831">
        <f t="shared" si="130"/>
        <v>0</v>
      </c>
      <c r="H789" s="685">
        <f t="shared" si="129"/>
        <v>0</v>
      </c>
      <c r="I789" s="686"/>
      <c r="J789" s="686"/>
      <c r="K789" s="686"/>
      <c r="L789" s="703"/>
      <c r="M789" s="688">
        <f t="shared" si="131"/>
        <v>0</v>
      </c>
      <c r="N789" s="689"/>
      <c r="O789" s="689"/>
      <c r="P789" s="689"/>
      <c r="Q789" s="689"/>
      <c r="R789" s="690"/>
      <c r="S789" s="691"/>
      <c r="T789" s="762"/>
      <c r="U789" s="762"/>
      <c r="V789" s="689"/>
      <c r="W789" s="689"/>
      <c r="X789" s="693"/>
      <c r="Y789" s="691"/>
      <c r="Z789" s="693"/>
      <c r="AA789" s="699"/>
      <c r="AB789" s="686"/>
      <c r="AC789" s="686"/>
      <c r="AD789" s="686"/>
      <c r="AE789" s="686"/>
      <c r="AF789" s="703"/>
      <c r="AG789" s="752"/>
      <c r="AH789" s="687"/>
      <c r="AI789" s="1488"/>
      <c r="AJ789" s="587">
        <f t="shared" si="128"/>
        <v>0</v>
      </c>
      <c r="AK789" s="700" t="s">
        <v>97</v>
      </c>
      <c r="AL789" s="701" t="s">
        <v>97</v>
      </c>
      <c r="AM789" s="702" t="s">
        <v>97</v>
      </c>
      <c r="AN789" s="699"/>
      <c r="AO789" s="686"/>
      <c r="AP789" s="703"/>
      <c r="AQ789" s="704" t="s">
        <v>97</v>
      </c>
      <c r="AR789" s="701" t="s">
        <v>97</v>
      </c>
      <c r="AS789" s="701" t="s">
        <v>97</v>
      </c>
      <c r="AT789" s="701" t="s">
        <v>97</v>
      </c>
      <c r="AU789" s="705" t="s">
        <v>97</v>
      </c>
      <c r="AV789" s="553">
        <f t="shared" si="132"/>
        <v>0</v>
      </c>
      <c r="AW789" s="706"/>
      <c r="AX789" s="707"/>
      <c r="AY789" s="707"/>
      <c r="AZ789" s="707"/>
      <c r="BA789" s="707"/>
      <c r="BB789" s="707"/>
      <c r="BC789" s="707"/>
      <c r="BD789" s="707"/>
      <c r="BE789" s="708"/>
    </row>
    <row r="790" spans="1:57" ht="47.25">
      <c r="A790" s="2702"/>
      <c r="B790" s="2693"/>
      <c r="C790" s="2458"/>
      <c r="D790" s="277" t="s">
        <v>75</v>
      </c>
      <c r="E790" s="2437"/>
      <c r="F790" s="2461"/>
      <c r="G790" s="832">
        <f t="shared" si="130"/>
        <v>0</v>
      </c>
      <c r="H790" s="710">
        <f t="shared" si="129"/>
        <v>0</v>
      </c>
      <c r="I790" s="711"/>
      <c r="J790" s="711"/>
      <c r="K790" s="711"/>
      <c r="L790" s="757"/>
      <c r="M790" s="713">
        <f t="shared" si="131"/>
        <v>0</v>
      </c>
      <c r="N790" s="714"/>
      <c r="O790" s="714"/>
      <c r="P790" s="714"/>
      <c r="Q790" s="714"/>
      <c r="R790" s="715"/>
      <c r="S790" s="756"/>
      <c r="T790" s="694"/>
      <c r="U790" s="694"/>
      <c r="V790" s="751"/>
      <c r="W790" s="751"/>
      <c r="X790" s="695"/>
      <c r="Y790" s="756"/>
      <c r="Z790" s="695"/>
      <c r="AA790" s="696"/>
      <c r="AB790" s="697"/>
      <c r="AC790" s="697"/>
      <c r="AD790" s="697"/>
      <c r="AE790" s="697"/>
      <c r="AF790" s="809"/>
      <c r="AG790" s="758"/>
      <c r="AH790" s="712"/>
      <c r="AI790" s="812"/>
      <c r="AJ790" s="587">
        <f t="shared" si="128"/>
        <v>0</v>
      </c>
      <c r="AK790" s="720" t="s">
        <v>98</v>
      </c>
      <c r="AL790" s="721" t="s">
        <v>98</v>
      </c>
      <c r="AM790" s="722" t="s">
        <v>98</v>
      </c>
      <c r="AN790" s="723"/>
      <c r="AO790" s="721"/>
      <c r="AP790" s="722"/>
      <c r="AQ790" s="723" t="s">
        <v>97</v>
      </c>
      <c r="AR790" s="721" t="s">
        <v>97</v>
      </c>
      <c r="AS790" s="721" t="s">
        <v>97</v>
      </c>
      <c r="AT790" s="721" t="s">
        <v>97</v>
      </c>
      <c r="AU790" s="724" t="s">
        <v>97</v>
      </c>
      <c r="AV790" s="553">
        <f t="shared" si="132"/>
        <v>0</v>
      </c>
      <c r="AW790" s="753"/>
      <c r="AX790" s="754"/>
      <c r="AY790" s="754"/>
      <c r="AZ790" s="754"/>
      <c r="BA790" s="754"/>
      <c r="BB790" s="754"/>
      <c r="BC790" s="754"/>
      <c r="BD790" s="754"/>
      <c r="BE790" s="755"/>
    </row>
    <row r="791" spans="1:57" ht="51" customHeight="1">
      <c r="A791" s="2702"/>
      <c r="B791" s="2693"/>
      <c r="C791" s="2458"/>
      <c r="D791" s="277" t="s">
        <v>76</v>
      </c>
      <c r="E791" s="2437"/>
      <c r="F791" s="2461"/>
      <c r="G791" s="832">
        <f t="shared" si="130"/>
        <v>0</v>
      </c>
      <c r="H791" s="710">
        <f t="shared" si="129"/>
        <v>0</v>
      </c>
      <c r="I791" s="711"/>
      <c r="J791" s="711"/>
      <c r="K791" s="711"/>
      <c r="L791" s="757"/>
      <c r="M791" s="713">
        <f t="shared" si="131"/>
        <v>0</v>
      </c>
      <c r="N791" s="714"/>
      <c r="O791" s="714"/>
      <c r="P791" s="714"/>
      <c r="Q791" s="714"/>
      <c r="R791" s="715"/>
      <c r="S791" s="756"/>
      <c r="T791" s="694"/>
      <c r="U791" s="694"/>
      <c r="V791" s="751"/>
      <c r="W791" s="751"/>
      <c r="X791" s="695"/>
      <c r="Y791" s="756"/>
      <c r="Z791" s="695"/>
      <c r="AA791" s="696"/>
      <c r="AB791" s="697"/>
      <c r="AC791" s="697"/>
      <c r="AD791" s="697"/>
      <c r="AE791" s="697"/>
      <c r="AF791" s="809"/>
      <c r="AG791" s="758"/>
      <c r="AH791" s="712"/>
      <c r="AI791" s="812"/>
      <c r="AJ791" s="587">
        <f t="shared" si="128"/>
        <v>0</v>
      </c>
      <c r="AK791" s="720"/>
      <c r="AL791" s="721"/>
      <c r="AM791" s="722"/>
      <c r="AN791" s="723" t="s">
        <v>97</v>
      </c>
      <c r="AO791" s="721" t="s">
        <v>97</v>
      </c>
      <c r="AP791" s="722" t="s">
        <v>97</v>
      </c>
      <c r="AQ791" s="723" t="s">
        <v>97</v>
      </c>
      <c r="AR791" s="721" t="s">
        <v>97</v>
      </c>
      <c r="AS791" s="721" t="s">
        <v>97</v>
      </c>
      <c r="AT791" s="721" t="s">
        <v>97</v>
      </c>
      <c r="AU791" s="724" t="s">
        <v>97</v>
      </c>
      <c r="AV791" s="553">
        <f t="shared" si="132"/>
        <v>0</v>
      </c>
      <c r="AW791" s="753"/>
      <c r="AX791" s="754"/>
      <c r="AY791" s="754"/>
      <c r="AZ791" s="754"/>
      <c r="BA791" s="754"/>
      <c r="BB791" s="754"/>
      <c r="BC791" s="754"/>
      <c r="BD791" s="754"/>
      <c r="BE791" s="755"/>
    </row>
    <row r="792" spans="1:57" ht="31.5">
      <c r="A792" s="2702"/>
      <c r="B792" s="2693"/>
      <c r="C792" s="2458"/>
      <c r="D792" s="277" t="s">
        <v>77</v>
      </c>
      <c r="E792" s="2437"/>
      <c r="F792" s="2461"/>
      <c r="G792" s="832">
        <f t="shared" si="130"/>
        <v>10</v>
      </c>
      <c r="H792" s="710">
        <f>SUM(I792:L792)</f>
        <v>1</v>
      </c>
      <c r="I792" s="711">
        <v>1</v>
      </c>
      <c r="J792" s="711"/>
      <c r="K792" s="711"/>
      <c r="L792" s="757"/>
      <c r="M792" s="713">
        <f t="shared" si="131"/>
        <v>10</v>
      </c>
      <c r="N792" s="714"/>
      <c r="O792" s="714"/>
      <c r="P792" s="714"/>
      <c r="Q792" s="714"/>
      <c r="R792" s="715">
        <v>10</v>
      </c>
      <c r="S792" s="756">
        <v>3</v>
      </c>
      <c r="T792" s="694"/>
      <c r="U792" s="694"/>
      <c r="V792" s="751">
        <v>7</v>
      </c>
      <c r="W792" s="751"/>
      <c r="X792" s="695"/>
      <c r="Y792" s="756">
        <v>10</v>
      </c>
      <c r="Z792" s="695"/>
      <c r="AA792" s="696"/>
      <c r="AB792" s="697">
        <v>7</v>
      </c>
      <c r="AC792" s="697">
        <v>7</v>
      </c>
      <c r="AD792" s="697">
        <v>3</v>
      </c>
      <c r="AE792" s="697">
        <v>5</v>
      </c>
      <c r="AF792" s="809">
        <v>2</v>
      </c>
      <c r="AG792" s="758">
        <v>40</v>
      </c>
      <c r="AH792" s="1491" t="s">
        <v>134</v>
      </c>
      <c r="AI792" s="812">
        <v>92</v>
      </c>
      <c r="AJ792" s="587">
        <f t="shared" si="128"/>
        <v>10</v>
      </c>
      <c r="AK792" s="720" t="s">
        <v>98</v>
      </c>
      <c r="AL792" s="721" t="s">
        <v>98</v>
      </c>
      <c r="AM792" s="722" t="s">
        <v>98</v>
      </c>
      <c r="AN792" s="723" t="s">
        <v>97</v>
      </c>
      <c r="AO792" s="721" t="s">
        <v>97</v>
      </c>
      <c r="AP792" s="722" t="s">
        <v>97</v>
      </c>
      <c r="AQ792" s="723">
        <v>1</v>
      </c>
      <c r="AR792" s="721">
        <v>1</v>
      </c>
      <c r="AS792" s="721">
        <v>8</v>
      </c>
      <c r="AT792" s="721"/>
      <c r="AU792" s="724"/>
      <c r="AV792" s="553">
        <f t="shared" si="132"/>
        <v>0</v>
      </c>
      <c r="AW792" s="753"/>
      <c r="AX792" s="754"/>
      <c r="AY792" s="754"/>
      <c r="AZ792" s="754"/>
      <c r="BA792" s="754"/>
      <c r="BB792" s="754"/>
      <c r="BC792" s="754"/>
      <c r="BD792" s="754"/>
      <c r="BE792" s="755"/>
    </row>
    <row r="793" spans="1:57" ht="32.25" thickBot="1">
      <c r="A793" s="2702"/>
      <c r="B793" s="2694"/>
      <c r="C793" s="2459"/>
      <c r="D793" s="284" t="s">
        <v>78</v>
      </c>
      <c r="E793" s="2438"/>
      <c r="F793" s="2462"/>
      <c r="G793" s="841">
        <f t="shared" si="130"/>
        <v>0</v>
      </c>
      <c r="H793" s="731">
        <f t="shared" si="129"/>
        <v>0</v>
      </c>
      <c r="I793" s="732"/>
      <c r="J793" s="732"/>
      <c r="K793" s="732"/>
      <c r="L793" s="760"/>
      <c r="M793" s="759">
        <f t="shared" si="131"/>
        <v>0</v>
      </c>
      <c r="N793" s="738"/>
      <c r="O793" s="738"/>
      <c r="P793" s="738"/>
      <c r="Q793" s="738"/>
      <c r="R793" s="1070"/>
      <c r="S793" s="737"/>
      <c r="T793" s="763"/>
      <c r="U793" s="763"/>
      <c r="V793" s="738"/>
      <c r="W793" s="738"/>
      <c r="X793" s="739"/>
      <c r="Y793" s="737"/>
      <c r="Z793" s="739"/>
      <c r="AA793" s="743"/>
      <c r="AB793" s="732"/>
      <c r="AC793" s="732"/>
      <c r="AD793" s="732"/>
      <c r="AE793" s="732"/>
      <c r="AF793" s="760"/>
      <c r="AG793" s="764"/>
      <c r="AH793" s="733"/>
      <c r="AI793" s="1489"/>
      <c r="AJ793" s="587">
        <f t="shared" si="128"/>
        <v>0</v>
      </c>
      <c r="AK793" s="744" t="s">
        <v>97</v>
      </c>
      <c r="AL793" s="745" t="s">
        <v>97</v>
      </c>
      <c r="AM793" s="746" t="s">
        <v>97</v>
      </c>
      <c r="AN793" s="747" t="s">
        <v>97</v>
      </c>
      <c r="AO793" s="745" t="s">
        <v>98</v>
      </c>
      <c r="AP793" s="746" t="s">
        <v>98</v>
      </c>
      <c r="AQ793" s="743"/>
      <c r="AR793" s="732"/>
      <c r="AS793" s="732"/>
      <c r="AT793" s="732"/>
      <c r="AU793" s="733"/>
      <c r="AV793" s="553">
        <f t="shared" si="132"/>
        <v>0</v>
      </c>
      <c r="AW793" s="748"/>
      <c r="AX793" s="749"/>
      <c r="AY793" s="749"/>
      <c r="AZ793" s="749"/>
      <c r="BA793" s="749"/>
      <c r="BB793" s="749"/>
      <c r="BC793" s="749"/>
      <c r="BD793" s="749"/>
      <c r="BE793" s="750"/>
    </row>
    <row r="794" spans="1:57" ht="33.950000000000003" customHeight="1">
      <c r="A794" s="2702"/>
      <c r="B794" s="2692" t="s">
        <v>486</v>
      </c>
      <c r="C794" s="2457" t="s">
        <v>135</v>
      </c>
      <c r="D794" s="275" t="s">
        <v>74</v>
      </c>
      <c r="E794" s="2436">
        <v>18</v>
      </c>
      <c r="F794" s="2460">
        <f>E794-SUM(M794:M798)</f>
        <v>1</v>
      </c>
      <c r="G794" s="831">
        <f t="shared" si="130"/>
        <v>0</v>
      </c>
      <c r="H794" s="685">
        <f t="shared" si="129"/>
        <v>0</v>
      </c>
      <c r="I794" s="686"/>
      <c r="J794" s="686"/>
      <c r="K794" s="686"/>
      <c r="L794" s="703"/>
      <c r="M794" s="688">
        <f t="shared" si="131"/>
        <v>0</v>
      </c>
      <c r="N794" s="689"/>
      <c r="O794" s="689"/>
      <c r="P794" s="689"/>
      <c r="Q794" s="689"/>
      <c r="R794" s="690"/>
      <c r="S794" s="691"/>
      <c r="T794" s="762"/>
      <c r="U794" s="762"/>
      <c r="V794" s="689"/>
      <c r="W794" s="689"/>
      <c r="X794" s="693"/>
      <c r="Y794" s="691"/>
      <c r="Z794" s="693"/>
      <c r="AA794" s="699"/>
      <c r="AB794" s="686"/>
      <c r="AC794" s="686"/>
      <c r="AD794" s="686"/>
      <c r="AE794" s="686"/>
      <c r="AF794" s="703"/>
      <c r="AG794" s="752"/>
      <c r="AH794" s="687"/>
      <c r="AI794" s="1488"/>
      <c r="AJ794" s="587">
        <f>SUM(AQ794:AU794)</f>
        <v>0</v>
      </c>
      <c r="AK794" s="700" t="s">
        <v>97</v>
      </c>
      <c r="AL794" s="701" t="s">
        <v>97</v>
      </c>
      <c r="AM794" s="702" t="s">
        <v>97</v>
      </c>
      <c r="AN794" s="699"/>
      <c r="AO794" s="686"/>
      <c r="AP794" s="703"/>
      <c r="AQ794" s="704" t="s">
        <v>97</v>
      </c>
      <c r="AR794" s="701" t="s">
        <v>97</v>
      </c>
      <c r="AS794" s="701" t="s">
        <v>97</v>
      </c>
      <c r="AT794" s="701" t="s">
        <v>97</v>
      </c>
      <c r="AU794" s="705" t="s">
        <v>97</v>
      </c>
      <c r="AV794" s="553">
        <f t="shared" si="132"/>
        <v>0</v>
      </c>
      <c r="AW794" s="706"/>
      <c r="AX794" s="707"/>
      <c r="AY794" s="707"/>
      <c r="AZ794" s="707"/>
      <c r="BA794" s="707"/>
      <c r="BB794" s="707"/>
      <c r="BC794" s="707"/>
      <c r="BD794" s="707"/>
      <c r="BE794" s="708"/>
    </row>
    <row r="795" spans="1:57" ht="47.25">
      <c r="A795" s="2702"/>
      <c r="B795" s="2693"/>
      <c r="C795" s="2458"/>
      <c r="D795" s="277" t="s">
        <v>75</v>
      </c>
      <c r="E795" s="2437"/>
      <c r="F795" s="2461"/>
      <c r="G795" s="832">
        <f t="shared" si="130"/>
        <v>0</v>
      </c>
      <c r="H795" s="710">
        <f t="shared" si="129"/>
        <v>0</v>
      </c>
      <c r="I795" s="711"/>
      <c r="J795" s="711"/>
      <c r="K795" s="711"/>
      <c r="L795" s="757"/>
      <c r="M795" s="713">
        <f t="shared" si="131"/>
        <v>0</v>
      </c>
      <c r="N795" s="714"/>
      <c r="O795" s="714"/>
      <c r="P795" s="714"/>
      <c r="Q795" s="714"/>
      <c r="R795" s="715"/>
      <c r="S795" s="756"/>
      <c r="T795" s="694"/>
      <c r="U795" s="694"/>
      <c r="V795" s="751"/>
      <c r="W795" s="751"/>
      <c r="X795" s="695"/>
      <c r="Y795" s="756"/>
      <c r="Z795" s="695"/>
      <c r="AA795" s="696"/>
      <c r="AB795" s="697"/>
      <c r="AC795" s="697"/>
      <c r="AD795" s="697"/>
      <c r="AE795" s="697"/>
      <c r="AF795" s="809"/>
      <c r="AG795" s="758"/>
      <c r="AH795" s="712"/>
      <c r="AI795" s="812"/>
      <c r="AJ795" s="587">
        <f t="shared" si="128"/>
        <v>0</v>
      </c>
      <c r="AK795" s="720" t="s">
        <v>98</v>
      </c>
      <c r="AL795" s="721" t="s">
        <v>98</v>
      </c>
      <c r="AM795" s="722" t="s">
        <v>98</v>
      </c>
      <c r="AN795" s="723"/>
      <c r="AO795" s="721"/>
      <c r="AP795" s="722"/>
      <c r="AQ795" s="723" t="s">
        <v>97</v>
      </c>
      <c r="AR795" s="721" t="s">
        <v>97</v>
      </c>
      <c r="AS795" s="721" t="s">
        <v>97</v>
      </c>
      <c r="AT795" s="721" t="s">
        <v>97</v>
      </c>
      <c r="AU795" s="724" t="s">
        <v>97</v>
      </c>
      <c r="AV795" s="553">
        <f t="shared" si="132"/>
        <v>0</v>
      </c>
      <c r="AW795" s="753"/>
      <c r="AX795" s="754"/>
      <c r="AY795" s="754"/>
      <c r="AZ795" s="754"/>
      <c r="BA795" s="754"/>
      <c r="BB795" s="754"/>
      <c r="BC795" s="754"/>
      <c r="BD795" s="754"/>
      <c r="BE795" s="755"/>
    </row>
    <row r="796" spans="1:57" ht="51" customHeight="1">
      <c r="A796" s="2702"/>
      <c r="B796" s="2693"/>
      <c r="C796" s="2458"/>
      <c r="D796" s="277" t="s">
        <v>76</v>
      </c>
      <c r="E796" s="2437"/>
      <c r="F796" s="2461"/>
      <c r="G796" s="832">
        <f t="shared" si="130"/>
        <v>0</v>
      </c>
      <c r="H796" s="710">
        <f t="shared" si="129"/>
        <v>0</v>
      </c>
      <c r="I796" s="711"/>
      <c r="J796" s="711"/>
      <c r="K796" s="711"/>
      <c r="L796" s="757"/>
      <c r="M796" s="713">
        <f t="shared" si="131"/>
        <v>0</v>
      </c>
      <c r="N796" s="714"/>
      <c r="O796" s="714"/>
      <c r="P796" s="714"/>
      <c r="Q796" s="714"/>
      <c r="R796" s="715"/>
      <c r="S796" s="756"/>
      <c r="T796" s="694"/>
      <c r="U796" s="694"/>
      <c r="V796" s="751"/>
      <c r="W796" s="751"/>
      <c r="X796" s="695"/>
      <c r="Y796" s="756"/>
      <c r="Z796" s="695"/>
      <c r="AA796" s="696"/>
      <c r="AB796" s="697"/>
      <c r="AC796" s="697"/>
      <c r="AD796" s="697"/>
      <c r="AE796" s="697"/>
      <c r="AF796" s="809"/>
      <c r="AG796" s="758"/>
      <c r="AH796" s="712"/>
      <c r="AI796" s="812"/>
      <c r="AJ796" s="587">
        <f t="shared" si="128"/>
        <v>0</v>
      </c>
      <c r="AK796" s="720"/>
      <c r="AL796" s="721"/>
      <c r="AM796" s="722"/>
      <c r="AN796" s="723" t="s">
        <v>97</v>
      </c>
      <c r="AO796" s="721" t="s">
        <v>97</v>
      </c>
      <c r="AP796" s="722" t="s">
        <v>97</v>
      </c>
      <c r="AQ796" s="723" t="s">
        <v>97</v>
      </c>
      <c r="AR796" s="721" t="s">
        <v>97</v>
      </c>
      <c r="AS796" s="721" t="s">
        <v>97</v>
      </c>
      <c r="AT796" s="721" t="s">
        <v>97</v>
      </c>
      <c r="AU796" s="724" t="s">
        <v>97</v>
      </c>
      <c r="AV796" s="553">
        <f t="shared" si="132"/>
        <v>0</v>
      </c>
      <c r="AW796" s="753"/>
      <c r="AX796" s="754"/>
      <c r="AY796" s="754"/>
      <c r="AZ796" s="754"/>
      <c r="BA796" s="754"/>
      <c r="BB796" s="754"/>
      <c r="BC796" s="754"/>
      <c r="BD796" s="754"/>
      <c r="BE796" s="755"/>
    </row>
    <row r="797" spans="1:57" ht="31.5">
      <c r="A797" s="2702"/>
      <c r="B797" s="2693"/>
      <c r="C797" s="2458"/>
      <c r="D797" s="277" t="s">
        <v>77</v>
      </c>
      <c r="E797" s="2437"/>
      <c r="F797" s="2461"/>
      <c r="G797" s="832">
        <f t="shared" si="130"/>
        <v>17</v>
      </c>
      <c r="H797" s="710">
        <f t="shared" si="129"/>
        <v>0</v>
      </c>
      <c r="I797" s="711"/>
      <c r="J797" s="711"/>
      <c r="K797" s="711"/>
      <c r="L797" s="757"/>
      <c r="M797" s="713">
        <f t="shared" si="131"/>
        <v>17</v>
      </c>
      <c r="N797" s="714"/>
      <c r="O797" s="714"/>
      <c r="P797" s="714"/>
      <c r="Q797" s="714"/>
      <c r="R797" s="715">
        <v>17</v>
      </c>
      <c r="S797" s="756">
        <v>1</v>
      </c>
      <c r="T797" s="694"/>
      <c r="U797" s="694"/>
      <c r="V797" s="751">
        <v>16</v>
      </c>
      <c r="W797" s="751"/>
      <c r="X797" s="695"/>
      <c r="Y797" s="756">
        <v>15</v>
      </c>
      <c r="Z797" s="695">
        <v>2</v>
      </c>
      <c r="AA797" s="696"/>
      <c r="AB797" s="697">
        <v>1</v>
      </c>
      <c r="AC797" s="697">
        <v>1</v>
      </c>
      <c r="AD797" s="697"/>
      <c r="AE797" s="697">
        <v>5</v>
      </c>
      <c r="AF797" s="809">
        <v>1</v>
      </c>
      <c r="AG797" s="758">
        <v>44</v>
      </c>
      <c r="AH797" s="712">
        <v>23</v>
      </c>
      <c r="AI797" s="812">
        <v>112</v>
      </c>
      <c r="AJ797" s="587">
        <f t="shared" si="128"/>
        <v>17</v>
      </c>
      <c r="AK797" s="720" t="s">
        <v>98</v>
      </c>
      <c r="AL797" s="721" t="s">
        <v>98</v>
      </c>
      <c r="AM797" s="722" t="s">
        <v>98</v>
      </c>
      <c r="AN797" s="723" t="s">
        <v>97</v>
      </c>
      <c r="AO797" s="721" t="s">
        <v>97</v>
      </c>
      <c r="AP797" s="722" t="s">
        <v>97</v>
      </c>
      <c r="AQ797" s="723"/>
      <c r="AR797" s="721"/>
      <c r="AS797" s="721"/>
      <c r="AT797" s="721">
        <v>17</v>
      </c>
      <c r="AU797" s="724"/>
      <c r="AV797" s="553">
        <f t="shared" si="132"/>
        <v>0</v>
      </c>
      <c r="AW797" s="753"/>
      <c r="AX797" s="754"/>
      <c r="AY797" s="754"/>
      <c r="AZ797" s="754"/>
      <c r="BA797" s="754"/>
      <c r="BB797" s="754"/>
      <c r="BC797" s="754"/>
      <c r="BD797" s="754"/>
      <c r="BE797" s="755"/>
    </row>
    <row r="798" spans="1:57" ht="32.25" thickBot="1">
      <c r="A798" s="2702"/>
      <c r="B798" s="2694"/>
      <c r="C798" s="2459"/>
      <c r="D798" s="284" t="s">
        <v>78</v>
      </c>
      <c r="E798" s="2438"/>
      <c r="F798" s="2462"/>
      <c r="G798" s="841">
        <f t="shared" si="130"/>
        <v>0</v>
      </c>
      <c r="H798" s="731">
        <f t="shared" si="129"/>
        <v>0</v>
      </c>
      <c r="I798" s="732"/>
      <c r="J798" s="732"/>
      <c r="K798" s="732"/>
      <c r="L798" s="760"/>
      <c r="M798" s="759">
        <f t="shared" si="131"/>
        <v>0</v>
      </c>
      <c r="N798" s="738"/>
      <c r="O798" s="738"/>
      <c r="P798" s="738"/>
      <c r="Q798" s="738"/>
      <c r="R798" s="1070"/>
      <c r="S798" s="737"/>
      <c r="T798" s="763"/>
      <c r="U798" s="763"/>
      <c r="V798" s="738"/>
      <c r="W798" s="738"/>
      <c r="X798" s="739"/>
      <c r="Y798" s="737"/>
      <c r="Z798" s="739"/>
      <c r="AA798" s="743"/>
      <c r="AB798" s="732"/>
      <c r="AC798" s="732"/>
      <c r="AD798" s="732"/>
      <c r="AE798" s="732"/>
      <c r="AF798" s="760"/>
      <c r="AG798" s="764"/>
      <c r="AH798" s="733"/>
      <c r="AI798" s="1489"/>
      <c r="AJ798" s="587">
        <f t="shared" si="128"/>
        <v>0</v>
      </c>
      <c r="AK798" s="744" t="s">
        <v>97</v>
      </c>
      <c r="AL798" s="745" t="s">
        <v>97</v>
      </c>
      <c r="AM798" s="746" t="s">
        <v>97</v>
      </c>
      <c r="AN798" s="747" t="s">
        <v>97</v>
      </c>
      <c r="AO798" s="745" t="s">
        <v>98</v>
      </c>
      <c r="AP798" s="746" t="s">
        <v>98</v>
      </c>
      <c r="AQ798" s="743"/>
      <c r="AR798" s="732"/>
      <c r="AS798" s="732"/>
      <c r="AT798" s="732"/>
      <c r="AU798" s="733"/>
      <c r="AV798" s="553">
        <f t="shared" si="132"/>
        <v>0</v>
      </c>
      <c r="AW798" s="748"/>
      <c r="AX798" s="749"/>
      <c r="AY798" s="749"/>
      <c r="AZ798" s="749"/>
      <c r="BA798" s="749"/>
      <c r="BB798" s="749"/>
      <c r="BC798" s="749"/>
      <c r="BD798" s="749"/>
      <c r="BE798" s="750"/>
    </row>
    <row r="799" spans="1:57" ht="33.950000000000003" customHeight="1">
      <c r="A799" s="2702"/>
      <c r="B799" s="2692" t="s">
        <v>487</v>
      </c>
      <c r="C799" s="2457" t="s">
        <v>136</v>
      </c>
      <c r="D799" s="275" t="s">
        <v>74</v>
      </c>
      <c r="E799" s="2436">
        <v>5</v>
      </c>
      <c r="F799" s="2460">
        <f>E799-SUM(M799:M803)</f>
        <v>3</v>
      </c>
      <c r="G799" s="831">
        <f t="shared" si="130"/>
        <v>0</v>
      </c>
      <c r="H799" s="685">
        <f t="shared" si="129"/>
        <v>0</v>
      </c>
      <c r="I799" s="686"/>
      <c r="J799" s="686"/>
      <c r="K799" s="686"/>
      <c r="L799" s="703"/>
      <c r="M799" s="688">
        <f t="shared" si="131"/>
        <v>0</v>
      </c>
      <c r="N799" s="689"/>
      <c r="O799" s="689"/>
      <c r="P799" s="689"/>
      <c r="Q799" s="689"/>
      <c r="R799" s="690"/>
      <c r="S799" s="691"/>
      <c r="T799" s="762"/>
      <c r="U799" s="762"/>
      <c r="V799" s="689"/>
      <c r="W799" s="689"/>
      <c r="X799" s="693"/>
      <c r="Y799" s="691"/>
      <c r="Z799" s="693"/>
      <c r="AA799" s="699"/>
      <c r="AB799" s="686"/>
      <c r="AC799" s="686"/>
      <c r="AD799" s="686"/>
      <c r="AE799" s="686"/>
      <c r="AF799" s="703"/>
      <c r="AG799" s="752"/>
      <c r="AH799" s="687"/>
      <c r="AI799" s="1488"/>
      <c r="AJ799" s="587">
        <f t="shared" si="128"/>
        <v>0</v>
      </c>
      <c r="AK799" s="700" t="s">
        <v>97</v>
      </c>
      <c r="AL799" s="701" t="s">
        <v>97</v>
      </c>
      <c r="AM799" s="702" t="s">
        <v>97</v>
      </c>
      <c r="AN799" s="699"/>
      <c r="AO799" s="686"/>
      <c r="AP799" s="703"/>
      <c r="AQ799" s="704" t="s">
        <v>97</v>
      </c>
      <c r="AR799" s="701" t="s">
        <v>97</v>
      </c>
      <c r="AS799" s="701" t="s">
        <v>97</v>
      </c>
      <c r="AT799" s="701" t="s">
        <v>97</v>
      </c>
      <c r="AU799" s="705" t="s">
        <v>97</v>
      </c>
      <c r="AV799" s="553">
        <f t="shared" si="132"/>
        <v>0</v>
      </c>
      <c r="AW799" s="706"/>
      <c r="AX799" s="707"/>
      <c r="AY799" s="707"/>
      <c r="AZ799" s="707"/>
      <c r="BA799" s="707"/>
      <c r="BB799" s="707"/>
      <c r="BC799" s="707"/>
      <c r="BD799" s="707"/>
      <c r="BE799" s="708"/>
    </row>
    <row r="800" spans="1:57" ht="47.25">
      <c r="A800" s="2702"/>
      <c r="B800" s="2693"/>
      <c r="C800" s="2458"/>
      <c r="D800" s="277" t="s">
        <v>75</v>
      </c>
      <c r="E800" s="2437"/>
      <c r="F800" s="2461"/>
      <c r="G800" s="832">
        <f t="shared" si="130"/>
        <v>0</v>
      </c>
      <c r="H800" s="710">
        <f t="shared" si="129"/>
        <v>0</v>
      </c>
      <c r="I800" s="711"/>
      <c r="J800" s="711"/>
      <c r="K800" s="711"/>
      <c r="L800" s="757"/>
      <c r="M800" s="713">
        <f t="shared" si="131"/>
        <v>0</v>
      </c>
      <c r="N800" s="714"/>
      <c r="O800" s="714"/>
      <c r="P800" s="714"/>
      <c r="Q800" s="714"/>
      <c r="R800" s="715"/>
      <c r="S800" s="756"/>
      <c r="T800" s="694"/>
      <c r="U800" s="694"/>
      <c r="V800" s="751"/>
      <c r="W800" s="751"/>
      <c r="X800" s="695"/>
      <c r="Y800" s="756"/>
      <c r="Z800" s="695"/>
      <c r="AA800" s="696"/>
      <c r="AB800" s="697"/>
      <c r="AC800" s="697"/>
      <c r="AD800" s="697"/>
      <c r="AE800" s="697"/>
      <c r="AF800" s="809"/>
      <c r="AG800" s="758"/>
      <c r="AH800" s="712"/>
      <c r="AI800" s="812"/>
      <c r="AJ800" s="587">
        <f t="shared" si="128"/>
        <v>0</v>
      </c>
      <c r="AK800" s="720" t="s">
        <v>98</v>
      </c>
      <c r="AL800" s="721" t="s">
        <v>98</v>
      </c>
      <c r="AM800" s="722" t="s">
        <v>98</v>
      </c>
      <c r="AN800" s="723"/>
      <c r="AO800" s="721"/>
      <c r="AP800" s="722"/>
      <c r="AQ800" s="723" t="s">
        <v>97</v>
      </c>
      <c r="AR800" s="721" t="s">
        <v>97</v>
      </c>
      <c r="AS800" s="721" t="s">
        <v>97</v>
      </c>
      <c r="AT800" s="721" t="s">
        <v>97</v>
      </c>
      <c r="AU800" s="724" t="s">
        <v>97</v>
      </c>
      <c r="AV800" s="553">
        <f t="shared" si="132"/>
        <v>0</v>
      </c>
      <c r="AW800" s="753"/>
      <c r="AX800" s="754"/>
      <c r="AY800" s="754"/>
      <c r="AZ800" s="754"/>
      <c r="BA800" s="754"/>
      <c r="BB800" s="754"/>
      <c r="BC800" s="754"/>
      <c r="BD800" s="754"/>
      <c r="BE800" s="755"/>
    </row>
    <row r="801" spans="1:57" ht="51" customHeight="1">
      <c r="A801" s="2702"/>
      <c r="B801" s="2693"/>
      <c r="C801" s="2458"/>
      <c r="D801" s="277" t="s">
        <v>76</v>
      </c>
      <c r="E801" s="2437"/>
      <c r="F801" s="2461"/>
      <c r="G801" s="832">
        <f t="shared" si="130"/>
        <v>0</v>
      </c>
      <c r="H801" s="710">
        <f t="shared" si="129"/>
        <v>0</v>
      </c>
      <c r="I801" s="711"/>
      <c r="J801" s="711"/>
      <c r="K801" s="711"/>
      <c r="L801" s="757"/>
      <c r="M801" s="713">
        <f t="shared" si="131"/>
        <v>0</v>
      </c>
      <c r="N801" s="714"/>
      <c r="O801" s="714"/>
      <c r="P801" s="714"/>
      <c r="Q801" s="714"/>
      <c r="R801" s="715"/>
      <c r="S801" s="756"/>
      <c r="T801" s="694"/>
      <c r="U801" s="694"/>
      <c r="V801" s="751"/>
      <c r="W801" s="751"/>
      <c r="X801" s="695"/>
      <c r="Y801" s="756"/>
      <c r="Z801" s="695"/>
      <c r="AA801" s="696"/>
      <c r="AB801" s="697"/>
      <c r="AC801" s="697"/>
      <c r="AD801" s="697"/>
      <c r="AE801" s="697"/>
      <c r="AF801" s="809"/>
      <c r="AG801" s="758"/>
      <c r="AH801" s="712"/>
      <c r="AI801" s="812"/>
      <c r="AJ801" s="587">
        <f t="shared" si="128"/>
        <v>0</v>
      </c>
      <c r="AK801" s="720"/>
      <c r="AL801" s="721"/>
      <c r="AM801" s="722"/>
      <c r="AN801" s="723" t="s">
        <v>97</v>
      </c>
      <c r="AO801" s="721" t="s">
        <v>97</v>
      </c>
      <c r="AP801" s="722" t="s">
        <v>97</v>
      </c>
      <c r="AQ801" s="723" t="s">
        <v>97</v>
      </c>
      <c r="AR801" s="721" t="s">
        <v>97</v>
      </c>
      <c r="AS801" s="721" t="s">
        <v>97</v>
      </c>
      <c r="AT801" s="721" t="s">
        <v>97</v>
      </c>
      <c r="AU801" s="724" t="s">
        <v>97</v>
      </c>
      <c r="AV801" s="553">
        <f t="shared" si="132"/>
        <v>0</v>
      </c>
      <c r="AW801" s="753"/>
      <c r="AX801" s="754"/>
      <c r="AY801" s="754"/>
      <c r="AZ801" s="754"/>
      <c r="BA801" s="754"/>
      <c r="BB801" s="754"/>
      <c r="BC801" s="754"/>
      <c r="BD801" s="754"/>
      <c r="BE801" s="755"/>
    </row>
    <row r="802" spans="1:57" ht="31.5">
      <c r="A802" s="2702"/>
      <c r="B802" s="2693"/>
      <c r="C802" s="2458"/>
      <c r="D802" s="277" t="s">
        <v>77</v>
      </c>
      <c r="E802" s="2437"/>
      <c r="F802" s="2461"/>
      <c r="G802" s="832">
        <f t="shared" si="130"/>
        <v>2</v>
      </c>
      <c r="H802" s="710">
        <f t="shared" si="129"/>
        <v>0</v>
      </c>
      <c r="I802" s="711"/>
      <c r="J802" s="711"/>
      <c r="K802" s="711"/>
      <c r="L802" s="757"/>
      <c r="M802" s="713">
        <f t="shared" si="131"/>
        <v>2</v>
      </c>
      <c r="N802" s="714"/>
      <c r="O802" s="714"/>
      <c r="P802" s="714"/>
      <c r="Q802" s="714"/>
      <c r="R802" s="715">
        <v>2</v>
      </c>
      <c r="S802" s="756"/>
      <c r="T802" s="694"/>
      <c r="U802" s="694"/>
      <c r="V802" s="751">
        <v>2</v>
      </c>
      <c r="W802" s="751"/>
      <c r="X802" s="695"/>
      <c r="Y802" s="756">
        <v>2</v>
      </c>
      <c r="Z802" s="695"/>
      <c r="AA802" s="696"/>
      <c r="AB802" s="697"/>
      <c r="AC802" s="697"/>
      <c r="AD802" s="697"/>
      <c r="AE802" s="697"/>
      <c r="AF802" s="809"/>
      <c r="AG802" s="758">
        <v>50</v>
      </c>
      <c r="AH802" s="712">
        <v>15</v>
      </c>
      <c r="AI802" s="812">
        <v>87.5</v>
      </c>
      <c r="AJ802" s="587">
        <f t="shared" si="128"/>
        <v>2</v>
      </c>
      <c r="AK802" s="720" t="s">
        <v>98</v>
      </c>
      <c r="AL802" s="721" t="s">
        <v>98</v>
      </c>
      <c r="AM802" s="722" t="s">
        <v>98</v>
      </c>
      <c r="AN802" s="723" t="s">
        <v>97</v>
      </c>
      <c r="AO802" s="721" t="s">
        <v>97</v>
      </c>
      <c r="AP802" s="722" t="s">
        <v>97</v>
      </c>
      <c r="AQ802" s="723"/>
      <c r="AR802" s="721">
        <v>1</v>
      </c>
      <c r="AS802" s="721">
        <v>1</v>
      </c>
      <c r="AT802" s="721"/>
      <c r="AU802" s="724"/>
      <c r="AV802" s="553">
        <f t="shared" si="132"/>
        <v>0</v>
      </c>
      <c r="AW802" s="753"/>
      <c r="AX802" s="754"/>
      <c r="AY802" s="754"/>
      <c r="AZ802" s="754"/>
      <c r="BA802" s="754"/>
      <c r="BB802" s="754"/>
      <c r="BC802" s="754"/>
      <c r="BD802" s="754"/>
      <c r="BE802" s="755"/>
    </row>
    <row r="803" spans="1:57" ht="32.25" thickBot="1">
      <c r="A803" s="2702"/>
      <c r="B803" s="2694"/>
      <c r="C803" s="2459"/>
      <c r="D803" s="284" t="s">
        <v>78</v>
      </c>
      <c r="E803" s="2438"/>
      <c r="F803" s="2462"/>
      <c r="G803" s="841">
        <f t="shared" si="130"/>
        <v>0</v>
      </c>
      <c r="H803" s="731">
        <f t="shared" si="129"/>
        <v>0</v>
      </c>
      <c r="I803" s="732"/>
      <c r="J803" s="732"/>
      <c r="K803" s="732"/>
      <c r="L803" s="760"/>
      <c r="M803" s="759">
        <f t="shared" si="131"/>
        <v>0</v>
      </c>
      <c r="N803" s="738"/>
      <c r="O803" s="738"/>
      <c r="P803" s="738"/>
      <c r="Q803" s="738"/>
      <c r="R803" s="1070"/>
      <c r="S803" s="737"/>
      <c r="T803" s="763"/>
      <c r="U803" s="763"/>
      <c r="V803" s="738"/>
      <c r="W803" s="738"/>
      <c r="X803" s="739"/>
      <c r="Y803" s="737"/>
      <c r="Z803" s="739"/>
      <c r="AA803" s="743"/>
      <c r="AB803" s="732"/>
      <c r="AC803" s="732"/>
      <c r="AD803" s="732"/>
      <c r="AE803" s="732"/>
      <c r="AF803" s="760"/>
      <c r="AG803" s="764"/>
      <c r="AH803" s="733"/>
      <c r="AI803" s="1489"/>
      <c r="AJ803" s="587">
        <f t="shared" si="128"/>
        <v>0</v>
      </c>
      <c r="AK803" s="744" t="s">
        <v>97</v>
      </c>
      <c r="AL803" s="745" t="s">
        <v>97</v>
      </c>
      <c r="AM803" s="746" t="s">
        <v>97</v>
      </c>
      <c r="AN803" s="747" t="s">
        <v>97</v>
      </c>
      <c r="AO803" s="745" t="s">
        <v>98</v>
      </c>
      <c r="AP803" s="746" t="s">
        <v>98</v>
      </c>
      <c r="AQ803" s="743"/>
      <c r="AR803" s="732"/>
      <c r="AS803" s="732"/>
      <c r="AT803" s="732"/>
      <c r="AU803" s="733"/>
      <c r="AV803" s="553">
        <f t="shared" si="132"/>
        <v>0</v>
      </c>
      <c r="AW803" s="748"/>
      <c r="AX803" s="749"/>
      <c r="AY803" s="749"/>
      <c r="AZ803" s="749"/>
      <c r="BA803" s="749"/>
      <c r="BB803" s="749"/>
      <c r="BC803" s="749"/>
      <c r="BD803" s="749"/>
      <c r="BE803" s="750"/>
    </row>
    <row r="804" spans="1:57" ht="33.950000000000003" customHeight="1">
      <c r="A804" s="2702"/>
      <c r="B804" s="2692" t="s">
        <v>488</v>
      </c>
      <c r="C804" s="2457" t="s">
        <v>137</v>
      </c>
      <c r="D804" s="275" t="s">
        <v>74</v>
      </c>
      <c r="E804" s="2436">
        <v>35</v>
      </c>
      <c r="F804" s="2460">
        <f>E804-SUM(M804:M808)</f>
        <v>4</v>
      </c>
      <c r="G804" s="831">
        <f t="shared" si="130"/>
        <v>0</v>
      </c>
      <c r="H804" s="685">
        <f t="shared" si="129"/>
        <v>0</v>
      </c>
      <c r="I804" s="686"/>
      <c r="J804" s="686"/>
      <c r="K804" s="686"/>
      <c r="L804" s="703"/>
      <c r="M804" s="688">
        <f t="shared" si="131"/>
        <v>0</v>
      </c>
      <c r="N804" s="689"/>
      <c r="O804" s="689"/>
      <c r="P804" s="689"/>
      <c r="Q804" s="689"/>
      <c r="R804" s="690"/>
      <c r="S804" s="691"/>
      <c r="T804" s="762"/>
      <c r="U804" s="762"/>
      <c r="V804" s="689"/>
      <c r="W804" s="689"/>
      <c r="X804" s="693"/>
      <c r="Y804" s="691"/>
      <c r="Z804" s="693"/>
      <c r="AA804" s="699"/>
      <c r="AB804" s="686"/>
      <c r="AC804" s="686"/>
      <c r="AD804" s="686"/>
      <c r="AE804" s="686"/>
      <c r="AF804" s="703"/>
      <c r="AG804" s="752"/>
      <c r="AH804" s="687"/>
      <c r="AI804" s="1488"/>
      <c r="AJ804" s="587">
        <f t="shared" si="128"/>
        <v>0</v>
      </c>
      <c r="AK804" s="700" t="s">
        <v>97</v>
      </c>
      <c r="AL804" s="701" t="s">
        <v>97</v>
      </c>
      <c r="AM804" s="702" t="s">
        <v>97</v>
      </c>
      <c r="AN804" s="699"/>
      <c r="AO804" s="686"/>
      <c r="AP804" s="703"/>
      <c r="AQ804" s="704" t="s">
        <v>97</v>
      </c>
      <c r="AR804" s="701" t="s">
        <v>97</v>
      </c>
      <c r="AS804" s="701" t="s">
        <v>97</v>
      </c>
      <c r="AT804" s="701" t="s">
        <v>97</v>
      </c>
      <c r="AU804" s="705" t="s">
        <v>97</v>
      </c>
      <c r="AV804" s="553">
        <f t="shared" si="132"/>
        <v>0</v>
      </c>
      <c r="AW804" s="706"/>
      <c r="AX804" s="707"/>
      <c r="AY804" s="707"/>
      <c r="AZ804" s="707"/>
      <c r="BA804" s="707"/>
      <c r="BB804" s="707"/>
      <c r="BC804" s="707"/>
      <c r="BD804" s="707"/>
      <c r="BE804" s="708"/>
    </row>
    <row r="805" spans="1:57" ht="47.25">
      <c r="A805" s="2702"/>
      <c r="B805" s="2693"/>
      <c r="C805" s="2458"/>
      <c r="D805" s="277" t="s">
        <v>75</v>
      </c>
      <c r="E805" s="2437"/>
      <c r="F805" s="2461"/>
      <c r="G805" s="832">
        <f t="shared" si="130"/>
        <v>0</v>
      </c>
      <c r="H805" s="710">
        <f t="shared" si="129"/>
        <v>0</v>
      </c>
      <c r="I805" s="711"/>
      <c r="J805" s="711"/>
      <c r="K805" s="711"/>
      <c r="L805" s="757"/>
      <c r="M805" s="713">
        <f t="shared" si="131"/>
        <v>0</v>
      </c>
      <c r="N805" s="714"/>
      <c r="O805" s="714"/>
      <c r="P805" s="714"/>
      <c r="Q805" s="714"/>
      <c r="R805" s="715"/>
      <c r="S805" s="756"/>
      <c r="T805" s="694"/>
      <c r="U805" s="694"/>
      <c r="V805" s="751"/>
      <c r="W805" s="751"/>
      <c r="X805" s="695"/>
      <c r="Y805" s="756"/>
      <c r="Z805" s="695"/>
      <c r="AA805" s="696"/>
      <c r="AB805" s="697"/>
      <c r="AC805" s="697"/>
      <c r="AD805" s="697"/>
      <c r="AE805" s="697"/>
      <c r="AF805" s="809"/>
      <c r="AG805" s="758"/>
      <c r="AH805" s="712"/>
      <c r="AI805" s="812"/>
      <c r="AJ805" s="587">
        <f t="shared" si="128"/>
        <v>0</v>
      </c>
      <c r="AK805" s="720" t="s">
        <v>98</v>
      </c>
      <c r="AL805" s="721" t="s">
        <v>98</v>
      </c>
      <c r="AM805" s="722" t="s">
        <v>98</v>
      </c>
      <c r="AN805" s="723"/>
      <c r="AO805" s="721"/>
      <c r="AP805" s="722"/>
      <c r="AQ805" s="723" t="s">
        <v>97</v>
      </c>
      <c r="AR805" s="721" t="s">
        <v>97</v>
      </c>
      <c r="AS805" s="721" t="s">
        <v>97</v>
      </c>
      <c r="AT805" s="721" t="s">
        <v>97</v>
      </c>
      <c r="AU805" s="724" t="s">
        <v>97</v>
      </c>
      <c r="AV805" s="553">
        <f t="shared" si="132"/>
        <v>0</v>
      </c>
      <c r="AW805" s="753"/>
      <c r="AX805" s="754"/>
      <c r="AY805" s="754"/>
      <c r="AZ805" s="754"/>
      <c r="BA805" s="754"/>
      <c r="BB805" s="754"/>
      <c r="BC805" s="754"/>
      <c r="BD805" s="754"/>
      <c r="BE805" s="755"/>
    </row>
    <row r="806" spans="1:57" ht="51" customHeight="1">
      <c r="A806" s="2702"/>
      <c r="B806" s="2693"/>
      <c r="C806" s="2458"/>
      <c r="D806" s="277" t="s">
        <v>76</v>
      </c>
      <c r="E806" s="2437"/>
      <c r="F806" s="2461"/>
      <c r="G806" s="832">
        <f t="shared" si="130"/>
        <v>0</v>
      </c>
      <c r="H806" s="710">
        <f t="shared" si="129"/>
        <v>0</v>
      </c>
      <c r="I806" s="711"/>
      <c r="J806" s="711"/>
      <c r="K806" s="711"/>
      <c r="L806" s="757"/>
      <c r="M806" s="713">
        <f t="shared" si="131"/>
        <v>0</v>
      </c>
      <c r="N806" s="714"/>
      <c r="O806" s="714"/>
      <c r="P806" s="714"/>
      <c r="Q806" s="714"/>
      <c r="R806" s="715"/>
      <c r="S806" s="756"/>
      <c r="T806" s="694"/>
      <c r="U806" s="694"/>
      <c r="V806" s="751"/>
      <c r="W806" s="751"/>
      <c r="X806" s="695"/>
      <c r="Y806" s="756"/>
      <c r="Z806" s="695"/>
      <c r="AA806" s="696"/>
      <c r="AB806" s="697"/>
      <c r="AC806" s="697"/>
      <c r="AD806" s="697"/>
      <c r="AE806" s="697"/>
      <c r="AF806" s="809"/>
      <c r="AG806" s="758"/>
      <c r="AH806" s="712"/>
      <c r="AI806" s="812"/>
      <c r="AJ806" s="587">
        <f t="shared" si="128"/>
        <v>0</v>
      </c>
      <c r="AK806" s="720"/>
      <c r="AL806" s="721"/>
      <c r="AM806" s="722"/>
      <c r="AN806" s="723" t="s">
        <v>97</v>
      </c>
      <c r="AO806" s="721" t="s">
        <v>97</v>
      </c>
      <c r="AP806" s="722" t="s">
        <v>97</v>
      </c>
      <c r="AQ806" s="723" t="s">
        <v>97</v>
      </c>
      <c r="AR806" s="721" t="s">
        <v>97</v>
      </c>
      <c r="AS806" s="721" t="s">
        <v>97</v>
      </c>
      <c r="AT806" s="721" t="s">
        <v>97</v>
      </c>
      <c r="AU806" s="724" t="s">
        <v>97</v>
      </c>
      <c r="AV806" s="553">
        <f t="shared" si="132"/>
        <v>0</v>
      </c>
      <c r="AW806" s="753"/>
      <c r="AX806" s="754"/>
      <c r="AY806" s="754"/>
      <c r="AZ806" s="754"/>
      <c r="BA806" s="754"/>
      <c r="BB806" s="754"/>
      <c r="BC806" s="754"/>
      <c r="BD806" s="754"/>
      <c r="BE806" s="755"/>
    </row>
    <row r="807" spans="1:57" ht="31.5">
      <c r="A807" s="2702"/>
      <c r="B807" s="2693"/>
      <c r="C807" s="2458"/>
      <c r="D807" s="277" t="s">
        <v>77</v>
      </c>
      <c r="E807" s="2437"/>
      <c r="F807" s="2461"/>
      <c r="G807" s="832">
        <f t="shared" si="130"/>
        <v>32</v>
      </c>
      <c r="H807" s="710">
        <f t="shared" si="129"/>
        <v>1</v>
      </c>
      <c r="I807" s="711">
        <v>1</v>
      </c>
      <c r="J807" s="711"/>
      <c r="K807" s="711"/>
      <c r="L807" s="757"/>
      <c r="M807" s="713">
        <f t="shared" si="131"/>
        <v>31</v>
      </c>
      <c r="N807" s="714"/>
      <c r="O807" s="714"/>
      <c r="P807" s="714"/>
      <c r="Q807" s="714"/>
      <c r="R807" s="715">
        <v>31</v>
      </c>
      <c r="S807" s="756">
        <v>3</v>
      </c>
      <c r="T807" s="694"/>
      <c r="U807" s="694"/>
      <c r="V807" s="751">
        <v>28</v>
      </c>
      <c r="W807" s="751"/>
      <c r="X807" s="695"/>
      <c r="Y807" s="756">
        <v>28</v>
      </c>
      <c r="Z807" s="695">
        <v>3</v>
      </c>
      <c r="AA807" s="696"/>
      <c r="AB807" s="697">
        <v>7</v>
      </c>
      <c r="AC807" s="697">
        <v>7</v>
      </c>
      <c r="AD807" s="697"/>
      <c r="AE807" s="697">
        <v>29</v>
      </c>
      <c r="AF807" s="809">
        <v>2</v>
      </c>
      <c r="AG807" s="758">
        <v>42</v>
      </c>
      <c r="AH807" s="712">
        <v>28</v>
      </c>
      <c r="AI807" s="812">
        <v>85</v>
      </c>
      <c r="AJ807" s="587">
        <f t="shared" si="128"/>
        <v>31</v>
      </c>
      <c r="AK807" s="720" t="s">
        <v>98</v>
      </c>
      <c r="AL807" s="721" t="s">
        <v>98</v>
      </c>
      <c r="AM807" s="722" t="s">
        <v>98</v>
      </c>
      <c r="AN807" s="723" t="s">
        <v>97</v>
      </c>
      <c r="AO807" s="721" t="s">
        <v>97</v>
      </c>
      <c r="AP807" s="722" t="s">
        <v>97</v>
      </c>
      <c r="AQ807" s="723">
        <v>3</v>
      </c>
      <c r="AR807" s="721">
        <v>16</v>
      </c>
      <c r="AS807" s="721">
        <v>6</v>
      </c>
      <c r="AT807" s="721">
        <v>6</v>
      </c>
      <c r="AU807" s="724"/>
      <c r="AV807" s="553">
        <f t="shared" si="132"/>
        <v>1</v>
      </c>
      <c r="AW807" s="753"/>
      <c r="AX807" s="754"/>
      <c r="AY807" s="754"/>
      <c r="AZ807" s="754"/>
      <c r="BA807" s="754"/>
      <c r="BB807" s="754"/>
      <c r="BC807" s="754">
        <v>1</v>
      </c>
      <c r="BD807" s="754"/>
      <c r="BE807" s="755"/>
    </row>
    <row r="808" spans="1:57" ht="32.25" thickBot="1">
      <c r="A808" s="2702"/>
      <c r="B808" s="2694"/>
      <c r="C808" s="2459"/>
      <c r="D808" s="284" t="s">
        <v>78</v>
      </c>
      <c r="E808" s="2438"/>
      <c r="F808" s="2462"/>
      <c r="G808" s="841">
        <f t="shared" si="130"/>
        <v>0</v>
      </c>
      <c r="H808" s="731">
        <f t="shared" si="129"/>
        <v>0</v>
      </c>
      <c r="I808" s="732"/>
      <c r="J808" s="732"/>
      <c r="K808" s="732"/>
      <c r="L808" s="760"/>
      <c r="M808" s="759">
        <f t="shared" si="131"/>
        <v>0</v>
      </c>
      <c r="N808" s="738"/>
      <c r="O808" s="738"/>
      <c r="P808" s="738"/>
      <c r="Q808" s="738"/>
      <c r="R808" s="1070"/>
      <c r="S808" s="737"/>
      <c r="T808" s="763"/>
      <c r="U808" s="763"/>
      <c r="V808" s="738"/>
      <c r="W808" s="738"/>
      <c r="X808" s="739"/>
      <c r="Y808" s="737"/>
      <c r="Z808" s="739"/>
      <c r="AA808" s="743"/>
      <c r="AB808" s="732"/>
      <c r="AC808" s="732"/>
      <c r="AD808" s="732"/>
      <c r="AE808" s="732"/>
      <c r="AF808" s="760"/>
      <c r="AG808" s="764"/>
      <c r="AH808" s="733"/>
      <c r="AI808" s="1489"/>
      <c r="AJ808" s="587">
        <f t="shared" si="128"/>
        <v>0</v>
      </c>
      <c r="AK808" s="744" t="s">
        <v>97</v>
      </c>
      <c r="AL808" s="745" t="s">
        <v>97</v>
      </c>
      <c r="AM808" s="746" t="s">
        <v>97</v>
      </c>
      <c r="AN808" s="747" t="s">
        <v>97</v>
      </c>
      <c r="AO808" s="745" t="s">
        <v>98</v>
      </c>
      <c r="AP808" s="746" t="s">
        <v>98</v>
      </c>
      <c r="AQ808" s="743"/>
      <c r="AR808" s="732"/>
      <c r="AS808" s="732"/>
      <c r="AT808" s="732"/>
      <c r="AU808" s="733"/>
      <c r="AV808" s="553">
        <f t="shared" si="132"/>
        <v>0</v>
      </c>
      <c r="AW808" s="748"/>
      <c r="AX808" s="749"/>
      <c r="AY808" s="749"/>
      <c r="AZ808" s="749"/>
      <c r="BA808" s="749"/>
      <c r="BB808" s="749"/>
      <c r="BC808" s="749"/>
      <c r="BD808" s="749"/>
      <c r="BE808" s="750"/>
    </row>
    <row r="809" spans="1:57" ht="31.5">
      <c r="A809" s="2702"/>
      <c r="B809" s="2454" t="s">
        <v>138</v>
      </c>
      <c r="C809" s="2457" t="s">
        <v>139</v>
      </c>
      <c r="D809" s="275" t="s">
        <v>74</v>
      </c>
      <c r="E809" s="2436">
        <v>25</v>
      </c>
      <c r="F809" s="2460">
        <f>E809-SUM(M809:M813)</f>
        <v>10</v>
      </c>
      <c r="G809" s="831">
        <f t="shared" si="130"/>
        <v>0</v>
      </c>
      <c r="H809" s="685">
        <f t="shared" si="129"/>
        <v>0</v>
      </c>
      <c r="I809" s="686"/>
      <c r="J809" s="686"/>
      <c r="K809" s="686"/>
      <c r="L809" s="703"/>
      <c r="M809" s="688">
        <f t="shared" si="131"/>
        <v>0</v>
      </c>
      <c r="N809" s="689"/>
      <c r="O809" s="689"/>
      <c r="P809" s="689"/>
      <c r="Q809" s="689"/>
      <c r="R809" s="690"/>
      <c r="S809" s="691"/>
      <c r="T809" s="762"/>
      <c r="U809" s="762"/>
      <c r="V809" s="689"/>
      <c r="W809" s="689"/>
      <c r="X809" s="693"/>
      <c r="Y809" s="691"/>
      <c r="Z809" s="693"/>
      <c r="AA809" s="699"/>
      <c r="AB809" s="686"/>
      <c r="AC809" s="686"/>
      <c r="AD809" s="686"/>
      <c r="AE809" s="686"/>
      <c r="AF809" s="703"/>
      <c r="AG809" s="752"/>
      <c r="AH809" s="687"/>
      <c r="AI809" s="1488"/>
      <c r="AJ809" s="587">
        <f>SUM(AQ809:AU809)</f>
        <v>0</v>
      </c>
      <c r="AK809" s="700" t="s">
        <v>97</v>
      </c>
      <c r="AL809" s="701" t="s">
        <v>97</v>
      </c>
      <c r="AM809" s="702" t="s">
        <v>97</v>
      </c>
      <c r="AN809" s="699"/>
      <c r="AO809" s="686"/>
      <c r="AP809" s="703"/>
      <c r="AQ809" s="704" t="s">
        <v>97</v>
      </c>
      <c r="AR809" s="701" t="s">
        <v>97</v>
      </c>
      <c r="AS809" s="701" t="s">
        <v>97</v>
      </c>
      <c r="AT809" s="701" t="s">
        <v>97</v>
      </c>
      <c r="AU809" s="705" t="s">
        <v>97</v>
      </c>
      <c r="AV809" s="553">
        <f t="shared" si="132"/>
        <v>0</v>
      </c>
      <c r="AW809" s="706"/>
      <c r="AX809" s="707"/>
      <c r="AY809" s="707"/>
      <c r="AZ809" s="707"/>
      <c r="BA809" s="707"/>
      <c r="BB809" s="707"/>
      <c r="BC809" s="707"/>
      <c r="BD809" s="707"/>
      <c r="BE809" s="708"/>
    </row>
    <row r="810" spans="1:57" ht="47.25">
      <c r="A810" s="2702"/>
      <c r="B810" s="2455"/>
      <c r="C810" s="2458"/>
      <c r="D810" s="277" t="s">
        <v>75</v>
      </c>
      <c r="E810" s="2437"/>
      <c r="F810" s="2461"/>
      <c r="G810" s="832">
        <f t="shared" si="130"/>
        <v>0</v>
      </c>
      <c r="H810" s="710">
        <f t="shared" si="129"/>
        <v>0</v>
      </c>
      <c r="I810" s="711"/>
      <c r="J810" s="711"/>
      <c r="K810" s="711"/>
      <c r="L810" s="757"/>
      <c r="M810" s="713">
        <f t="shared" si="131"/>
        <v>0</v>
      </c>
      <c r="N810" s="714"/>
      <c r="O810" s="714"/>
      <c r="P810" s="714"/>
      <c r="Q810" s="714"/>
      <c r="R810" s="715"/>
      <c r="S810" s="756"/>
      <c r="T810" s="694"/>
      <c r="U810" s="694"/>
      <c r="V810" s="751"/>
      <c r="W810" s="751"/>
      <c r="X810" s="695"/>
      <c r="Y810" s="756"/>
      <c r="Z810" s="695"/>
      <c r="AA810" s="696"/>
      <c r="AB810" s="697"/>
      <c r="AC810" s="697"/>
      <c r="AD810" s="697"/>
      <c r="AE810" s="697"/>
      <c r="AF810" s="809"/>
      <c r="AG810" s="758"/>
      <c r="AH810" s="712"/>
      <c r="AI810" s="812"/>
      <c r="AJ810" s="587">
        <f t="shared" si="128"/>
        <v>0</v>
      </c>
      <c r="AK810" s="720" t="s">
        <v>98</v>
      </c>
      <c r="AL810" s="721" t="s">
        <v>98</v>
      </c>
      <c r="AM810" s="722" t="s">
        <v>98</v>
      </c>
      <c r="AN810" s="723"/>
      <c r="AO810" s="721"/>
      <c r="AP810" s="722"/>
      <c r="AQ810" s="723" t="s">
        <v>97</v>
      </c>
      <c r="AR810" s="721" t="s">
        <v>97</v>
      </c>
      <c r="AS810" s="721" t="s">
        <v>97</v>
      </c>
      <c r="AT810" s="721" t="s">
        <v>97</v>
      </c>
      <c r="AU810" s="724" t="s">
        <v>97</v>
      </c>
      <c r="AV810" s="553">
        <f t="shared" si="132"/>
        <v>0</v>
      </c>
      <c r="AW810" s="753"/>
      <c r="AX810" s="754"/>
      <c r="AY810" s="754"/>
      <c r="AZ810" s="754"/>
      <c r="BA810" s="754"/>
      <c r="BB810" s="754"/>
      <c r="BC810" s="754"/>
      <c r="BD810" s="754"/>
      <c r="BE810" s="755"/>
    </row>
    <row r="811" spans="1:57" ht="31.5">
      <c r="A811" s="2702"/>
      <c r="B811" s="2455"/>
      <c r="C811" s="2458"/>
      <c r="D811" s="277" t="s">
        <v>76</v>
      </c>
      <c r="E811" s="2437"/>
      <c r="F811" s="2461"/>
      <c r="G811" s="832">
        <f t="shared" si="130"/>
        <v>0</v>
      </c>
      <c r="H811" s="710">
        <f t="shared" si="129"/>
        <v>0</v>
      </c>
      <c r="I811" s="711"/>
      <c r="J811" s="711"/>
      <c r="K811" s="711"/>
      <c r="L811" s="757"/>
      <c r="M811" s="713">
        <f t="shared" si="131"/>
        <v>0</v>
      </c>
      <c r="N811" s="714"/>
      <c r="O811" s="714"/>
      <c r="P811" s="714"/>
      <c r="Q811" s="714"/>
      <c r="R811" s="715"/>
      <c r="S811" s="756"/>
      <c r="T811" s="694"/>
      <c r="U811" s="694"/>
      <c r="V811" s="751"/>
      <c r="W811" s="751"/>
      <c r="X811" s="695"/>
      <c r="Y811" s="756"/>
      <c r="Z811" s="695"/>
      <c r="AA811" s="696"/>
      <c r="AB811" s="697"/>
      <c r="AC811" s="697"/>
      <c r="AD811" s="697"/>
      <c r="AE811" s="697"/>
      <c r="AF811" s="809"/>
      <c r="AG811" s="758"/>
      <c r="AH811" s="712"/>
      <c r="AI811" s="812"/>
      <c r="AJ811" s="587">
        <f t="shared" si="128"/>
        <v>0</v>
      </c>
      <c r="AK811" s="720"/>
      <c r="AL811" s="721"/>
      <c r="AM811" s="722"/>
      <c r="AN811" s="723" t="s">
        <v>97</v>
      </c>
      <c r="AO811" s="721" t="s">
        <v>97</v>
      </c>
      <c r="AP811" s="722" t="s">
        <v>97</v>
      </c>
      <c r="AQ811" s="723" t="s">
        <v>97</v>
      </c>
      <c r="AR811" s="721" t="s">
        <v>97</v>
      </c>
      <c r="AS811" s="721" t="s">
        <v>97</v>
      </c>
      <c r="AT811" s="721" t="s">
        <v>97</v>
      </c>
      <c r="AU811" s="724" t="s">
        <v>97</v>
      </c>
      <c r="AV811" s="553">
        <f t="shared" si="132"/>
        <v>0</v>
      </c>
      <c r="AW811" s="753"/>
      <c r="AX811" s="754"/>
      <c r="AY811" s="754"/>
      <c r="AZ811" s="754"/>
      <c r="BA811" s="754"/>
      <c r="BB811" s="754"/>
      <c r="BC811" s="754"/>
      <c r="BD811" s="754"/>
      <c r="BE811" s="755"/>
    </row>
    <row r="812" spans="1:57" ht="31.5">
      <c r="A812" s="2702"/>
      <c r="B812" s="2455"/>
      <c r="C812" s="2458"/>
      <c r="D812" s="277" t="s">
        <v>77</v>
      </c>
      <c r="E812" s="2437"/>
      <c r="F812" s="2461"/>
      <c r="G812" s="832">
        <f t="shared" si="130"/>
        <v>15</v>
      </c>
      <c r="H812" s="710">
        <f t="shared" si="129"/>
        <v>0</v>
      </c>
      <c r="I812" s="711"/>
      <c r="J812" s="711"/>
      <c r="K812" s="711"/>
      <c r="L812" s="757"/>
      <c r="M812" s="713">
        <f t="shared" si="131"/>
        <v>15</v>
      </c>
      <c r="N812" s="714"/>
      <c r="O812" s="714"/>
      <c r="P812" s="714"/>
      <c r="Q812" s="714"/>
      <c r="R812" s="715">
        <v>15</v>
      </c>
      <c r="S812" s="756"/>
      <c r="T812" s="694"/>
      <c r="U812" s="694"/>
      <c r="V812" s="751">
        <v>15</v>
      </c>
      <c r="W812" s="751"/>
      <c r="X812" s="695"/>
      <c r="Y812" s="756">
        <v>12</v>
      </c>
      <c r="Z812" s="695">
        <v>3</v>
      </c>
      <c r="AA812" s="696"/>
      <c r="AB812" s="697">
        <v>3</v>
      </c>
      <c r="AC812" s="697">
        <v>3</v>
      </c>
      <c r="AD812" s="697"/>
      <c r="AE812" s="697">
        <v>11</v>
      </c>
      <c r="AF812" s="809">
        <v>1</v>
      </c>
      <c r="AG812" s="758" t="s">
        <v>140</v>
      </c>
      <c r="AH812" s="712" t="s">
        <v>141</v>
      </c>
      <c r="AI812" s="812">
        <v>100</v>
      </c>
      <c r="AJ812" s="587">
        <f t="shared" si="128"/>
        <v>15</v>
      </c>
      <c r="AK812" s="720" t="s">
        <v>98</v>
      </c>
      <c r="AL812" s="721" t="s">
        <v>98</v>
      </c>
      <c r="AM812" s="722" t="s">
        <v>98</v>
      </c>
      <c r="AN812" s="723" t="s">
        <v>97</v>
      </c>
      <c r="AO812" s="721" t="s">
        <v>97</v>
      </c>
      <c r="AP812" s="722" t="s">
        <v>97</v>
      </c>
      <c r="AQ812" s="723">
        <v>1</v>
      </c>
      <c r="AR812" s="721">
        <v>2</v>
      </c>
      <c r="AS812" s="721">
        <v>8</v>
      </c>
      <c r="AT812" s="721">
        <v>4</v>
      </c>
      <c r="AU812" s="724"/>
      <c r="AV812" s="553">
        <f t="shared" si="132"/>
        <v>0</v>
      </c>
      <c r="AW812" s="753"/>
      <c r="AX812" s="754"/>
      <c r="AY812" s="754"/>
      <c r="AZ812" s="754"/>
      <c r="BA812" s="754"/>
      <c r="BB812" s="754"/>
      <c r="BC812" s="754"/>
      <c r="BD812" s="754"/>
      <c r="BE812" s="755"/>
    </row>
    <row r="813" spans="1:57" ht="32.25" thickBot="1">
      <c r="A813" s="2702"/>
      <c r="B813" s="2456"/>
      <c r="C813" s="2459"/>
      <c r="D813" s="284" t="s">
        <v>78</v>
      </c>
      <c r="E813" s="2438"/>
      <c r="F813" s="2462"/>
      <c r="G813" s="841">
        <f t="shared" si="130"/>
        <v>0</v>
      </c>
      <c r="H813" s="731">
        <f t="shared" si="129"/>
        <v>0</v>
      </c>
      <c r="I813" s="732"/>
      <c r="J813" s="732"/>
      <c r="K813" s="732"/>
      <c r="L813" s="760"/>
      <c r="M813" s="759">
        <f t="shared" si="131"/>
        <v>0</v>
      </c>
      <c r="N813" s="738"/>
      <c r="O813" s="738"/>
      <c r="P813" s="738"/>
      <c r="Q813" s="738"/>
      <c r="R813" s="1070"/>
      <c r="S813" s="737"/>
      <c r="T813" s="763"/>
      <c r="U813" s="763"/>
      <c r="V813" s="738"/>
      <c r="W813" s="738"/>
      <c r="X813" s="739"/>
      <c r="Y813" s="737"/>
      <c r="Z813" s="739"/>
      <c r="AA813" s="743"/>
      <c r="AB813" s="732"/>
      <c r="AC813" s="732"/>
      <c r="AD813" s="732"/>
      <c r="AE813" s="732"/>
      <c r="AF813" s="760"/>
      <c r="AG813" s="764"/>
      <c r="AH813" s="733"/>
      <c r="AI813" s="1489"/>
      <c r="AJ813" s="587">
        <f t="shared" si="128"/>
        <v>0</v>
      </c>
      <c r="AK813" s="744" t="s">
        <v>97</v>
      </c>
      <c r="AL813" s="745" t="s">
        <v>97</v>
      </c>
      <c r="AM813" s="746" t="s">
        <v>97</v>
      </c>
      <c r="AN813" s="747" t="s">
        <v>97</v>
      </c>
      <c r="AO813" s="745" t="s">
        <v>98</v>
      </c>
      <c r="AP813" s="746" t="s">
        <v>98</v>
      </c>
      <c r="AQ813" s="743"/>
      <c r="AR813" s="732"/>
      <c r="AS813" s="732"/>
      <c r="AT813" s="732"/>
      <c r="AU813" s="733"/>
      <c r="AV813" s="553">
        <f t="shared" si="132"/>
        <v>0</v>
      </c>
      <c r="AW813" s="748"/>
      <c r="AX813" s="749"/>
      <c r="AY813" s="749"/>
      <c r="AZ813" s="749"/>
      <c r="BA813" s="749"/>
      <c r="BB813" s="749"/>
      <c r="BC813" s="749"/>
      <c r="BD813" s="749"/>
      <c r="BE813" s="750"/>
    </row>
    <row r="814" spans="1:57" ht="31.5">
      <c r="A814" s="2442" t="s">
        <v>142</v>
      </c>
      <c r="B814" s="2451" t="s">
        <v>169</v>
      </c>
      <c r="C814" s="2407" t="s">
        <v>131</v>
      </c>
      <c r="D814" s="275" t="s">
        <v>74</v>
      </c>
      <c r="E814" s="2436">
        <v>250</v>
      </c>
      <c r="F814" s="2439">
        <f>E814-SUM(M814:M818)</f>
        <v>12</v>
      </c>
      <c r="G814" s="1492">
        <f t="shared" si="130"/>
        <v>32</v>
      </c>
      <c r="H814" s="1493">
        <f>SUM(I814:L814)</f>
        <v>0</v>
      </c>
      <c r="I814" s="686"/>
      <c r="J814" s="686"/>
      <c r="K814" s="686"/>
      <c r="L814" s="703"/>
      <c r="M814" s="1494">
        <f t="shared" si="131"/>
        <v>32</v>
      </c>
      <c r="N814" s="689"/>
      <c r="O814" s="689"/>
      <c r="P814" s="689"/>
      <c r="Q814" s="689"/>
      <c r="R814" s="690">
        <v>32</v>
      </c>
      <c r="S814" s="691">
        <v>9</v>
      </c>
      <c r="T814" s="689"/>
      <c r="U814" s="689"/>
      <c r="V814" s="692">
        <v>22</v>
      </c>
      <c r="W814" s="689">
        <v>1</v>
      </c>
      <c r="X814" s="693"/>
      <c r="Y814" s="756">
        <v>29</v>
      </c>
      <c r="Z814" s="695">
        <v>3</v>
      </c>
      <c r="AA814" s="696"/>
      <c r="AB814" s="697">
        <v>13</v>
      </c>
      <c r="AC814" s="697">
        <v>13</v>
      </c>
      <c r="AD814" s="697"/>
      <c r="AE814" s="697">
        <v>18</v>
      </c>
      <c r="AF814" s="809">
        <v>4</v>
      </c>
      <c r="AG814" s="851">
        <v>36</v>
      </c>
      <c r="AH814" s="698">
        <v>18</v>
      </c>
      <c r="AI814" s="1488">
        <v>9.9</v>
      </c>
      <c r="AJ814" s="590">
        <f t="shared" ref="AJ814:AJ841" si="133">SUM(AN814:AP814)</f>
        <v>32</v>
      </c>
      <c r="AK814" s="700" t="s">
        <v>97</v>
      </c>
      <c r="AL814" s="701" t="s">
        <v>97</v>
      </c>
      <c r="AM814" s="702" t="s">
        <v>97</v>
      </c>
      <c r="AN814" s="699">
        <v>8</v>
      </c>
      <c r="AO814" s="686">
        <v>22</v>
      </c>
      <c r="AP814" s="703">
        <v>2</v>
      </c>
      <c r="AQ814" s="704" t="s">
        <v>97</v>
      </c>
      <c r="AR814" s="701" t="s">
        <v>97</v>
      </c>
      <c r="AS814" s="701" t="s">
        <v>97</v>
      </c>
      <c r="AT814" s="701" t="s">
        <v>97</v>
      </c>
      <c r="AU814" s="705" t="s">
        <v>97</v>
      </c>
      <c r="AV814" s="591">
        <f t="shared" si="132"/>
        <v>0</v>
      </c>
      <c r="AW814" s="706"/>
      <c r="AX814" s="707"/>
      <c r="AY814" s="707"/>
      <c r="AZ814" s="707"/>
      <c r="BA814" s="707"/>
      <c r="BB814" s="707"/>
      <c r="BC814" s="707"/>
      <c r="BD814" s="707"/>
      <c r="BE814" s="708"/>
    </row>
    <row r="815" spans="1:57" ht="47.25">
      <c r="A815" s="2443"/>
      <c r="B815" s="2452"/>
      <c r="C815" s="2463"/>
      <c r="D815" s="277" t="s">
        <v>75</v>
      </c>
      <c r="E815" s="2437"/>
      <c r="F815" s="2440"/>
      <c r="G815" s="1495">
        <f t="shared" si="130"/>
        <v>0</v>
      </c>
      <c r="H815" s="1496">
        <f>SUM(I815:L815)</f>
        <v>0</v>
      </c>
      <c r="I815" s="711"/>
      <c r="J815" s="711"/>
      <c r="K815" s="711"/>
      <c r="L815" s="757"/>
      <c r="M815" s="1494">
        <f t="shared" si="131"/>
        <v>0</v>
      </c>
      <c r="N815" s="714"/>
      <c r="O815" s="714"/>
      <c r="P815" s="714"/>
      <c r="Q815" s="714"/>
      <c r="R815" s="715"/>
      <c r="S815" s="716"/>
      <c r="T815" s="717"/>
      <c r="U815" s="717"/>
      <c r="V815" s="714"/>
      <c r="W815" s="714"/>
      <c r="X815" s="718"/>
      <c r="Y815" s="756"/>
      <c r="Z815" s="695"/>
      <c r="AA815" s="696"/>
      <c r="AB815" s="697"/>
      <c r="AC815" s="697"/>
      <c r="AD815" s="697"/>
      <c r="AE815" s="697"/>
      <c r="AF815" s="809"/>
      <c r="AG815" s="758"/>
      <c r="AH815" s="712"/>
      <c r="AI815" s="812"/>
      <c r="AJ815" s="592">
        <f t="shared" si="133"/>
        <v>0</v>
      </c>
      <c r="AK815" s="720" t="s">
        <v>98</v>
      </c>
      <c r="AL815" s="721" t="s">
        <v>98</v>
      </c>
      <c r="AM815" s="722" t="s">
        <v>98</v>
      </c>
      <c r="AN815" s="723"/>
      <c r="AO815" s="721"/>
      <c r="AP815" s="722"/>
      <c r="AQ815" s="723" t="s">
        <v>97</v>
      </c>
      <c r="AR815" s="721" t="s">
        <v>97</v>
      </c>
      <c r="AS815" s="721" t="s">
        <v>97</v>
      </c>
      <c r="AT815" s="721" t="s">
        <v>97</v>
      </c>
      <c r="AU815" s="724" t="s">
        <v>97</v>
      </c>
      <c r="AV815" s="591">
        <f t="shared" si="132"/>
        <v>0</v>
      </c>
      <c r="AW815" s="725"/>
      <c r="AX815" s="726"/>
      <c r="AY815" s="726"/>
      <c r="AZ815" s="726"/>
      <c r="BA815" s="726"/>
      <c r="BB815" s="726"/>
      <c r="BC815" s="726"/>
      <c r="BD815" s="726"/>
      <c r="BE815" s="727"/>
    </row>
    <row r="816" spans="1:57" ht="31.5">
      <c r="A816" s="2443"/>
      <c r="B816" s="2452"/>
      <c r="C816" s="2463"/>
      <c r="D816" s="277" t="s">
        <v>76</v>
      </c>
      <c r="E816" s="2437"/>
      <c r="F816" s="2440"/>
      <c r="G816" s="1495">
        <f t="shared" si="130"/>
        <v>0</v>
      </c>
      <c r="H816" s="1496">
        <f t="shared" ref="H816" si="134">SUM(I816:L816)</f>
        <v>0</v>
      </c>
      <c r="I816" s="711"/>
      <c r="J816" s="711"/>
      <c r="K816" s="711"/>
      <c r="L816" s="757"/>
      <c r="M816" s="1494">
        <f t="shared" si="131"/>
        <v>0</v>
      </c>
      <c r="N816" s="714"/>
      <c r="O816" s="714"/>
      <c r="P816" s="728"/>
      <c r="Q816" s="1497"/>
      <c r="R816" s="715"/>
      <c r="S816" s="716"/>
      <c r="T816" s="714"/>
      <c r="U816" s="714"/>
      <c r="V816" s="714"/>
      <c r="W816" s="714"/>
      <c r="X816" s="718"/>
      <c r="Y816" s="756"/>
      <c r="Z816" s="695"/>
      <c r="AA816" s="696"/>
      <c r="AB816" s="697"/>
      <c r="AC816" s="697"/>
      <c r="AD816" s="697"/>
      <c r="AE816" s="697"/>
      <c r="AF816" s="809"/>
      <c r="AG816" s="758"/>
      <c r="AH816" s="712"/>
      <c r="AI816" s="812"/>
      <c r="AJ816" s="592">
        <f t="shared" si="133"/>
        <v>0</v>
      </c>
      <c r="AK816" s="720"/>
      <c r="AL816" s="721"/>
      <c r="AM816" s="722"/>
      <c r="AN816" s="723" t="s">
        <v>97</v>
      </c>
      <c r="AO816" s="721" t="s">
        <v>97</v>
      </c>
      <c r="AP816" s="722" t="s">
        <v>97</v>
      </c>
      <c r="AQ816" s="723" t="s">
        <v>97</v>
      </c>
      <c r="AR816" s="721" t="s">
        <v>97</v>
      </c>
      <c r="AS816" s="721" t="s">
        <v>97</v>
      </c>
      <c r="AT816" s="721" t="s">
        <v>97</v>
      </c>
      <c r="AU816" s="724" t="s">
        <v>97</v>
      </c>
      <c r="AV816" s="591">
        <f t="shared" si="132"/>
        <v>0</v>
      </c>
      <c r="AW816" s="725"/>
      <c r="AX816" s="726"/>
      <c r="AY816" s="726"/>
      <c r="AZ816" s="726"/>
      <c r="BA816" s="726"/>
      <c r="BB816" s="726"/>
      <c r="BC816" s="726"/>
      <c r="BD816" s="726"/>
      <c r="BE816" s="727"/>
    </row>
    <row r="817" spans="1:57" ht="31.5">
      <c r="A817" s="2443"/>
      <c r="B817" s="2452"/>
      <c r="C817" s="2463"/>
      <c r="D817" s="277" t="s">
        <v>77</v>
      </c>
      <c r="E817" s="2437"/>
      <c r="F817" s="2440"/>
      <c r="G817" s="1495">
        <f t="shared" si="130"/>
        <v>210</v>
      </c>
      <c r="H817" s="1496">
        <v>5</v>
      </c>
      <c r="I817" s="711">
        <v>5</v>
      </c>
      <c r="J817" s="711"/>
      <c r="K817" s="711"/>
      <c r="L817" s="757"/>
      <c r="M817" s="1494">
        <f t="shared" si="131"/>
        <v>206</v>
      </c>
      <c r="N817" s="714"/>
      <c r="O817" s="714"/>
      <c r="P817" s="714"/>
      <c r="Q817" s="714"/>
      <c r="R817" s="715">
        <v>206</v>
      </c>
      <c r="S817" s="716">
        <v>52</v>
      </c>
      <c r="T817" s="714">
        <v>143</v>
      </c>
      <c r="U817" s="714">
        <v>11</v>
      </c>
      <c r="V817" s="714"/>
      <c r="W817" s="714"/>
      <c r="X817" s="718"/>
      <c r="Y817" s="756">
        <v>180</v>
      </c>
      <c r="Z817" s="695">
        <v>26</v>
      </c>
      <c r="AA817" s="696"/>
      <c r="AB817" s="697">
        <v>97</v>
      </c>
      <c r="AC817" s="697">
        <v>97</v>
      </c>
      <c r="AD817" s="697">
        <v>5</v>
      </c>
      <c r="AE817" s="697">
        <v>114</v>
      </c>
      <c r="AF817" s="809">
        <v>52</v>
      </c>
      <c r="AG817" s="758">
        <v>39</v>
      </c>
      <c r="AH817" s="712">
        <v>21</v>
      </c>
      <c r="AI817" s="812">
        <v>74.2</v>
      </c>
      <c r="AJ817" s="592">
        <f>SUM(AQ817:AU817)</f>
        <v>206</v>
      </c>
      <c r="AK817" s="720" t="s">
        <v>98</v>
      </c>
      <c r="AL817" s="721" t="s">
        <v>98</v>
      </c>
      <c r="AM817" s="722" t="s">
        <v>98</v>
      </c>
      <c r="AN817" s="723" t="s">
        <v>97</v>
      </c>
      <c r="AO817" s="721" t="s">
        <v>97</v>
      </c>
      <c r="AP817" s="722" t="s">
        <v>97</v>
      </c>
      <c r="AQ817" s="723">
        <v>34</v>
      </c>
      <c r="AR817" s="721">
        <v>116</v>
      </c>
      <c r="AS817" s="721">
        <v>56</v>
      </c>
      <c r="AT817" s="721"/>
      <c r="AU817" s="724"/>
      <c r="AV817" s="591">
        <f t="shared" si="132"/>
        <v>4</v>
      </c>
      <c r="AW817" s="725"/>
      <c r="AX817" s="726"/>
      <c r="AY817" s="726"/>
      <c r="AZ817" s="726"/>
      <c r="BA817" s="726"/>
      <c r="BB817" s="726"/>
      <c r="BC817" s="726">
        <v>1</v>
      </c>
      <c r="BD817" s="726"/>
      <c r="BE817" s="727">
        <v>3</v>
      </c>
    </row>
    <row r="818" spans="1:57" ht="32.25" thickBot="1">
      <c r="A818" s="2443"/>
      <c r="B818" s="2453"/>
      <c r="C818" s="2464"/>
      <c r="D818" s="281" t="s">
        <v>78</v>
      </c>
      <c r="E818" s="2438"/>
      <c r="F818" s="2441"/>
      <c r="G818" s="1498">
        <f t="shared" si="130"/>
        <v>0</v>
      </c>
      <c r="H818" s="1499">
        <f t="shared" ref="H818:H821" si="135">SUM(I818:L818)</f>
        <v>0</v>
      </c>
      <c r="I818" s="732"/>
      <c r="J818" s="732"/>
      <c r="K818" s="732"/>
      <c r="L818" s="760"/>
      <c r="M818" s="1494">
        <f t="shared" si="131"/>
        <v>0</v>
      </c>
      <c r="N818" s="735"/>
      <c r="O818" s="735"/>
      <c r="P818" s="735"/>
      <c r="Q818" s="735"/>
      <c r="R818" s="736"/>
      <c r="S818" s="737"/>
      <c r="T818" s="738"/>
      <c r="U818" s="738"/>
      <c r="V818" s="738"/>
      <c r="W818" s="738"/>
      <c r="X818" s="739"/>
      <c r="Y818" s="716"/>
      <c r="Z818" s="718"/>
      <c r="AA818" s="719"/>
      <c r="AB818" s="711"/>
      <c r="AC818" s="711"/>
      <c r="AD818" s="711"/>
      <c r="AE818" s="711"/>
      <c r="AF818" s="757"/>
      <c r="AG818" s="761"/>
      <c r="AH818" s="742"/>
      <c r="AI818" s="1489"/>
      <c r="AJ818" s="592">
        <f t="shared" ref="AJ818:AJ828" si="136">SUM(AQ818:AU818)</f>
        <v>0</v>
      </c>
      <c r="AK818" s="744" t="s">
        <v>97</v>
      </c>
      <c r="AL818" s="745" t="s">
        <v>97</v>
      </c>
      <c r="AM818" s="746" t="s">
        <v>97</v>
      </c>
      <c r="AN818" s="747" t="s">
        <v>97</v>
      </c>
      <c r="AO818" s="745" t="s">
        <v>98</v>
      </c>
      <c r="AP818" s="746" t="s">
        <v>98</v>
      </c>
      <c r="AQ818" s="743"/>
      <c r="AR818" s="732"/>
      <c r="AS818" s="732"/>
      <c r="AT818" s="732"/>
      <c r="AU818" s="733"/>
      <c r="AV818" s="591">
        <f t="shared" si="132"/>
        <v>0</v>
      </c>
      <c r="AW818" s="748"/>
      <c r="AX818" s="749"/>
      <c r="AY818" s="749"/>
      <c r="AZ818" s="749"/>
      <c r="BA818" s="749"/>
      <c r="BB818" s="749"/>
      <c r="BC818" s="749"/>
      <c r="BD818" s="749"/>
      <c r="BE818" s="750"/>
    </row>
    <row r="819" spans="1:57" ht="31.5">
      <c r="A819" s="2443"/>
      <c r="B819" s="2451" t="s">
        <v>170</v>
      </c>
      <c r="C819" s="2407" t="s">
        <v>143</v>
      </c>
      <c r="D819" s="275" t="s">
        <v>74</v>
      </c>
      <c r="E819" s="2436">
        <v>10</v>
      </c>
      <c r="F819" s="2439">
        <f>E819-SUM(M819:M823)</f>
        <v>4</v>
      </c>
      <c r="G819" s="1500">
        <f t="shared" si="130"/>
        <v>0</v>
      </c>
      <c r="H819" s="1493">
        <f t="shared" si="135"/>
        <v>0</v>
      </c>
      <c r="I819" s="686"/>
      <c r="J819" s="686"/>
      <c r="K819" s="686"/>
      <c r="L819" s="703"/>
      <c r="M819" s="1494">
        <f t="shared" si="131"/>
        <v>0</v>
      </c>
      <c r="N819" s="689"/>
      <c r="O819" s="689"/>
      <c r="P819" s="689"/>
      <c r="Q819" s="689"/>
      <c r="R819" s="690"/>
      <c r="S819" s="756"/>
      <c r="T819" s="694"/>
      <c r="U819" s="694"/>
      <c r="V819" s="751"/>
      <c r="W819" s="751"/>
      <c r="X819" s="695"/>
      <c r="Y819" s="691"/>
      <c r="Z819" s="693"/>
      <c r="AA819" s="699"/>
      <c r="AB819" s="686"/>
      <c r="AC819" s="686"/>
      <c r="AD819" s="686"/>
      <c r="AE819" s="686"/>
      <c r="AF819" s="703"/>
      <c r="AG819" s="752"/>
      <c r="AH819" s="687"/>
      <c r="AI819" s="1488"/>
      <c r="AJ819" s="592">
        <f t="shared" si="136"/>
        <v>0</v>
      </c>
      <c r="AK819" s="700" t="s">
        <v>97</v>
      </c>
      <c r="AL819" s="701" t="s">
        <v>97</v>
      </c>
      <c r="AM819" s="702" t="s">
        <v>97</v>
      </c>
      <c r="AN819" s="699"/>
      <c r="AO819" s="686"/>
      <c r="AP819" s="703"/>
      <c r="AQ819" s="704" t="s">
        <v>97</v>
      </c>
      <c r="AR819" s="701" t="s">
        <v>97</v>
      </c>
      <c r="AS819" s="701" t="s">
        <v>97</v>
      </c>
      <c r="AT819" s="701" t="s">
        <v>97</v>
      </c>
      <c r="AU819" s="705" t="s">
        <v>97</v>
      </c>
      <c r="AV819" s="591">
        <f t="shared" si="132"/>
        <v>0</v>
      </c>
      <c r="AW819" s="753"/>
      <c r="AX819" s="754"/>
      <c r="AY819" s="754"/>
      <c r="AZ819" s="754"/>
      <c r="BA819" s="754"/>
      <c r="BB819" s="754"/>
      <c r="BC819" s="754"/>
      <c r="BD819" s="754"/>
      <c r="BE819" s="755"/>
    </row>
    <row r="820" spans="1:57" ht="47.25">
      <c r="A820" s="2443"/>
      <c r="B820" s="2452"/>
      <c r="C820" s="2408"/>
      <c r="D820" s="277" t="s">
        <v>75</v>
      </c>
      <c r="E820" s="2437"/>
      <c r="F820" s="2440"/>
      <c r="G820" s="1495">
        <f t="shared" si="130"/>
        <v>0</v>
      </c>
      <c r="H820" s="1496">
        <f t="shared" si="135"/>
        <v>0</v>
      </c>
      <c r="I820" s="711"/>
      <c r="J820" s="711"/>
      <c r="K820" s="711"/>
      <c r="L820" s="757"/>
      <c r="M820" s="1494">
        <f t="shared" si="131"/>
        <v>0</v>
      </c>
      <c r="N820" s="714"/>
      <c r="O820" s="714"/>
      <c r="P820" s="714"/>
      <c r="Q820" s="714"/>
      <c r="R820" s="715"/>
      <c r="S820" s="756"/>
      <c r="T820" s="694"/>
      <c r="U820" s="694"/>
      <c r="V820" s="751"/>
      <c r="W820" s="751"/>
      <c r="X820" s="695"/>
      <c r="Y820" s="756"/>
      <c r="Z820" s="695"/>
      <c r="AA820" s="696"/>
      <c r="AB820" s="697"/>
      <c r="AC820" s="697"/>
      <c r="AD820" s="697"/>
      <c r="AE820" s="697"/>
      <c r="AF820" s="809"/>
      <c r="AG820" s="758"/>
      <c r="AH820" s="712"/>
      <c r="AI820" s="812"/>
      <c r="AJ820" s="592">
        <f t="shared" si="136"/>
        <v>0</v>
      </c>
      <c r="AK820" s="720" t="s">
        <v>98</v>
      </c>
      <c r="AL820" s="721" t="s">
        <v>98</v>
      </c>
      <c r="AM820" s="722" t="s">
        <v>98</v>
      </c>
      <c r="AN820" s="723"/>
      <c r="AO820" s="721"/>
      <c r="AP820" s="722"/>
      <c r="AQ820" s="723" t="s">
        <v>97</v>
      </c>
      <c r="AR820" s="721" t="s">
        <v>97</v>
      </c>
      <c r="AS820" s="721" t="s">
        <v>97</v>
      </c>
      <c r="AT820" s="721" t="s">
        <v>97</v>
      </c>
      <c r="AU820" s="724" t="s">
        <v>97</v>
      </c>
      <c r="AV820" s="591">
        <f t="shared" si="132"/>
        <v>0</v>
      </c>
      <c r="AW820" s="753"/>
      <c r="AX820" s="754"/>
      <c r="AY820" s="754"/>
      <c r="AZ820" s="754"/>
      <c r="BA820" s="754"/>
      <c r="BB820" s="754"/>
      <c r="BC820" s="754"/>
      <c r="BD820" s="754"/>
      <c r="BE820" s="755"/>
    </row>
    <row r="821" spans="1:57" ht="31.5">
      <c r="A821" s="2443"/>
      <c r="B821" s="2452"/>
      <c r="C821" s="2408"/>
      <c r="D821" s="277" t="s">
        <v>76</v>
      </c>
      <c r="E821" s="2437"/>
      <c r="F821" s="2440"/>
      <c r="G821" s="1495">
        <f t="shared" si="130"/>
        <v>0</v>
      </c>
      <c r="H821" s="1496">
        <f t="shared" si="135"/>
        <v>0</v>
      </c>
      <c r="I821" s="711"/>
      <c r="J821" s="711"/>
      <c r="K821" s="711"/>
      <c r="L821" s="757"/>
      <c r="M821" s="1494">
        <f t="shared" si="131"/>
        <v>0</v>
      </c>
      <c r="N821" s="714"/>
      <c r="O821" s="714"/>
      <c r="P821" s="714"/>
      <c r="Q821" s="714"/>
      <c r="R821" s="715"/>
      <c r="S821" s="756"/>
      <c r="T821" s="694"/>
      <c r="U821" s="694"/>
      <c r="V821" s="751"/>
      <c r="W821" s="751"/>
      <c r="X821" s="695"/>
      <c r="Y821" s="756"/>
      <c r="Z821" s="695"/>
      <c r="AA821" s="696"/>
      <c r="AB821" s="697"/>
      <c r="AC821" s="697"/>
      <c r="AD821" s="697"/>
      <c r="AE821" s="697"/>
      <c r="AF821" s="809"/>
      <c r="AG821" s="758"/>
      <c r="AH821" s="712"/>
      <c r="AI821" s="812"/>
      <c r="AJ821" s="592">
        <f t="shared" si="136"/>
        <v>0</v>
      </c>
      <c r="AK821" s="720"/>
      <c r="AL821" s="721"/>
      <c r="AM821" s="722"/>
      <c r="AN821" s="723" t="s">
        <v>97</v>
      </c>
      <c r="AO821" s="721" t="s">
        <v>97</v>
      </c>
      <c r="AP821" s="722" t="s">
        <v>97</v>
      </c>
      <c r="AQ821" s="723" t="s">
        <v>97</v>
      </c>
      <c r="AR821" s="721" t="s">
        <v>97</v>
      </c>
      <c r="AS821" s="721" t="s">
        <v>97</v>
      </c>
      <c r="AT821" s="721" t="s">
        <v>97</v>
      </c>
      <c r="AU821" s="724" t="s">
        <v>97</v>
      </c>
      <c r="AV821" s="591">
        <f t="shared" si="132"/>
        <v>0</v>
      </c>
      <c r="AW821" s="753"/>
      <c r="AX821" s="754"/>
      <c r="AY821" s="754"/>
      <c r="AZ821" s="754"/>
      <c r="BA821" s="754"/>
      <c r="BB821" s="754"/>
      <c r="BC821" s="754"/>
      <c r="BD821" s="754"/>
      <c r="BE821" s="755"/>
    </row>
    <row r="822" spans="1:57" ht="31.5">
      <c r="A822" s="2443"/>
      <c r="B822" s="2452"/>
      <c r="C822" s="2408"/>
      <c r="D822" s="277" t="s">
        <v>77</v>
      </c>
      <c r="E822" s="2437"/>
      <c r="F822" s="2440"/>
      <c r="G822" s="1495">
        <f t="shared" si="130"/>
        <v>8</v>
      </c>
      <c r="H822" s="1496">
        <f>SUM(I822:L822)</f>
        <v>1</v>
      </c>
      <c r="I822" s="711"/>
      <c r="J822" s="711"/>
      <c r="K822" s="711">
        <v>1</v>
      </c>
      <c r="L822" s="757"/>
      <c r="M822" s="1494">
        <f t="shared" si="131"/>
        <v>6</v>
      </c>
      <c r="N822" s="714"/>
      <c r="O822" s="714"/>
      <c r="P822" s="714"/>
      <c r="Q822" s="714"/>
      <c r="R822" s="715">
        <v>6</v>
      </c>
      <c r="S822" s="756">
        <v>4</v>
      </c>
      <c r="T822" s="694"/>
      <c r="U822" s="694"/>
      <c r="V822" s="751">
        <v>2</v>
      </c>
      <c r="W822" s="751"/>
      <c r="X822" s="695"/>
      <c r="Y822" s="756">
        <v>5</v>
      </c>
      <c r="Z822" s="695">
        <v>1</v>
      </c>
      <c r="AA822" s="696"/>
      <c r="AB822" s="697">
        <v>3</v>
      </c>
      <c r="AC822" s="697">
        <v>3</v>
      </c>
      <c r="AD822" s="697">
        <v>5</v>
      </c>
      <c r="AE822" s="697">
        <v>5</v>
      </c>
      <c r="AF822" s="809">
        <v>6</v>
      </c>
      <c r="AG822" s="758">
        <v>40</v>
      </c>
      <c r="AH822" s="712">
        <v>15</v>
      </c>
      <c r="AI822" s="812">
        <v>110</v>
      </c>
      <c r="AJ822" s="592">
        <f t="shared" si="136"/>
        <v>5</v>
      </c>
      <c r="AK822" s="720" t="s">
        <v>98</v>
      </c>
      <c r="AL822" s="721" t="s">
        <v>98</v>
      </c>
      <c r="AM822" s="722" t="s">
        <v>98</v>
      </c>
      <c r="AN822" s="723" t="s">
        <v>97</v>
      </c>
      <c r="AO822" s="721" t="s">
        <v>97</v>
      </c>
      <c r="AP822" s="722" t="s">
        <v>97</v>
      </c>
      <c r="AQ822" s="723"/>
      <c r="AR822" s="721">
        <v>1</v>
      </c>
      <c r="AS822" s="721">
        <v>1</v>
      </c>
      <c r="AT822" s="721">
        <v>3</v>
      </c>
      <c r="AU822" s="724"/>
      <c r="AV822" s="591">
        <f t="shared" si="132"/>
        <v>2</v>
      </c>
      <c r="AW822" s="753"/>
      <c r="AX822" s="754"/>
      <c r="AY822" s="754"/>
      <c r="AZ822" s="754"/>
      <c r="BA822" s="754"/>
      <c r="BB822" s="754"/>
      <c r="BC822" s="754"/>
      <c r="BD822" s="754">
        <v>2</v>
      </c>
      <c r="BE822" s="755"/>
    </row>
    <row r="823" spans="1:57" ht="32.25" thickBot="1">
      <c r="A823" s="2443"/>
      <c r="B823" s="2453"/>
      <c r="C823" s="2409"/>
      <c r="D823" s="281" t="s">
        <v>78</v>
      </c>
      <c r="E823" s="2438"/>
      <c r="F823" s="2441"/>
      <c r="G823" s="1501">
        <f t="shared" si="130"/>
        <v>0</v>
      </c>
      <c r="H823" s="1499">
        <f t="shared" ref="H823" si="137">SUM(I823:L823)</f>
        <v>0</v>
      </c>
      <c r="I823" s="732"/>
      <c r="J823" s="732"/>
      <c r="K823" s="732"/>
      <c r="L823" s="760"/>
      <c r="M823" s="1494">
        <f t="shared" si="131"/>
        <v>0</v>
      </c>
      <c r="N823" s="738"/>
      <c r="O823" s="738"/>
      <c r="P823" s="738"/>
      <c r="Q823" s="738"/>
      <c r="R823" s="1070"/>
      <c r="S823" s="773"/>
      <c r="T823" s="768"/>
      <c r="U823" s="768"/>
      <c r="V823" s="735"/>
      <c r="W823" s="735"/>
      <c r="X823" s="769"/>
      <c r="Y823" s="716"/>
      <c r="Z823" s="718"/>
      <c r="AA823" s="719"/>
      <c r="AB823" s="711"/>
      <c r="AC823" s="711"/>
      <c r="AD823" s="711"/>
      <c r="AE823" s="711"/>
      <c r="AF823" s="757"/>
      <c r="AG823" s="764"/>
      <c r="AH823" s="733"/>
      <c r="AI823" s="1490"/>
      <c r="AJ823" s="592">
        <f t="shared" si="136"/>
        <v>0</v>
      </c>
      <c r="AK823" s="744" t="s">
        <v>97</v>
      </c>
      <c r="AL823" s="745" t="s">
        <v>97</v>
      </c>
      <c r="AM823" s="746" t="s">
        <v>97</v>
      </c>
      <c r="AN823" s="747" t="s">
        <v>97</v>
      </c>
      <c r="AO823" s="745" t="s">
        <v>98</v>
      </c>
      <c r="AP823" s="746" t="s">
        <v>98</v>
      </c>
      <c r="AQ823" s="743"/>
      <c r="AR823" s="732"/>
      <c r="AS823" s="732"/>
      <c r="AT823" s="732"/>
      <c r="AU823" s="733"/>
      <c r="AV823" s="591">
        <f t="shared" si="132"/>
        <v>0</v>
      </c>
      <c r="AW823" s="725"/>
      <c r="AX823" s="726"/>
      <c r="AY823" s="726"/>
      <c r="AZ823" s="726"/>
      <c r="BA823" s="726"/>
      <c r="BB823" s="726"/>
      <c r="BC823" s="726"/>
      <c r="BD823" s="726"/>
      <c r="BE823" s="727"/>
    </row>
    <row r="824" spans="1:57" ht="31.5">
      <c r="A824" s="2443"/>
      <c r="B824" s="2433" t="s">
        <v>144</v>
      </c>
      <c r="C824" s="2407" t="s">
        <v>131</v>
      </c>
      <c r="D824" s="275" t="s">
        <v>74</v>
      </c>
      <c r="E824" s="2436">
        <v>1</v>
      </c>
      <c r="F824" s="2439">
        <f>E824-SUM(M824:M828)</f>
        <v>-3</v>
      </c>
      <c r="G824" s="1492">
        <f t="shared" si="130"/>
        <v>0</v>
      </c>
      <c r="H824" s="1493">
        <f t="shared" ref="H824:H826" si="138">SUM(I824:L824)</f>
        <v>0</v>
      </c>
      <c r="I824" s="686"/>
      <c r="J824" s="686"/>
      <c r="K824" s="686"/>
      <c r="L824" s="703"/>
      <c r="M824" s="1494">
        <f t="shared" si="131"/>
        <v>0</v>
      </c>
      <c r="N824" s="689"/>
      <c r="O824" s="689"/>
      <c r="P824" s="689"/>
      <c r="Q824" s="689"/>
      <c r="R824" s="690"/>
      <c r="S824" s="691"/>
      <c r="T824" s="762"/>
      <c r="U824" s="762"/>
      <c r="V824" s="689"/>
      <c r="W824" s="689"/>
      <c r="X824" s="693"/>
      <c r="Y824" s="691"/>
      <c r="Z824" s="693"/>
      <c r="AA824" s="699"/>
      <c r="AB824" s="686"/>
      <c r="AC824" s="686"/>
      <c r="AD824" s="686"/>
      <c r="AE824" s="686"/>
      <c r="AF824" s="703"/>
      <c r="AG824" s="752"/>
      <c r="AH824" s="687"/>
      <c r="AI824" s="1488"/>
      <c r="AJ824" s="592">
        <f t="shared" si="136"/>
        <v>0</v>
      </c>
      <c r="AK824" s="700" t="s">
        <v>97</v>
      </c>
      <c r="AL824" s="701" t="s">
        <v>97</v>
      </c>
      <c r="AM824" s="702" t="s">
        <v>97</v>
      </c>
      <c r="AN824" s="699"/>
      <c r="AO824" s="686"/>
      <c r="AP824" s="703"/>
      <c r="AQ824" s="704" t="s">
        <v>97</v>
      </c>
      <c r="AR824" s="701" t="s">
        <v>97</v>
      </c>
      <c r="AS824" s="701" t="s">
        <v>97</v>
      </c>
      <c r="AT824" s="701" t="s">
        <v>97</v>
      </c>
      <c r="AU824" s="705" t="s">
        <v>97</v>
      </c>
      <c r="AV824" s="591">
        <f t="shared" si="132"/>
        <v>0</v>
      </c>
      <c r="AW824" s="753"/>
      <c r="AX824" s="754"/>
      <c r="AY824" s="754"/>
      <c r="AZ824" s="754"/>
      <c r="BA824" s="754"/>
      <c r="BB824" s="754"/>
      <c r="BC824" s="754"/>
      <c r="BD824" s="754"/>
      <c r="BE824" s="755"/>
    </row>
    <row r="825" spans="1:57" ht="47.25">
      <c r="A825" s="2443"/>
      <c r="B825" s="2434"/>
      <c r="C825" s="2408"/>
      <c r="D825" s="277" t="s">
        <v>75</v>
      </c>
      <c r="E825" s="2437"/>
      <c r="F825" s="2440"/>
      <c r="G825" s="1495">
        <f t="shared" si="130"/>
        <v>0</v>
      </c>
      <c r="H825" s="1496">
        <f t="shared" si="138"/>
        <v>0</v>
      </c>
      <c r="I825" s="711"/>
      <c r="J825" s="711"/>
      <c r="K825" s="711"/>
      <c r="L825" s="757"/>
      <c r="M825" s="1494">
        <f t="shared" si="131"/>
        <v>0</v>
      </c>
      <c r="N825" s="714"/>
      <c r="O825" s="714"/>
      <c r="P825" s="714"/>
      <c r="Q825" s="714"/>
      <c r="R825" s="715"/>
      <c r="S825" s="756"/>
      <c r="T825" s="694"/>
      <c r="U825" s="694"/>
      <c r="V825" s="751"/>
      <c r="W825" s="751"/>
      <c r="X825" s="695"/>
      <c r="Y825" s="756"/>
      <c r="Z825" s="695"/>
      <c r="AA825" s="696"/>
      <c r="AB825" s="697"/>
      <c r="AC825" s="697"/>
      <c r="AD825" s="697"/>
      <c r="AE825" s="697"/>
      <c r="AF825" s="809"/>
      <c r="AG825" s="758"/>
      <c r="AH825" s="712"/>
      <c r="AI825" s="812"/>
      <c r="AJ825" s="592">
        <f t="shared" si="136"/>
        <v>0</v>
      </c>
      <c r="AK825" s="720" t="s">
        <v>98</v>
      </c>
      <c r="AL825" s="721" t="s">
        <v>98</v>
      </c>
      <c r="AM825" s="722" t="s">
        <v>98</v>
      </c>
      <c r="AN825" s="723"/>
      <c r="AO825" s="721"/>
      <c r="AP825" s="722"/>
      <c r="AQ825" s="723" t="s">
        <v>97</v>
      </c>
      <c r="AR825" s="721" t="s">
        <v>97</v>
      </c>
      <c r="AS825" s="721" t="s">
        <v>97</v>
      </c>
      <c r="AT825" s="721" t="s">
        <v>97</v>
      </c>
      <c r="AU825" s="724" t="s">
        <v>97</v>
      </c>
      <c r="AV825" s="591">
        <f t="shared" si="132"/>
        <v>0</v>
      </c>
      <c r="AW825" s="753"/>
      <c r="AX825" s="754"/>
      <c r="AY825" s="754"/>
      <c r="AZ825" s="754"/>
      <c r="BA825" s="754"/>
      <c r="BB825" s="754"/>
      <c r="BC825" s="754"/>
      <c r="BD825" s="754"/>
      <c r="BE825" s="755"/>
    </row>
    <row r="826" spans="1:57" ht="31.5">
      <c r="A826" s="2443"/>
      <c r="B826" s="2434"/>
      <c r="C826" s="2408"/>
      <c r="D826" s="277" t="s">
        <v>76</v>
      </c>
      <c r="E826" s="2437"/>
      <c r="F826" s="2440"/>
      <c r="G826" s="1495">
        <f t="shared" si="130"/>
        <v>0</v>
      </c>
      <c r="H826" s="1496">
        <f t="shared" si="138"/>
        <v>0</v>
      </c>
      <c r="I826" s="711"/>
      <c r="J826" s="711"/>
      <c r="K826" s="711"/>
      <c r="L826" s="757"/>
      <c r="M826" s="1494">
        <f t="shared" si="131"/>
        <v>0</v>
      </c>
      <c r="N826" s="714"/>
      <c r="O826" s="714"/>
      <c r="P826" s="714"/>
      <c r="Q826" s="714"/>
      <c r="R826" s="715"/>
      <c r="S826" s="756"/>
      <c r="T826" s="694"/>
      <c r="U826" s="694"/>
      <c r="V826" s="751"/>
      <c r="W826" s="751"/>
      <c r="X826" s="695"/>
      <c r="Y826" s="756"/>
      <c r="Z826" s="695"/>
      <c r="AA826" s="696"/>
      <c r="AB826" s="697"/>
      <c r="AC826" s="697"/>
      <c r="AD826" s="697"/>
      <c r="AE826" s="697"/>
      <c r="AF826" s="809"/>
      <c r="AG826" s="758"/>
      <c r="AH826" s="712"/>
      <c r="AI826" s="812"/>
      <c r="AJ826" s="592">
        <f t="shared" si="136"/>
        <v>0</v>
      </c>
      <c r="AK826" s="720"/>
      <c r="AL826" s="721"/>
      <c r="AM826" s="722"/>
      <c r="AN826" s="723" t="s">
        <v>97</v>
      </c>
      <c r="AO826" s="721" t="s">
        <v>97</v>
      </c>
      <c r="AP826" s="722" t="s">
        <v>97</v>
      </c>
      <c r="AQ826" s="723" t="s">
        <v>97</v>
      </c>
      <c r="AR826" s="721" t="s">
        <v>97</v>
      </c>
      <c r="AS826" s="721" t="s">
        <v>97</v>
      </c>
      <c r="AT826" s="721" t="s">
        <v>97</v>
      </c>
      <c r="AU826" s="724" t="s">
        <v>97</v>
      </c>
      <c r="AV826" s="591">
        <f t="shared" si="132"/>
        <v>0</v>
      </c>
      <c r="AW826" s="753"/>
      <c r="AX826" s="754"/>
      <c r="AY826" s="754"/>
      <c r="AZ826" s="754"/>
      <c r="BA826" s="754"/>
      <c r="BB826" s="754"/>
      <c r="BC826" s="754"/>
      <c r="BD826" s="754"/>
      <c r="BE826" s="755"/>
    </row>
    <row r="827" spans="1:57" ht="31.5">
      <c r="A827" s="2443"/>
      <c r="B827" s="2434"/>
      <c r="C827" s="2408"/>
      <c r="D827" s="277" t="s">
        <v>77</v>
      </c>
      <c r="E827" s="2437"/>
      <c r="F827" s="2440"/>
      <c r="G827" s="1495">
        <f t="shared" si="130"/>
        <v>4</v>
      </c>
      <c r="H827" s="1496">
        <v>3</v>
      </c>
      <c r="I827" s="711">
        <v>0</v>
      </c>
      <c r="J827" s="711"/>
      <c r="K827" s="711">
        <v>3</v>
      </c>
      <c r="L827" s="757"/>
      <c r="M827" s="1494">
        <f t="shared" si="131"/>
        <v>4</v>
      </c>
      <c r="N827" s="714"/>
      <c r="O827" s="714"/>
      <c r="P827" s="714"/>
      <c r="Q827" s="714"/>
      <c r="R827" s="715">
        <v>4</v>
      </c>
      <c r="S827" s="756"/>
      <c r="T827" s="694"/>
      <c r="U827" s="694"/>
      <c r="V827" s="751">
        <v>4</v>
      </c>
      <c r="W827" s="751"/>
      <c r="X827" s="695"/>
      <c r="Y827" s="756">
        <v>4</v>
      </c>
      <c r="Z827" s="695"/>
      <c r="AA827" s="696"/>
      <c r="AB827" s="697"/>
      <c r="AC827" s="697"/>
      <c r="AD827" s="697"/>
      <c r="AE827" s="697"/>
      <c r="AF827" s="809"/>
      <c r="AG827" s="758">
        <v>9</v>
      </c>
      <c r="AH827" s="712">
        <v>16</v>
      </c>
      <c r="AI827" s="812">
        <v>107.5</v>
      </c>
      <c r="AJ827" s="592">
        <f t="shared" si="136"/>
        <v>1</v>
      </c>
      <c r="AK827" s="720" t="s">
        <v>98</v>
      </c>
      <c r="AL827" s="721" t="s">
        <v>98</v>
      </c>
      <c r="AM827" s="722" t="s">
        <v>98</v>
      </c>
      <c r="AN827" s="723" t="s">
        <v>97</v>
      </c>
      <c r="AO827" s="721" t="s">
        <v>97</v>
      </c>
      <c r="AP827" s="722" t="s">
        <v>97</v>
      </c>
      <c r="AQ827" s="723"/>
      <c r="AR827" s="721">
        <v>1</v>
      </c>
      <c r="AS827" s="721"/>
      <c r="AT827" s="721"/>
      <c r="AU827" s="724"/>
      <c r="AV827" s="591">
        <f t="shared" si="132"/>
        <v>0</v>
      </c>
      <c r="AW827" s="753"/>
      <c r="AX827" s="754"/>
      <c r="AY827" s="754"/>
      <c r="AZ827" s="754"/>
      <c r="BA827" s="754"/>
      <c r="BB827" s="754"/>
      <c r="BC827" s="754"/>
      <c r="BD827" s="754"/>
      <c r="BE827" s="755"/>
    </row>
    <row r="828" spans="1:57" ht="32.25" thickBot="1">
      <c r="A828" s="2443"/>
      <c r="B828" s="2435"/>
      <c r="C828" s="2409"/>
      <c r="D828" s="281" t="s">
        <v>78</v>
      </c>
      <c r="E828" s="2438"/>
      <c r="F828" s="2441"/>
      <c r="G828" s="1498">
        <f t="shared" si="130"/>
        <v>0</v>
      </c>
      <c r="H828" s="1499">
        <f t="shared" ref="H828:H833" si="139">SUM(I828:L828)</f>
        <v>0</v>
      </c>
      <c r="I828" s="732"/>
      <c r="J828" s="732"/>
      <c r="K828" s="732"/>
      <c r="L828" s="760"/>
      <c r="M828" s="1494">
        <f t="shared" si="131"/>
        <v>0</v>
      </c>
      <c r="N828" s="738"/>
      <c r="O828" s="738"/>
      <c r="P828" s="738"/>
      <c r="Q828" s="738"/>
      <c r="R828" s="1070"/>
      <c r="S828" s="716"/>
      <c r="T828" s="740"/>
      <c r="U828" s="740"/>
      <c r="V828" s="714"/>
      <c r="W828" s="714"/>
      <c r="X828" s="718"/>
      <c r="Y828" s="716"/>
      <c r="Z828" s="718"/>
      <c r="AA828" s="719"/>
      <c r="AB828" s="711"/>
      <c r="AC828" s="711"/>
      <c r="AD828" s="711"/>
      <c r="AE828" s="711"/>
      <c r="AF828" s="757"/>
      <c r="AG828" s="764"/>
      <c r="AH828" s="733"/>
      <c r="AI828" s="1490"/>
      <c r="AJ828" s="592">
        <f t="shared" si="136"/>
        <v>0</v>
      </c>
      <c r="AK828" s="744" t="s">
        <v>97</v>
      </c>
      <c r="AL828" s="745" t="s">
        <v>97</v>
      </c>
      <c r="AM828" s="746" t="s">
        <v>97</v>
      </c>
      <c r="AN828" s="747" t="s">
        <v>97</v>
      </c>
      <c r="AO828" s="745" t="s">
        <v>98</v>
      </c>
      <c r="AP828" s="746" t="s">
        <v>98</v>
      </c>
      <c r="AQ828" s="743"/>
      <c r="AR828" s="732"/>
      <c r="AS828" s="732"/>
      <c r="AT828" s="732"/>
      <c r="AU828" s="733"/>
      <c r="AV828" s="591">
        <f t="shared" si="132"/>
        <v>0</v>
      </c>
      <c r="AW828" s="725"/>
      <c r="AX828" s="726"/>
      <c r="AY828" s="726"/>
      <c r="AZ828" s="726"/>
      <c r="BA828" s="726"/>
      <c r="BB828" s="726"/>
      <c r="BC828" s="726"/>
      <c r="BD828" s="726"/>
      <c r="BE828" s="727"/>
    </row>
    <row r="829" spans="1:57" ht="31.5">
      <c r="A829" s="2443"/>
      <c r="B829" s="2451" t="s">
        <v>171</v>
      </c>
      <c r="C829" s="2407" t="s">
        <v>145</v>
      </c>
      <c r="D829" s="275" t="s">
        <v>74</v>
      </c>
      <c r="E829" s="2436">
        <v>232</v>
      </c>
      <c r="F829" s="2439">
        <f>E829-SUM(M829:M833)</f>
        <v>1</v>
      </c>
      <c r="G829" s="1500">
        <f t="shared" si="130"/>
        <v>19</v>
      </c>
      <c r="H829" s="1493">
        <f t="shared" si="139"/>
        <v>0</v>
      </c>
      <c r="I829" s="686"/>
      <c r="J829" s="686"/>
      <c r="K829" s="686"/>
      <c r="L829" s="703"/>
      <c r="M829" s="1494">
        <f t="shared" si="131"/>
        <v>19</v>
      </c>
      <c r="N829" s="689"/>
      <c r="O829" s="689"/>
      <c r="P829" s="689"/>
      <c r="Q829" s="689"/>
      <c r="R829" s="690">
        <v>19</v>
      </c>
      <c r="S829" s="691">
        <v>1</v>
      </c>
      <c r="T829" s="762"/>
      <c r="U829" s="762"/>
      <c r="V829" s="689">
        <v>18</v>
      </c>
      <c r="W829" s="689"/>
      <c r="X829" s="693"/>
      <c r="Y829" s="691">
        <v>19</v>
      </c>
      <c r="Z829" s="693"/>
      <c r="AA829" s="699"/>
      <c r="AB829" s="686">
        <v>4</v>
      </c>
      <c r="AC829" s="686">
        <v>4</v>
      </c>
      <c r="AD829" s="686">
        <v>1</v>
      </c>
      <c r="AE829" s="686">
        <v>6</v>
      </c>
      <c r="AF829" s="703">
        <v>1</v>
      </c>
      <c r="AG829" s="752">
        <v>37</v>
      </c>
      <c r="AH829" s="687">
        <v>12</v>
      </c>
      <c r="AI829" s="1488">
        <v>10</v>
      </c>
      <c r="AJ829" s="590">
        <f t="shared" si="133"/>
        <v>19</v>
      </c>
      <c r="AK829" s="700" t="s">
        <v>97</v>
      </c>
      <c r="AL829" s="701" t="s">
        <v>97</v>
      </c>
      <c r="AM829" s="702" t="s">
        <v>97</v>
      </c>
      <c r="AN829" s="699">
        <v>3</v>
      </c>
      <c r="AO829" s="686">
        <v>16</v>
      </c>
      <c r="AP829" s="703"/>
      <c r="AQ829" s="704" t="s">
        <v>97</v>
      </c>
      <c r="AR829" s="701" t="s">
        <v>97</v>
      </c>
      <c r="AS829" s="701" t="s">
        <v>97</v>
      </c>
      <c r="AT829" s="701" t="s">
        <v>97</v>
      </c>
      <c r="AU829" s="705" t="s">
        <v>97</v>
      </c>
      <c r="AV829" s="591">
        <f t="shared" si="132"/>
        <v>0</v>
      </c>
      <c r="AW829" s="706"/>
      <c r="AX829" s="707"/>
      <c r="AY829" s="707"/>
      <c r="AZ829" s="707"/>
      <c r="BA829" s="707"/>
      <c r="BB829" s="707"/>
      <c r="BC829" s="707"/>
      <c r="BD829" s="707"/>
      <c r="BE829" s="708"/>
    </row>
    <row r="830" spans="1:57" ht="47.25">
      <c r="A830" s="2443"/>
      <c r="B830" s="2452"/>
      <c r="C830" s="2408"/>
      <c r="D830" s="277" t="s">
        <v>75</v>
      </c>
      <c r="E830" s="2437"/>
      <c r="F830" s="2440"/>
      <c r="G830" s="1495">
        <f t="shared" si="130"/>
        <v>0</v>
      </c>
      <c r="H830" s="1496">
        <f t="shared" si="139"/>
        <v>0</v>
      </c>
      <c r="I830" s="711"/>
      <c r="J830" s="711"/>
      <c r="K830" s="711"/>
      <c r="L830" s="757"/>
      <c r="M830" s="1494">
        <f t="shared" si="131"/>
        <v>0</v>
      </c>
      <c r="N830" s="714"/>
      <c r="O830" s="714"/>
      <c r="P830" s="714"/>
      <c r="Q830" s="714"/>
      <c r="R830" s="715"/>
      <c r="S830" s="756"/>
      <c r="T830" s="694"/>
      <c r="U830" s="694"/>
      <c r="V830" s="751"/>
      <c r="W830" s="751"/>
      <c r="X830" s="695"/>
      <c r="Y830" s="756"/>
      <c r="Z830" s="695"/>
      <c r="AA830" s="696"/>
      <c r="AB830" s="697"/>
      <c r="AC830" s="697"/>
      <c r="AD830" s="697"/>
      <c r="AE830" s="697"/>
      <c r="AF830" s="809"/>
      <c r="AG830" s="758"/>
      <c r="AH830" s="712"/>
      <c r="AI830" s="812"/>
      <c r="AJ830" s="592">
        <f t="shared" si="133"/>
        <v>0</v>
      </c>
      <c r="AK830" s="720" t="s">
        <v>98</v>
      </c>
      <c r="AL830" s="721" t="s">
        <v>98</v>
      </c>
      <c r="AM830" s="722" t="s">
        <v>98</v>
      </c>
      <c r="AN830" s="723"/>
      <c r="AO830" s="721"/>
      <c r="AP830" s="722"/>
      <c r="AQ830" s="723" t="s">
        <v>97</v>
      </c>
      <c r="AR830" s="721" t="s">
        <v>97</v>
      </c>
      <c r="AS830" s="721" t="s">
        <v>97</v>
      </c>
      <c r="AT830" s="721" t="s">
        <v>97</v>
      </c>
      <c r="AU830" s="724" t="s">
        <v>97</v>
      </c>
      <c r="AV830" s="591">
        <f t="shared" si="132"/>
        <v>0</v>
      </c>
      <c r="AW830" s="753"/>
      <c r="AX830" s="754"/>
      <c r="AY830" s="754"/>
      <c r="AZ830" s="754"/>
      <c r="BA830" s="754"/>
      <c r="BB830" s="754"/>
      <c r="BC830" s="754"/>
      <c r="BD830" s="754"/>
      <c r="BE830" s="755"/>
    </row>
    <row r="831" spans="1:57" ht="31.5">
      <c r="A831" s="2443"/>
      <c r="B831" s="2452"/>
      <c r="C831" s="2408"/>
      <c r="D831" s="277" t="s">
        <v>76</v>
      </c>
      <c r="E831" s="2437"/>
      <c r="F831" s="2440"/>
      <c r="G831" s="1495">
        <f t="shared" si="130"/>
        <v>0</v>
      </c>
      <c r="H831" s="1496">
        <f t="shared" si="139"/>
        <v>0</v>
      </c>
      <c r="I831" s="711"/>
      <c r="J831" s="711"/>
      <c r="K831" s="711"/>
      <c r="L831" s="757"/>
      <c r="M831" s="1494">
        <f t="shared" si="131"/>
        <v>0</v>
      </c>
      <c r="N831" s="714"/>
      <c r="O831" s="714"/>
      <c r="P831" s="714"/>
      <c r="Q831" s="714"/>
      <c r="R831" s="715"/>
      <c r="S831" s="756"/>
      <c r="T831" s="694"/>
      <c r="U831" s="694"/>
      <c r="V831" s="751"/>
      <c r="W831" s="751"/>
      <c r="X831" s="695"/>
      <c r="Y831" s="756"/>
      <c r="Z831" s="695"/>
      <c r="AA831" s="696"/>
      <c r="AB831" s="697"/>
      <c r="AC831" s="697"/>
      <c r="AD831" s="697"/>
      <c r="AE831" s="697"/>
      <c r="AF831" s="809"/>
      <c r="AG831" s="758"/>
      <c r="AH831" s="712"/>
      <c r="AI831" s="812"/>
      <c r="AJ831" s="592">
        <f t="shared" si="133"/>
        <v>0</v>
      </c>
      <c r="AK831" s="720"/>
      <c r="AL831" s="721"/>
      <c r="AM831" s="722"/>
      <c r="AN831" s="723" t="s">
        <v>97</v>
      </c>
      <c r="AO831" s="721" t="s">
        <v>97</v>
      </c>
      <c r="AP831" s="722" t="s">
        <v>97</v>
      </c>
      <c r="AQ831" s="723" t="s">
        <v>97</v>
      </c>
      <c r="AR831" s="721" t="s">
        <v>97</v>
      </c>
      <c r="AS831" s="721" t="s">
        <v>97</v>
      </c>
      <c r="AT831" s="721" t="s">
        <v>97</v>
      </c>
      <c r="AU831" s="724" t="s">
        <v>97</v>
      </c>
      <c r="AV831" s="591">
        <f t="shared" si="132"/>
        <v>0</v>
      </c>
      <c r="AW831" s="753"/>
      <c r="AX831" s="754"/>
      <c r="AY831" s="754"/>
      <c r="AZ831" s="754"/>
      <c r="BA831" s="754"/>
      <c r="BB831" s="754"/>
      <c r="BC831" s="754"/>
      <c r="BD831" s="754"/>
      <c r="BE831" s="755"/>
    </row>
    <row r="832" spans="1:57" ht="31.5">
      <c r="A832" s="2443"/>
      <c r="B832" s="2452"/>
      <c r="C832" s="2408"/>
      <c r="D832" s="277" t="s">
        <v>77</v>
      </c>
      <c r="E832" s="2437"/>
      <c r="F832" s="2440"/>
      <c r="G832" s="1495">
        <f t="shared" si="130"/>
        <v>215</v>
      </c>
      <c r="H832" s="1496">
        <v>2</v>
      </c>
      <c r="I832" s="711"/>
      <c r="J832" s="711"/>
      <c r="K832" s="711">
        <v>2</v>
      </c>
      <c r="L832" s="757"/>
      <c r="M832" s="1494">
        <f t="shared" si="131"/>
        <v>212</v>
      </c>
      <c r="N832" s="714"/>
      <c r="O832" s="714"/>
      <c r="P832" s="714"/>
      <c r="Q832" s="714"/>
      <c r="R832" s="715">
        <v>212</v>
      </c>
      <c r="S832" s="756"/>
      <c r="T832" s="694"/>
      <c r="U832" s="694"/>
      <c r="V832" s="751">
        <v>211</v>
      </c>
      <c r="W832" s="751">
        <v>1</v>
      </c>
      <c r="X832" s="695"/>
      <c r="Y832" s="756">
        <v>186</v>
      </c>
      <c r="Z832" s="695">
        <v>26</v>
      </c>
      <c r="AA832" s="696"/>
      <c r="AB832" s="697">
        <v>42</v>
      </c>
      <c r="AC832" s="697">
        <v>37</v>
      </c>
      <c r="AD832" s="697">
        <v>3</v>
      </c>
      <c r="AE832" s="697">
        <v>48</v>
      </c>
      <c r="AF832" s="809">
        <v>10</v>
      </c>
      <c r="AG832" s="758">
        <v>40</v>
      </c>
      <c r="AH832" s="712">
        <v>18</v>
      </c>
      <c r="AI832" s="812">
        <v>135</v>
      </c>
      <c r="AJ832" s="592">
        <f>SUM(AQ832:AU832)</f>
        <v>212</v>
      </c>
      <c r="AK832" s="720" t="s">
        <v>98</v>
      </c>
      <c r="AL832" s="721" t="s">
        <v>98</v>
      </c>
      <c r="AM832" s="722" t="s">
        <v>98</v>
      </c>
      <c r="AN832" s="723" t="s">
        <v>97</v>
      </c>
      <c r="AO832" s="721" t="s">
        <v>97</v>
      </c>
      <c r="AP832" s="722" t="s">
        <v>97</v>
      </c>
      <c r="AQ832" s="723">
        <v>7</v>
      </c>
      <c r="AR832" s="721">
        <v>2</v>
      </c>
      <c r="AS832" s="721">
        <v>54</v>
      </c>
      <c r="AT832" s="721">
        <v>149</v>
      </c>
      <c r="AU832" s="724"/>
      <c r="AV832" s="591">
        <f t="shared" si="132"/>
        <v>3</v>
      </c>
      <c r="AW832" s="753">
        <v>2</v>
      </c>
      <c r="AX832" s="754"/>
      <c r="AY832" s="754"/>
      <c r="AZ832" s="754"/>
      <c r="BA832" s="754"/>
      <c r="BB832" s="754"/>
      <c r="BC832" s="754"/>
      <c r="BD832" s="754">
        <v>1</v>
      </c>
      <c r="BE832" s="755"/>
    </row>
    <row r="833" spans="1:57" ht="32.25" thickBot="1">
      <c r="A833" s="2443"/>
      <c r="B833" s="2453"/>
      <c r="C833" s="2409"/>
      <c r="D833" s="284" t="s">
        <v>78</v>
      </c>
      <c r="E833" s="2438"/>
      <c r="F833" s="2441"/>
      <c r="G833" s="1501">
        <f t="shared" si="130"/>
        <v>0</v>
      </c>
      <c r="H833" s="1499">
        <f t="shared" si="139"/>
        <v>0</v>
      </c>
      <c r="I833" s="732"/>
      <c r="J833" s="732"/>
      <c r="K833" s="732"/>
      <c r="L833" s="760"/>
      <c r="M833" s="1494">
        <f t="shared" si="131"/>
        <v>0</v>
      </c>
      <c r="N833" s="738"/>
      <c r="O833" s="738"/>
      <c r="P833" s="738"/>
      <c r="Q833" s="738"/>
      <c r="R833" s="1070"/>
      <c r="S833" s="737"/>
      <c r="T833" s="763"/>
      <c r="U833" s="763"/>
      <c r="V833" s="738"/>
      <c r="W833" s="738"/>
      <c r="X833" s="739"/>
      <c r="Y833" s="737"/>
      <c r="Z833" s="739"/>
      <c r="AA833" s="743"/>
      <c r="AB833" s="732"/>
      <c r="AC833" s="732"/>
      <c r="AD833" s="732"/>
      <c r="AE833" s="732"/>
      <c r="AF833" s="760"/>
      <c r="AG833" s="764"/>
      <c r="AH833" s="733"/>
      <c r="AI833" s="1489"/>
      <c r="AJ833" s="593">
        <f t="shared" si="133"/>
        <v>0</v>
      </c>
      <c r="AK833" s="744" t="s">
        <v>97</v>
      </c>
      <c r="AL833" s="745" t="s">
        <v>97</v>
      </c>
      <c r="AM833" s="746" t="s">
        <v>97</v>
      </c>
      <c r="AN833" s="747" t="s">
        <v>97</v>
      </c>
      <c r="AO833" s="745" t="s">
        <v>98</v>
      </c>
      <c r="AP833" s="746" t="s">
        <v>98</v>
      </c>
      <c r="AQ833" s="743"/>
      <c r="AR833" s="732"/>
      <c r="AS833" s="732"/>
      <c r="AT833" s="732"/>
      <c r="AU833" s="733"/>
      <c r="AV833" s="591">
        <f t="shared" si="132"/>
        <v>0</v>
      </c>
      <c r="AW833" s="748"/>
      <c r="AX833" s="749"/>
      <c r="AY833" s="749"/>
      <c r="AZ833" s="749"/>
      <c r="BA833" s="749"/>
      <c r="BB833" s="749"/>
      <c r="BC833" s="749"/>
      <c r="BD833" s="749"/>
      <c r="BE833" s="750"/>
    </row>
    <row r="834" spans="1:57" ht="31.5">
      <c r="A834" s="2443"/>
      <c r="B834" s="2451" t="s">
        <v>172</v>
      </c>
      <c r="C834" s="2407" t="s">
        <v>146</v>
      </c>
      <c r="D834" s="275" t="s">
        <v>74</v>
      </c>
      <c r="E834" s="2436">
        <v>78</v>
      </c>
      <c r="F834" s="2439">
        <f>E834-SUM(M834:M838)</f>
        <v>0</v>
      </c>
      <c r="G834" s="1492">
        <f t="shared" si="130"/>
        <v>0</v>
      </c>
      <c r="H834" s="1493">
        <f t="shared" ref="H834:H838" si="140">SUM(I834:L834)</f>
        <v>0</v>
      </c>
      <c r="I834" s="686"/>
      <c r="J834" s="686"/>
      <c r="K834" s="686"/>
      <c r="L834" s="703"/>
      <c r="M834" s="1494">
        <f t="shared" si="131"/>
        <v>0</v>
      </c>
      <c r="N834" s="689"/>
      <c r="O834" s="689"/>
      <c r="P834" s="689"/>
      <c r="Q834" s="689"/>
      <c r="R834" s="690"/>
      <c r="S834" s="691"/>
      <c r="T834" s="762"/>
      <c r="U834" s="762"/>
      <c r="V834" s="689"/>
      <c r="W834" s="689"/>
      <c r="X834" s="693"/>
      <c r="Y834" s="691"/>
      <c r="Z834" s="693"/>
      <c r="AA834" s="699"/>
      <c r="AB834" s="686"/>
      <c r="AC834" s="686"/>
      <c r="AD834" s="686"/>
      <c r="AE834" s="686"/>
      <c r="AF834" s="703"/>
      <c r="AG834" s="752"/>
      <c r="AH834" s="687"/>
      <c r="AI834" s="1488"/>
      <c r="AJ834" s="590">
        <f t="shared" si="133"/>
        <v>0</v>
      </c>
      <c r="AK834" s="700" t="s">
        <v>97</v>
      </c>
      <c r="AL834" s="701" t="s">
        <v>97</v>
      </c>
      <c r="AM834" s="702" t="s">
        <v>97</v>
      </c>
      <c r="AN834" s="699"/>
      <c r="AO834" s="686"/>
      <c r="AP834" s="703"/>
      <c r="AQ834" s="704" t="s">
        <v>97</v>
      </c>
      <c r="AR834" s="701" t="s">
        <v>97</v>
      </c>
      <c r="AS834" s="701" t="s">
        <v>97</v>
      </c>
      <c r="AT834" s="701" t="s">
        <v>97</v>
      </c>
      <c r="AU834" s="705" t="s">
        <v>97</v>
      </c>
      <c r="AV834" s="591">
        <f t="shared" si="132"/>
        <v>0</v>
      </c>
      <c r="AW834" s="706"/>
      <c r="AX834" s="707"/>
      <c r="AY834" s="707"/>
      <c r="AZ834" s="707"/>
      <c r="BA834" s="707"/>
      <c r="BB834" s="707"/>
      <c r="BC834" s="707"/>
      <c r="BD834" s="707"/>
      <c r="BE834" s="708"/>
    </row>
    <row r="835" spans="1:57" ht="47.25">
      <c r="A835" s="2443"/>
      <c r="B835" s="2452"/>
      <c r="C835" s="2408"/>
      <c r="D835" s="277" t="s">
        <v>75</v>
      </c>
      <c r="E835" s="2437"/>
      <c r="F835" s="2440"/>
      <c r="G835" s="1495">
        <f t="shared" si="130"/>
        <v>0</v>
      </c>
      <c r="H835" s="1496">
        <f t="shared" si="140"/>
        <v>0</v>
      </c>
      <c r="I835" s="711"/>
      <c r="J835" s="711"/>
      <c r="K835" s="711"/>
      <c r="L835" s="757"/>
      <c r="M835" s="1494">
        <f t="shared" si="131"/>
        <v>0</v>
      </c>
      <c r="N835" s="714"/>
      <c r="O835" s="714"/>
      <c r="P835" s="714"/>
      <c r="Q835" s="714"/>
      <c r="R835" s="715"/>
      <c r="S835" s="756"/>
      <c r="T835" s="694"/>
      <c r="U835" s="694"/>
      <c r="V835" s="751"/>
      <c r="W835" s="751"/>
      <c r="X835" s="695"/>
      <c r="Y835" s="756"/>
      <c r="Z835" s="695"/>
      <c r="AA835" s="696"/>
      <c r="AB835" s="697"/>
      <c r="AC835" s="697"/>
      <c r="AD835" s="697"/>
      <c r="AE835" s="697"/>
      <c r="AF835" s="809"/>
      <c r="AG835" s="758"/>
      <c r="AH835" s="712"/>
      <c r="AI835" s="812"/>
      <c r="AJ835" s="592">
        <f t="shared" si="133"/>
        <v>0</v>
      </c>
      <c r="AK835" s="720" t="s">
        <v>98</v>
      </c>
      <c r="AL835" s="721" t="s">
        <v>98</v>
      </c>
      <c r="AM835" s="722" t="s">
        <v>98</v>
      </c>
      <c r="AN835" s="723"/>
      <c r="AO835" s="721"/>
      <c r="AP835" s="722"/>
      <c r="AQ835" s="723" t="s">
        <v>97</v>
      </c>
      <c r="AR835" s="721" t="s">
        <v>97</v>
      </c>
      <c r="AS835" s="721" t="s">
        <v>97</v>
      </c>
      <c r="AT835" s="721" t="s">
        <v>97</v>
      </c>
      <c r="AU835" s="724" t="s">
        <v>97</v>
      </c>
      <c r="AV835" s="591">
        <f t="shared" si="132"/>
        <v>0</v>
      </c>
      <c r="AW835" s="753"/>
      <c r="AX835" s="754"/>
      <c r="AY835" s="754"/>
      <c r="AZ835" s="754"/>
      <c r="BA835" s="754"/>
      <c r="BB835" s="754"/>
      <c r="BC835" s="754"/>
      <c r="BD835" s="754"/>
      <c r="BE835" s="755"/>
    </row>
    <row r="836" spans="1:57" ht="31.5">
      <c r="A836" s="2443"/>
      <c r="B836" s="2452"/>
      <c r="C836" s="2408"/>
      <c r="D836" s="277" t="s">
        <v>76</v>
      </c>
      <c r="E836" s="2437"/>
      <c r="F836" s="2440"/>
      <c r="G836" s="1495">
        <f t="shared" si="130"/>
        <v>0</v>
      </c>
      <c r="H836" s="1496">
        <f t="shared" si="140"/>
        <v>0</v>
      </c>
      <c r="I836" s="711"/>
      <c r="J836" s="711"/>
      <c r="K836" s="711"/>
      <c r="L836" s="757"/>
      <c r="M836" s="1494">
        <f t="shared" si="131"/>
        <v>0</v>
      </c>
      <c r="N836" s="714"/>
      <c r="O836" s="714"/>
      <c r="P836" s="714"/>
      <c r="Q836" s="714"/>
      <c r="R836" s="715"/>
      <c r="S836" s="756"/>
      <c r="T836" s="694"/>
      <c r="U836" s="694"/>
      <c r="V836" s="751"/>
      <c r="W836" s="751"/>
      <c r="X836" s="695"/>
      <c r="Y836" s="756"/>
      <c r="Z836" s="695"/>
      <c r="AA836" s="696"/>
      <c r="AB836" s="697"/>
      <c r="AC836" s="697"/>
      <c r="AD836" s="697"/>
      <c r="AE836" s="697"/>
      <c r="AF836" s="809"/>
      <c r="AG836" s="758"/>
      <c r="AH836" s="712"/>
      <c r="AI836" s="812"/>
      <c r="AJ836" s="592">
        <f t="shared" si="133"/>
        <v>0</v>
      </c>
      <c r="AK836" s="720"/>
      <c r="AL836" s="721"/>
      <c r="AM836" s="722"/>
      <c r="AN836" s="723" t="s">
        <v>97</v>
      </c>
      <c r="AO836" s="721" t="s">
        <v>97</v>
      </c>
      <c r="AP836" s="722" t="s">
        <v>97</v>
      </c>
      <c r="AQ836" s="723" t="s">
        <v>97</v>
      </c>
      <c r="AR836" s="721" t="s">
        <v>97</v>
      </c>
      <c r="AS836" s="721" t="s">
        <v>97</v>
      </c>
      <c r="AT836" s="721" t="s">
        <v>97</v>
      </c>
      <c r="AU836" s="724" t="s">
        <v>97</v>
      </c>
      <c r="AV836" s="591">
        <f t="shared" si="132"/>
        <v>0</v>
      </c>
      <c r="AW836" s="753"/>
      <c r="AX836" s="754"/>
      <c r="AY836" s="754"/>
      <c r="AZ836" s="754"/>
      <c r="BA836" s="754"/>
      <c r="BB836" s="754"/>
      <c r="BC836" s="754"/>
      <c r="BD836" s="754"/>
      <c r="BE836" s="755"/>
    </row>
    <row r="837" spans="1:57" ht="31.5">
      <c r="A837" s="2443"/>
      <c r="B837" s="2452"/>
      <c r="C837" s="2408"/>
      <c r="D837" s="277" t="s">
        <v>77</v>
      </c>
      <c r="E837" s="2437"/>
      <c r="F837" s="2440"/>
      <c r="G837" s="1495">
        <f t="shared" si="130"/>
        <v>78</v>
      </c>
      <c r="H837" s="1496">
        <f t="shared" si="140"/>
        <v>0</v>
      </c>
      <c r="I837" s="711"/>
      <c r="J837" s="711"/>
      <c r="K837" s="711"/>
      <c r="L837" s="757"/>
      <c r="M837" s="1494">
        <f t="shared" si="131"/>
        <v>78</v>
      </c>
      <c r="N837" s="714"/>
      <c r="O837" s="714"/>
      <c r="P837" s="714"/>
      <c r="Q837" s="714"/>
      <c r="R837" s="715">
        <v>78</v>
      </c>
      <c r="S837" s="756"/>
      <c r="T837" s="694"/>
      <c r="U837" s="694"/>
      <c r="V837" s="751">
        <v>74</v>
      </c>
      <c r="W837" s="751">
        <v>4</v>
      </c>
      <c r="X837" s="695"/>
      <c r="Y837" s="756">
        <v>76</v>
      </c>
      <c r="Z837" s="695">
        <v>2</v>
      </c>
      <c r="AA837" s="696"/>
      <c r="AB837" s="697">
        <v>24</v>
      </c>
      <c r="AC837" s="697">
        <v>24</v>
      </c>
      <c r="AD837" s="697">
        <v>10</v>
      </c>
      <c r="AE837" s="697">
        <v>57</v>
      </c>
      <c r="AF837" s="809">
        <v>1</v>
      </c>
      <c r="AG837" s="758">
        <v>96.4</v>
      </c>
      <c r="AH837" s="712">
        <v>15</v>
      </c>
      <c r="AI837" s="812">
        <v>96.9</v>
      </c>
      <c r="AJ837" s="592">
        <f>SUM(AQ837:AU837)</f>
        <v>78</v>
      </c>
      <c r="AK837" s="720" t="s">
        <v>98</v>
      </c>
      <c r="AL837" s="721" t="s">
        <v>98</v>
      </c>
      <c r="AM837" s="722" t="s">
        <v>98</v>
      </c>
      <c r="AN837" s="723" t="s">
        <v>97</v>
      </c>
      <c r="AO837" s="721" t="s">
        <v>97</v>
      </c>
      <c r="AP837" s="722" t="s">
        <v>97</v>
      </c>
      <c r="AQ837" s="723">
        <v>1</v>
      </c>
      <c r="AR837" s="721">
        <v>4</v>
      </c>
      <c r="AS837" s="721">
        <v>19</v>
      </c>
      <c r="AT837" s="721">
        <v>41</v>
      </c>
      <c r="AU837" s="724">
        <v>13</v>
      </c>
      <c r="AV837" s="591">
        <f t="shared" si="132"/>
        <v>0</v>
      </c>
      <c r="AW837" s="753"/>
      <c r="AX837" s="754"/>
      <c r="AY837" s="754"/>
      <c r="AZ837" s="754"/>
      <c r="BA837" s="754"/>
      <c r="BB837" s="754"/>
      <c r="BC837" s="754"/>
      <c r="BD837" s="754"/>
      <c r="BE837" s="755"/>
    </row>
    <row r="838" spans="1:57" ht="32.25" thickBot="1">
      <c r="A838" s="2443"/>
      <c r="B838" s="2453"/>
      <c r="C838" s="2409"/>
      <c r="D838" s="284" t="s">
        <v>78</v>
      </c>
      <c r="E838" s="2438"/>
      <c r="F838" s="2441"/>
      <c r="G838" s="1498">
        <f t="shared" si="130"/>
        <v>0</v>
      </c>
      <c r="H838" s="1499">
        <f t="shared" si="140"/>
        <v>0</v>
      </c>
      <c r="I838" s="732"/>
      <c r="J838" s="732"/>
      <c r="K838" s="732"/>
      <c r="L838" s="760"/>
      <c r="M838" s="1494">
        <f t="shared" si="131"/>
        <v>0</v>
      </c>
      <c r="N838" s="738"/>
      <c r="O838" s="738"/>
      <c r="P838" s="738"/>
      <c r="Q838" s="738"/>
      <c r="R838" s="1070"/>
      <c r="S838" s="737"/>
      <c r="T838" s="763"/>
      <c r="U838" s="763"/>
      <c r="V838" s="738"/>
      <c r="W838" s="738"/>
      <c r="X838" s="739"/>
      <c r="Y838" s="737"/>
      <c r="Z838" s="739"/>
      <c r="AA838" s="743"/>
      <c r="AB838" s="732"/>
      <c r="AC838" s="732"/>
      <c r="AD838" s="732"/>
      <c r="AE838" s="732"/>
      <c r="AF838" s="760"/>
      <c r="AG838" s="764"/>
      <c r="AH838" s="733"/>
      <c r="AI838" s="1489"/>
      <c r="AJ838" s="593">
        <f t="shared" si="133"/>
        <v>0</v>
      </c>
      <c r="AK838" s="744" t="s">
        <v>97</v>
      </c>
      <c r="AL838" s="745" t="s">
        <v>97</v>
      </c>
      <c r="AM838" s="746" t="s">
        <v>97</v>
      </c>
      <c r="AN838" s="747" t="s">
        <v>97</v>
      </c>
      <c r="AO838" s="745" t="s">
        <v>98</v>
      </c>
      <c r="AP838" s="746" t="s">
        <v>98</v>
      </c>
      <c r="AQ838" s="743"/>
      <c r="AR838" s="732"/>
      <c r="AS838" s="732"/>
      <c r="AT838" s="732"/>
      <c r="AU838" s="733"/>
      <c r="AV838" s="591">
        <f t="shared" si="132"/>
        <v>0</v>
      </c>
      <c r="AW838" s="748"/>
      <c r="AX838" s="749"/>
      <c r="AY838" s="749"/>
      <c r="AZ838" s="749"/>
      <c r="BA838" s="749"/>
      <c r="BB838" s="749"/>
      <c r="BC838" s="749"/>
      <c r="BD838" s="749"/>
      <c r="BE838" s="750"/>
    </row>
    <row r="839" spans="1:57" ht="31.5">
      <c r="A839" s="2443"/>
      <c r="B839" s="2451" t="s">
        <v>173</v>
      </c>
      <c r="C839" s="2407" t="s">
        <v>147</v>
      </c>
      <c r="D839" s="275" t="s">
        <v>74</v>
      </c>
      <c r="E839" s="2436">
        <v>23</v>
      </c>
      <c r="F839" s="2439">
        <f>E839-SUM(M839:M843)</f>
        <v>0</v>
      </c>
      <c r="G839" s="1500">
        <f t="shared" si="130"/>
        <v>6</v>
      </c>
      <c r="H839" s="1493">
        <f t="shared" ref="H839:H868" si="141">SUM(I839:L839)</f>
        <v>0</v>
      </c>
      <c r="I839" s="686"/>
      <c r="J839" s="686"/>
      <c r="K839" s="686"/>
      <c r="L839" s="703"/>
      <c r="M839" s="1494">
        <f t="shared" si="131"/>
        <v>6</v>
      </c>
      <c r="N839" s="751"/>
      <c r="O839" s="751"/>
      <c r="P839" s="751"/>
      <c r="Q839" s="751"/>
      <c r="R839" s="843">
        <v>6</v>
      </c>
      <c r="S839" s="691"/>
      <c r="T839" s="762"/>
      <c r="U839" s="762"/>
      <c r="V839" s="689">
        <v>6</v>
      </c>
      <c r="W839" s="689"/>
      <c r="X839" s="693"/>
      <c r="Y839" s="691">
        <v>6</v>
      </c>
      <c r="Z839" s="693"/>
      <c r="AA839" s="699"/>
      <c r="AB839" s="686">
        <v>1</v>
      </c>
      <c r="AC839" s="686"/>
      <c r="AD839" s="686"/>
      <c r="AE839" s="686">
        <v>5</v>
      </c>
      <c r="AF839" s="703"/>
      <c r="AG839" s="752">
        <v>46</v>
      </c>
      <c r="AH839" s="687">
        <v>24</v>
      </c>
      <c r="AI839" s="1488">
        <v>11</v>
      </c>
      <c r="AJ839" s="590">
        <f t="shared" si="133"/>
        <v>6</v>
      </c>
      <c r="AK839" s="700" t="s">
        <v>97</v>
      </c>
      <c r="AL839" s="701" t="s">
        <v>97</v>
      </c>
      <c r="AM839" s="702" t="s">
        <v>97</v>
      </c>
      <c r="AN839" s="699"/>
      <c r="AO839" s="686">
        <v>6</v>
      </c>
      <c r="AP839" s="703"/>
      <c r="AQ839" s="704" t="s">
        <v>97</v>
      </c>
      <c r="AR839" s="701" t="s">
        <v>97</v>
      </c>
      <c r="AS839" s="701" t="s">
        <v>97</v>
      </c>
      <c r="AT839" s="701" t="s">
        <v>97</v>
      </c>
      <c r="AU839" s="705" t="s">
        <v>97</v>
      </c>
      <c r="AV839" s="591">
        <f t="shared" si="132"/>
        <v>0</v>
      </c>
      <c r="AW839" s="706"/>
      <c r="AX839" s="707"/>
      <c r="AY839" s="707"/>
      <c r="AZ839" s="707"/>
      <c r="BA839" s="707"/>
      <c r="BB839" s="707"/>
      <c r="BC839" s="707"/>
      <c r="BD839" s="707"/>
      <c r="BE839" s="708"/>
    </row>
    <row r="840" spans="1:57" ht="47.25">
      <c r="A840" s="2443"/>
      <c r="B840" s="2452"/>
      <c r="C840" s="2408"/>
      <c r="D840" s="277" t="s">
        <v>75</v>
      </c>
      <c r="E840" s="2437"/>
      <c r="F840" s="2440"/>
      <c r="G840" s="1495">
        <f t="shared" si="130"/>
        <v>0</v>
      </c>
      <c r="H840" s="1496">
        <f t="shared" si="141"/>
        <v>0</v>
      </c>
      <c r="I840" s="711"/>
      <c r="J840" s="711"/>
      <c r="K840" s="711"/>
      <c r="L840" s="757"/>
      <c r="M840" s="1494">
        <f t="shared" si="131"/>
        <v>0</v>
      </c>
      <c r="N840" s="714"/>
      <c r="O840" s="714"/>
      <c r="P840" s="714"/>
      <c r="Q840" s="714"/>
      <c r="R840" s="715"/>
      <c r="S840" s="756"/>
      <c r="T840" s="694"/>
      <c r="U840" s="694"/>
      <c r="V840" s="751"/>
      <c r="W840" s="751"/>
      <c r="X840" s="695"/>
      <c r="Y840" s="756"/>
      <c r="Z840" s="695"/>
      <c r="AA840" s="696"/>
      <c r="AB840" s="697"/>
      <c r="AC840" s="697"/>
      <c r="AD840" s="697"/>
      <c r="AE840" s="697"/>
      <c r="AF840" s="809"/>
      <c r="AG840" s="758"/>
      <c r="AH840" s="712"/>
      <c r="AI840" s="812"/>
      <c r="AJ840" s="592">
        <f t="shared" si="133"/>
        <v>0</v>
      </c>
      <c r="AK840" s="720" t="s">
        <v>98</v>
      </c>
      <c r="AL840" s="721" t="s">
        <v>98</v>
      </c>
      <c r="AM840" s="722" t="s">
        <v>98</v>
      </c>
      <c r="AN840" s="723"/>
      <c r="AO840" s="721"/>
      <c r="AP840" s="722"/>
      <c r="AQ840" s="723" t="s">
        <v>97</v>
      </c>
      <c r="AR840" s="721" t="s">
        <v>97</v>
      </c>
      <c r="AS840" s="721" t="s">
        <v>97</v>
      </c>
      <c r="AT840" s="721" t="s">
        <v>97</v>
      </c>
      <c r="AU840" s="724" t="s">
        <v>97</v>
      </c>
      <c r="AV840" s="591">
        <f t="shared" si="132"/>
        <v>0</v>
      </c>
      <c r="AW840" s="753"/>
      <c r="AX840" s="754"/>
      <c r="AY840" s="754"/>
      <c r="AZ840" s="754"/>
      <c r="BA840" s="754"/>
      <c r="BB840" s="754"/>
      <c r="BC840" s="754"/>
      <c r="BD840" s="754"/>
      <c r="BE840" s="755"/>
    </row>
    <row r="841" spans="1:57" ht="31.5">
      <c r="A841" s="2443"/>
      <c r="B841" s="2452"/>
      <c r="C841" s="2408"/>
      <c r="D841" s="277" t="s">
        <v>76</v>
      </c>
      <c r="E841" s="2437"/>
      <c r="F841" s="2440"/>
      <c r="G841" s="1495">
        <f t="shared" si="130"/>
        <v>0</v>
      </c>
      <c r="H841" s="1496">
        <f t="shared" si="141"/>
        <v>0</v>
      </c>
      <c r="I841" s="711"/>
      <c r="J841" s="711"/>
      <c r="K841" s="711"/>
      <c r="L841" s="757"/>
      <c r="M841" s="1494">
        <f t="shared" si="131"/>
        <v>0</v>
      </c>
      <c r="N841" s="714"/>
      <c r="O841" s="714"/>
      <c r="P841" s="714"/>
      <c r="Q841" s="714"/>
      <c r="R841" s="715"/>
      <c r="S841" s="756"/>
      <c r="T841" s="694"/>
      <c r="U841" s="694"/>
      <c r="V841" s="751"/>
      <c r="W841" s="751"/>
      <c r="X841" s="695"/>
      <c r="Y841" s="756"/>
      <c r="Z841" s="695"/>
      <c r="AA841" s="696"/>
      <c r="AB841" s="697"/>
      <c r="AC841" s="697"/>
      <c r="AD841" s="697"/>
      <c r="AE841" s="697"/>
      <c r="AF841" s="809"/>
      <c r="AG841" s="758"/>
      <c r="AH841" s="712"/>
      <c r="AI841" s="812"/>
      <c r="AJ841" s="592">
        <f t="shared" si="133"/>
        <v>0</v>
      </c>
      <c r="AK841" s="720"/>
      <c r="AL841" s="721"/>
      <c r="AM841" s="722"/>
      <c r="AN841" s="723" t="s">
        <v>97</v>
      </c>
      <c r="AO841" s="721" t="s">
        <v>97</v>
      </c>
      <c r="AP841" s="722" t="s">
        <v>97</v>
      </c>
      <c r="AQ841" s="723" t="s">
        <v>97</v>
      </c>
      <c r="AR841" s="721" t="s">
        <v>97</v>
      </c>
      <c r="AS841" s="721" t="s">
        <v>97</v>
      </c>
      <c r="AT841" s="721" t="s">
        <v>97</v>
      </c>
      <c r="AU841" s="724" t="s">
        <v>97</v>
      </c>
      <c r="AV841" s="591">
        <f t="shared" si="132"/>
        <v>0</v>
      </c>
      <c r="AW841" s="753"/>
      <c r="AX841" s="754"/>
      <c r="AY841" s="754"/>
      <c r="AZ841" s="754"/>
      <c r="BA841" s="754"/>
      <c r="BB841" s="754"/>
      <c r="BC841" s="754"/>
      <c r="BD841" s="754"/>
      <c r="BE841" s="755"/>
    </row>
    <row r="842" spans="1:57" ht="31.5">
      <c r="A842" s="2443"/>
      <c r="B842" s="2452"/>
      <c r="C842" s="2408"/>
      <c r="D842" s="277" t="s">
        <v>77</v>
      </c>
      <c r="E842" s="2437"/>
      <c r="F842" s="2440"/>
      <c r="G842" s="1495">
        <f t="shared" ref="G842:G905" si="142">SUM(M842,AV842)</f>
        <v>17</v>
      </c>
      <c r="H842" s="1496">
        <f t="shared" si="141"/>
        <v>0</v>
      </c>
      <c r="I842" s="711"/>
      <c r="J842" s="711"/>
      <c r="K842" s="711"/>
      <c r="L842" s="757"/>
      <c r="M842" s="1494">
        <f t="shared" ref="M842:M905" si="143">IF(AND(SUM(N842:R842)=SUM(Y842:Z842),SUM(S842:X842)=SUM(Y842:Z842)),SUM(N842:R842),"ПЕРЕВІРТЕ ПРАВИЛЬНІСТЬ ДАНИХ")</f>
        <v>17</v>
      </c>
      <c r="N842" s="714"/>
      <c r="O842" s="714"/>
      <c r="P842" s="714"/>
      <c r="Q842" s="714"/>
      <c r="R842" s="715">
        <v>17</v>
      </c>
      <c r="S842" s="756"/>
      <c r="T842" s="694"/>
      <c r="U842" s="694"/>
      <c r="V842" s="751">
        <v>17</v>
      </c>
      <c r="W842" s="751"/>
      <c r="X842" s="695"/>
      <c r="Y842" s="756">
        <v>14</v>
      </c>
      <c r="Z842" s="695">
        <v>3</v>
      </c>
      <c r="AA842" s="696"/>
      <c r="AB842" s="697">
        <v>10</v>
      </c>
      <c r="AC842" s="697">
        <v>9</v>
      </c>
      <c r="AD842" s="697"/>
      <c r="AE842" s="697">
        <v>11</v>
      </c>
      <c r="AF842" s="809">
        <v>4</v>
      </c>
      <c r="AG842" s="758">
        <v>46</v>
      </c>
      <c r="AH842" s="712">
        <v>22</v>
      </c>
      <c r="AI842" s="812">
        <v>88</v>
      </c>
      <c r="AJ842" s="592">
        <f>SUM(AQ842:AU842)</f>
        <v>17</v>
      </c>
      <c r="AK842" s="720" t="s">
        <v>98</v>
      </c>
      <c r="AL842" s="721" t="s">
        <v>98</v>
      </c>
      <c r="AM842" s="722" t="s">
        <v>98</v>
      </c>
      <c r="AN842" s="723" t="s">
        <v>97</v>
      </c>
      <c r="AO842" s="721" t="s">
        <v>97</v>
      </c>
      <c r="AP842" s="722" t="s">
        <v>97</v>
      </c>
      <c r="AQ842" s="723">
        <v>4</v>
      </c>
      <c r="AR842" s="721">
        <v>1</v>
      </c>
      <c r="AS842" s="721">
        <v>12</v>
      </c>
      <c r="AT842" s="721"/>
      <c r="AU842" s="724"/>
      <c r="AV842" s="591">
        <f t="shared" ref="AV842:AV905" si="144">SUM(AW842:BE842)</f>
        <v>0</v>
      </c>
      <c r="AW842" s="753"/>
      <c r="AX842" s="754"/>
      <c r="AY842" s="754"/>
      <c r="AZ842" s="754"/>
      <c r="BA842" s="754"/>
      <c r="BB842" s="754"/>
      <c r="BC842" s="754"/>
      <c r="BD842" s="754"/>
      <c r="BE842" s="755"/>
    </row>
    <row r="843" spans="1:57" ht="32.25" thickBot="1">
      <c r="A843" s="2443"/>
      <c r="B843" s="2453"/>
      <c r="C843" s="2409"/>
      <c r="D843" s="284" t="s">
        <v>78</v>
      </c>
      <c r="E843" s="2438"/>
      <c r="F843" s="2441"/>
      <c r="G843" s="1501">
        <f t="shared" si="142"/>
        <v>0</v>
      </c>
      <c r="H843" s="1499">
        <f t="shared" si="141"/>
        <v>0</v>
      </c>
      <c r="I843" s="732"/>
      <c r="J843" s="732"/>
      <c r="K843" s="732"/>
      <c r="L843" s="760"/>
      <c r="M843" s="1494">
        <f t="shared" si="143"/>
        <v>0</v>
      </c>
      <c r="N843" s="738"/>
      <c r="O843" s="738"/>
      <c r="P843" s="738"/>
      <c r="Q843" s="738"/>
      <c r="R843" s="1070"/>
      <c r="S843" s="737"/>
      <c r="T843" s="763"/>
      <c r="U843" s="763"/>
      <c r="V843" s="738"/>
      <c r="W843" s="738"/>
      <c r="X843" s="739"/>
      <c r="Y843" s="737"/>
      <c r="Z843" s="739"/>
      <c r="AA843" s="743"/>
      <c r="AB843" s="732"/>
      <c r="AC843" s="732"/>
      <c r="AD843" s="732"/>
      <c r="AE843" s="732"/>
      <c r="AF843" s="760"/>
      <c r="AG843" s="764"/>
      <c r="AH843" s="733"/>
      <c r="AI843" s="1489"/>
      <c r="AJ843" s="593">
        <f t="shared" ref="AJ843:AJ905" si="145">SUM(AN843:AP843)</f>
        <v>0</v>
      </c>
      <c r="AK843" s="744" t="s">
        <v>97</v>
      </c>
      <c r="AL843" s="745" t="s">
        <v>97</v>
      </c>
      <c r="AM843" s="746" t="s">
        <v>97</v>
      </c>
      <c r="AN843" s="747" t="s">
        <v>97</v>
      </c>
      <c r="AO843" s="745" t="s">
        <v>98</v>
      </c>
      <c r="AP843" s="746" t="s">
        <v>98</v>
      </c>
      <c r="AQ843" s="743"/>
      <c r="AR843" s="732"/>
      <c r="AS843" s="732"/>
      <c r="AT843" s="732"/>
      <c r="AU843" s="733"/>
      <c r="AV843" s="591">
        <f t="shared" si="144"/>
        <v>0</v>
      </c>
      <c r="AW843" s="748"/>
      <c r="AX843" s="749"/>
      <c r="AY843" s="749"/>
      <c r="AZ843" s="749"/>
      <c r="BA843" s="749"/>
      <c r="BB843" s="749"/>
      <c r="BC843" s="749"/>
      <c r="BD843" s="749"/>
      <c r="BE843" s="750"/>
    </row>
    <row r="844" spans="1:57" ht="31.5">
      <c r="A844" s="2443"/>
      <c r="B844" s="2451" t="s">
        <v>174</v>
      </c>
      <c r="C844" s="2407" t="s">
        <v>148</v>
      </c>
      <c r="D844" s="275" t="s">
        <v>74</v>
      </c>
      <c r="E844" s="2436">
        <v>16</v>
      </c>
      <c r="F844" s="2439">
        <f>E844-SUM(M844:M848)</f>
        <v>-1</v>
      </c>
      <c r="G844" s="1492">
        <f t="shared" si="142"/>
        <v>0</v>
      </c>
      <c r="H844" s="1493">
        <f t="shared" si="141"/>
        <v>0</v>
      </c>
      <c r="I844" s="686"/>
      <c r="J844" s="686"/>
      <c r="K844" s="686"/>
      <c r="L844" s="703"/>
      <c r="M844" s="1494">
        <f t="shared" si="143"/>
        <v>0</v>
      </c>
      <c r="N844" s="689"/>
      <c r="O844" s="689"/>
      <c r="P844" s="689"/>
      <c r="Q844" s="689"/>
      <c r="R844" s="690"/>
      <c r="S844" s="691"/>
      <c r="T844" s="762"/>
      <c r="U844" s="762"/>
      <c r="V844" s="689"/>
      <c r="W844" s="689"/>
      <c r="X844" s="693"/>
      <c r="Y844" s="691"/>
      <c r="Z844" s="693"/>
      <c r="AA844" s="699"/>
      <c r="AB844" s="686"/>
      <c r="AC844" s="686"/>
      <c r="AD844" s="686"/>
      <c r="AE844" s="686"/>
      <c r="AF844" s="703"/>
      <c r="AG844" s="752"/>
      <c r="AH844" s="687"/>
      <c r="AI844" s="1488"/>
      <c r="AJ844" s="590">
        <f t="shared" si="145"/>
        <v>0</v>
      </c>
      <c r="AK844" s="700" t="s">
        <v>97</v>
      </c>
      <c r="AL844" s="701" t="s">
        <v>97</v>
      </c>
      <c r="AM844" s="702" t="s">
        <v>97</v>
      </c>
      <c r="AN844" s="699"/>
      <c r="AO844" s="686"/>
      <c r="AP844" s="703"/>
      <c r="AQ844" s="704" t="s">
        <v>97</v>
      </c>
      <c r="AR844" s="701" t="s">
        <v>97</v>
      </c>
      <c r="AS844" s="701" t="s">
        <v>97</v>
      </c>
      <c r="AT844" s="701" t="s">
        <v>97</v>
      </c>
      <c r="AU844" s="705" t="s">
        <v>97</v>
      </c>
      <c r="AV844" s="591">
        <f t="shared" si="144"/>
        <v>0</v>
      </c>
      <c r="AW844" s="706"/>
      <c r="AX844" s="707"/>
      <c r="AY844" s="707"/>
      <c r="AZ844" s="707"/>
      <c r="BA844" s="707"/>
      <c r="BB844" s="707"/>
      <c r="BC844" s="707"/>
      <c r="BD844" s="707"/>
      <c r="BE844" s="708"/>
    </row>
    <row r="845" spans="1:57" ht="47.25">
      <c r="A845" s="2443"/>
      <c r="B845" s="2452"/>
      <c r="C845" s="2408"/>
      <c r="D845" s="277" t="s">
        <v>75</v>
      </c>
      <c r="E845" s="2437"/>
      <c r="F845" s="2440"/>
      <c r="G845" s="1495">
        <f t="shared" si="142"/>
        <v>0</v>
      </c>
      <c r="H845" s="1496">
        <f t="shared" si="141"/>
        <v>0</v>
      </c>
      <c r="I845" s="711"/>
      <c r="J845" s="711"/>
      <c r="K845" s="711"/>
      <c r="L845" s="757"/>
      <c r="M845" s="1494">
        <f t="shared" si="143"/>
        <v>0</v>
      </c>
      <c r="N845" s="714"/>
      <c r="O845" s="714"/>
      <c r="P845" s="714"/>
      <c r="Q845" s="714"/>
      <c r="R845" s="715"/>
      <c r="S845" s="756"/>
      <c r="T845" s="694"/>
      <c r="U845" s="694"/>
      <c r="V845" s="751"/>
      <c r="W845" s="751"/>
      <c r="X845" s="695"/>
      <c r="Y845" s="756"/>
      <c r="Z845" s="695"/>
      <c r="AA845" s="696"/>
      <c r="AB845" s="697"/>
      <c r="AC845" s="697"/>
      <c r="AD845" s="697"/>
      <c r="AE845" s="697"/>
      <c r="AF845" s="809"/>
      <c r="AG845" s="758"/>
      <c r="AH845" s="712"/>
      <c r="AI845" s="812"/>
      <c r="AJ845" s="592">
        <f t="shared" si="145"/>
        <v>0</v>
      </c>
      <c r="AK845" s="720" t="s">
        <v>98</v>
      </c>
      <c r="AL845" s="721" t="s">
        <v>98</v>
      </c>
      <c r="AM845" s="722" t="s">
        <v>98</v>
      </c>
      <c r="AN845" s="723"/>
      <c r="AO845" s="721"/>
      <c r="AP845" s="722"/>
      <c r="AQ845" s="723" t="s">
        <v>97</v>
      </c>
      <c r="AR845" s="721" t="s">
        <v>97</v>
      </c>
      <c r="AS845" s="721" t="s">
        <v>97</v>
      </c>
      <c r="AT845" s="721" t="s">
        <v>97</v>
      </c>
      <c r="AU845" s="724" t="s">
        <v>97</v>
      </c>
      <c r="AV845" s="591">
        <f t="shared" si="144"/>
        <v>0</v>
      </c>
      <c r="AW845" s="753"/>
      <c r="AX845" s="754"/>
      <c r="AY845" s="754"/>
      <c r="AZ845" s="754"/>
      <c r="BA845" s="754"/>
      <c r="BB845" s="754"/>
      <c r="BC845" s="754"/>
      <c r="BD845" s="754"/>
      <c r="BE845" s="755"/>
    </row>
    <row r="846" spans="1:57" ht="31.5">
      <c r="A846" s="2443"/>
      <c r="B846" s="2452"/>
      <c r="C846" s="2408"/>
      <c r="D846" s="277" t="s">
        <v>76</v>
      </c>
      <c r="E846" s="2437"/>
      <c r="F846" s="2440"/>
      <c r="G846" s="1495">
        <f t="shared" si="142"/>
        <v>0</v>
      </c>
      <c r="H846" s="1496">
        <f t="shared" si="141"/>
        <v>0</v>
      </c>
      <c r="I846" s="711"/>
      <c r="J846" s="711"/>
      <c r="K846" s="711"/>
      <c r="L846" s="757"/>
      <c r="M846" s="1494">
        <f t="shared" si="143"/>
        <v>0</v>
      </c>
      <c r="N846" s="714"/>
      <c r="O846" s="714"/>
      <c r="P846" s="714"/>
      <c r="Q846" s="714"/>
      <c r="R846" s="715"/>
      <c r="S846" s="756"/>
      <c r="T846" s="694"/>
      <c r="U846" s="694"/>
      <c r="V846" s="751"/>
      <c r="W846" s="751"/>
      <c r="X846" s="695"/>
      <c r="Y846" s="756"/>
      <c r="Z846" s="695"/>
      <c r="AA846" s="696"/>
      <c r="AB846" s="697"/>
      <c r="AC846" s="697"/>
      <c r="AD846" s="697"/>
      <c r="AE846" s="697"/>
      <c r="AF846" s="809"/>
      <c r="AG846" s="758"/>
      <c r="AH846" s="712"/>
      <c r="AI846" s="812"/>
      <c r="AJ846" s="592">
        <f t="shared" si="145"/>
        <v>0</v>
      </c>
      <c r="AK846" s="720"/>
      <c r="AL846" s="721"/>
      <c r="AM846" s="722"/>
      <c r="AN846" s="723" t="s">
        <v>97</v>
      </c>
      <c r="AO846" s="721" t="s">
        <v>97</v>
      </c>
      <c r="AP846" s="722" t="s">
        <v>97</v>
      </c>
      <c r="AQ846" s="723" t="s">
        <v>97</v>
      </c>
      <c r="AR846" s="721" t="s">
        <v>97</v>
      </c>
      <c r="AS846" s="721" t="s">
        <v>97</v>
      </c>
      <c r="AT846" s="721" t="s">
        <v>97</v>
      </c>
      <c r="AU846" s="724" t="s">
        <v>97</v>
      </c>
      <c r="AV846" s="591">
        <f t="shared" si="144"/>
        <v>0</v>
      </c>
      <c r="AW846" s="753"/>
      <c r="AX846" s="754"/>
      <c r="AY846" s="754"/>
      <c r="AZ846" s="754"/>
      <c r="BA846" s="754"/>
      <c r="BB846" s="754"/>
      <c r="BC846" s="754"/>
      <c r="BD846" s="754"/>
      <c r="BE846" s="755"/>
    </row>
    <row r="847" spans="1:57" ht="31.5">
      <c r="A847" s="2443"/>
      <c r="B847" s="2452"/>
      <c r="C847" s="2408"/>
      <c r="D847" s="277" t="s">
        <v>77</v>
      </c>
      <c r="E847" s="2437"/>
      <c r="F847" s="2440"/>
      <c r="G847" s="1495">
        <f t="shared" si="142"/>
        <v>17</v>
      </c>
      <c r="H847" s="1496">
        <f t="shared" si="141"/>
        <v>0</v>
      </c>
      <c r="I847" s="711"/>
      <c r="J847" s="711"/>
      <c r="K847" s="711"/>
      <c r="L847" s="757"/>
      <c r="M847" s="1494">
        <f t="shared" si="143"/>
        <v>17</v>
      </c>
      <c r="N847" s="714"/>
      <c r="O847" s="714"/>
      <c r="P847" s="714"/>
      <c r="Q847" s="714"/>
      <c r="R847" s="715">
        <v>17</v>
      </c>
      <c r="S847" s="756">
        <v>1</v>
      </c>
      <c r="T847" s="694"/>
      <c r="U847" s="694"/>
      <c r="V847" s="751">
        <v>16</v>
      </c>
      <c r="W847" s="751"/>
      <c r="X847" s="695"/>
      <c r="Y847" s="756">
        <v>17</v>
      </c>
      <c r="Z847" s="695"/>
      <c r="AA847" s="696"/>
      <c r="AB847" s="697">
        <v>4</v>
      </c>
      <c r="AC847" s="697">
        <v>4</v>
      </c>
      <c r="AD847" s="697">
        <v>1</v>
      </c>
      <c r="AE847" s="697">
        <v>7</v>
      </c>
      <c r="AF847" s="809">
        <v>1</v>
      </c>
      <c r="AG847" s="758">
        <v>40</v>
      </c>
      <c r="AH847" s="712">
        <v>18</v>
      </c>
      <c r="AI847" s="812">
        <v>98</v>
      </c>
      <c r="AJ847" s="592">
        <f>SUM(AQ847:AU847)</f>
        <v>17</v>
      </c>
      <c r="AK847" s="720" t="s">
        <v>98</v>
      </c>
      <c r="AL847" s="721" t="s">
        <v>98</v>
      </c>
      <c r="AM847" s="722" t="s">
        <v>98</v>
      </c>
      <c r="AN847" s="723" t="s">
        <v>97</v>
      </c>
      <c r="AO847" s="721" t="s">
        <v>97</v>
      </c>
      <c r="AP847" s="722" t="s">
        <v>97</v>
      </c>
      <c r="AQ847" s="723"/>
      <c r="AR847" s="721"/>
      <c r="AS847" s="721">
        <v>16</v>
      </c>
      <c r="AT847" s="721">
        <v>1</v>
      </c>
      <c r="AU847" s="724"/>
      <c r="AV847" s="591">
        <f t="shared" si="144"/>
        <v>0</v>
      </c>
      <c r="AW847" s="753"/>
      <c r="AX847" s="754"/>
      <c r="AY847" s="754"/>
      <c r="AZ847" s="754"/>
      <c r="BA847" s="754"/>
      <c r="BB847" s="754"/>
      <c r="BC847" s="754"/>
      <c r="BD847" s="754"/>
      <c r="BE847" s="755"/>
    </row>
    <row r="848" spans="1:57" ht="32.25" thickBot="1">
      <c r="A848" s="2443"/>
      <c r="B848" s="2453"/>
      <c r="C848" s="2409"/>
      <c r="D848" s="284" t="s">
        <v>78</v>
      </c>
      <c r="E848" s="2438"/>
      <c r="F848" s="2441"/>
      <c r="G848" s="1498">
        <f t="shared" si="142"/>
        <v>0</v>
      </c>
      <c r="H848" s="1499">
        <f t="shared" si="141"/>
        <v>0</v>
      </c>
      <c r="I848" s="732"/>
      <c r="J848" s="732"/>
      <c r="K848" s="732"/>
      <c r="L848" s="760"/>
      <c r="M848" s="1494">
        <f t="shared" si="143"/>
        <v>0</v>
      </c>
      <c r="N848" s="738"/>
      <c r="O848" s="738"/>
      <c r="P848" s="738"/>
      <c r="Q848" s="738"/>
      <c r="R848" s="1070"/>
      <c r="S848" s="737"/>
      <c r="T848" s="763"/>
      <c r="U848" s="763"/>
      <c r="V848" s="738"/>
      <c r="W848" s="738"/>
      <c r="X848" s="739"/>
      <c r="Y848" s="737"/>
      <c r="Z848" s="739"/>
      <c r="AA848" s="743"/>
      <c r="AB848" s="732"/>
      <c r="AC848" s="732"/>
      <c r="AD848" s="732"/>
      <c r="AE848" s="732"/>
      <c r="AF848" s="760"/>
      <c r="AG848" s="764"/>
      <c r="AH848" s="733"/>
      <c r="AI848" s="1489"/>
      <c r="AJ848" s="592">
        <f t="shared" ref="AJ848:AJ862" si="146">SUM(AQ848:AU848)</f>
        <v>0</v>
      </c>
      <c r="AK848" s="744" t="s">
        <v>97</v>
      </c>
      <c r="AL848" s="745" t="s">
        <v>97</v>
      </c>
      <c r="AM848" s="746" t="s">
        <v>97</v>
      </c>
      <c r="AN848" s="747" t="s">
        <v>97</v>
      </c>
      <c r="AO848" s="745" t="s">
        <v>98</v>
      </c>
      <c r="AP848" s="746" t="s">
        <v>98</v>
      </c>
      <c r="AQ848" s="743"/>
      <c r="AR848" s="732"/>
      <c r="AS848" s="732"/>
      <c r="AT848" s="732"/>
      <c r="AU848" s="733"/>
      <c r="AV848" s="591">
        <f t="shared" si="144"/>
        <v>0</v>
      </c>
      <c r="AW848" s="748"/>
      <c r="AX848" s="749"/>
      <c r="AY848" s="749"/>
      <c r="AZ848" s="749"/>
      <c r="BA848" s="749"/>
      <c r="BB848" s="749"/>
      <c r="BC848" s="749"/>
      <c r="BD848" s="749"/>
      <c r="BE848" s="750"/>
    </row>
    <row r="849" spans="1:57" ht="31.5">
      <c r="A849" s="2443"/>
      <c r="B849" s="2451" t="s">
        <v>187</v>
      </c>
      <c r="C849" s="2407" t="s">
        <v>149</v>
      </c>
      <c r="D849" s="275" t="s">
        <v>74</v>
      </c>
      <c r="E849" s="2436">
        <v>20</v>
      </c>
      <c r="F849" s="2439">
        <v>4</v>
      </c>
      <c r="G849" s="1500">
        <f t="shared" si="142"/>
        <v>0</v>
      </c>
      <c r="H849" s="1493">
        <f t="shared" si="141"/>
        <v>0</v>
      </c>
      <c r="I849" s="686"/>
      <c r="J849" s="686"/>
      <c r="K849" s="686"/>
      <c r="L849" s="703"/>
      <c r="M849" s="1494">
        <f t="shared" si="143"/>
        <v>0</v>
      </c>
      <c r="N849" s="689"/>
      <c r="O849" s="689"/>
      <c r="P849" s="689"/>
      <c r="Q849" s="689"/>
      <c r="R849" s="690"/>
      <c r="S849" s="691"/>
      <c r="T849" s="762"/>
      <c r="U849" s="762"/>
      <c r="V849" s="689"/>
      <c r="W849" s="689"/>
      <c r="X849" s="693"/>
      <c r="Y849" s="691"/>
      <c r="Z849" s="693"/>
      <c r="AA849" s="699"/>
      <c r="AB849" s="686"/>
      <c r="AC849" s="686"/>
      <c r="AD849" s="686"/>
      <c r="AE849" s="686"/>
      <c r="AF849" s="703"/>
      <c r="AG849" s="752"/>
      <c r="AH849" s="687"/>
      <c r="AI849" s="1488"/>
      <c r="AJ849" s="592">
        <f t="shared" si="146"/>
        <v>0</v>
      </c>
      <c r="AK849" s="700" t="s">
        <v>97</v>
      </c>
      <c r="AL849" s="701" t="s">
        <v>97</v>
      </c>
      <c r="AM849" s="702" t="s">
        <v>97</v>
      </c>
      <c r="AN849" s="699"/>
      <c r="AO849" s="686"/>
      <c r="AP849" s="703"/>
      <c r="AQ849" s="704" t="s">
        <v>97</v>
      </c>
      <c r="AR849" s="701" t="s">
        <v>97</v>
      </c>
      <c r="AS849" s="701" t="s">
        <v>97</v>
      </c>
      <c r="AT849" s="701" t="s">
        <v>97</v>
      </c>
      <c r="AU849" s="705" t="s">
        <v>97</v>
      </c>
      <c r="AV849" s="591">
        <f t="shared" si="144"/>
        <v>0</v>
      </c>
      <c r="AW849" s="706"/>
      <c r="AX849" s="707"/>
      <c r="AY849" s="707"/>
      <c r="AZ849" s="707"/>
      <c r="BA849" s="707"/>
      <c r="BB849" s="707"/>
      <c r="BC849" s="707"/>
      <c r="BD849" s="707"/>
      <c r="BE849" s="708"/>
    </row>
    <row r="850" spans="1:57" ht="47.25">
      <c r="A850" s="2443"/>
      <c r="B850" s="2452"/>
      <c r="C850" s="2408"/>
      <c r="D850" s="277" t="s">
        <v>75</v>
      </c>
      <c r="E850" s="2437"/>
      <c r="F850" s="2440"/>
      <c r="G850" s="1495">
        <f t="shared" si="142"/>
        <v>0</v>
      </c>
      <c r="H850" s="1496">
        <f t="shared" si="141"/>
        <v>0</v>
      </c>
      <c r="I850" s="711"/>
      <c r="J850" s="711"/>
      <c r="K850" s="711"/>
      <c r="L850" s="757"/>
      <c r="M850" s="1494">
        <f t="shared" si="143"/>
        <v>0</v>
      </c>
      <c r="N850" s="714"/>
      <c r="O850" s="714"/>
      <c r="P850" s="714"/>
      <c r="Q850" s="714"/>
      <c r="R850" s="715"/>
      <c r="S850" s="756"/>
      <c r="T850" s="694"/>
      <c r="U850" s="694"/>
      <c r="V850" s="751"/>
      <c r="W850" s="751"/>
      <c r="X850" s="695"/>
      <c r="Y850" s="756"/>
      <c r="Z850" s="695"/>
      <c r="AA850" s="696"/>
      <c r="AB850" s="697"/>
      <c r="AC850" s="697"/>
      <c r="AD850" s="697"/>
      <c r="AE850" s="697"/>
      <c r="AF850" s="809"/>
      <c r="AG850" s="758"/>
      <c r="AH850" s="712"/>
      <c r="AI850" s="812"/>
      <c r="AJ850" s="592">
        <f t="shared" si="146"/>
        <v>0</v>
      </c>
      <c r="AK850" s="720" t="s">
        <v>98</v>
      </c>
      <c r="AL850" s="721" t="s">
        <v>98</v>
      </c>
      <c r="AM850" s="722" t="s">
        <v>98</v>
      </c>
      <c r="AN850" s="723"/>
      <c r="AO850" s="721"/>
      <c r="AP850" s="722"/>
      <c r="AQ850" s="723" t="s">
        <v>97</v>
      </c>
      <c r="AR850" s="721" t="s">
        <v>97</v>
      </c>
      <c r="AS850" s="721" t="s">
        <v>97</v>
      </c>
      <c r="AT850" s="721" t="s">
        <v>97</v>
      </c>
      <c r="AU850" s="724" t="s">
        <v>97</v>
      </c>
      <c r="AV850" s="591">
        <f t="shared" si="144"/>
        <v>0</v>
      </c>
      <c r="AW850" s="753"/>
      <c r="AX850" s="754"/>
      <c r="AY850" s="754"/>
      <c r="AZ850" s="754"/>
      <c r="BA850" s="754"/>
      <c r="BB850" s="754"/>
      <c r="BC850" s="754"/>
      <c r="BD850" s="754"/>
      <c r="BE850" s="755"/>
    </row>
    <row r="851" spans="1:57" ht="31.5">
      <c r="A851" s="2443"/>
      <c r="B851" s="2452"/>
      <c r="C851" s="2408"/>
      <c r="D851" s="277" t="s">
        <v>76</v>
      </c>
      <c r="E851" s="2437"/>
      <c r="F851" s="2440"/>
      <c r="G851" s="1495">
        <f t="shared" si="142"/>
        <v>0</v>
      </c>
      <c r="H851" s="1496">
        <f t="shared" si="141"/>
        <v>0</v>
      </c>
      <c r="I851" s="711"/>
      <c r="J851" s="711"/>
      <c r="K851" s="711"/>
      <c r="L851" s="757"/>
      <c r="M851" s="1494">
        <f t="shared" si="143"/>
        <v>0</v>
      </c>
      <c r="N851" s="714"/>
      <c r="O851" s="714"/>
      <c r="P851" s="714"/>
      <c r="Q851" s="714"/>
      <c r="R851" s="715"/>
      <c r="S851" s="756"/>
      <c r="T851" s="694"/>
      <c r="U851" s="694"/>
      <c r="V851" s="751"/>
      <c r="W851" s="751"/>
      <c r="X851" s="695"/>
      <c r="Y851" s="756"/>
      <c r="Z851" s="695"/>
      <c r="AA851" s="696"/>
      <c r="AB851" s="697"/>
      <c r="AC851" s="697"/>
      <c r="AD851" s="697"/>
      <c r="AE851" s="697"/>
      <c r="AF851" s="809"/>
      <c r="AG851" s="758"/>
      <c r="AH851" s="712"/>
      <c r="AI851" s="812"/>
      <c r="AJ851" s="592">
        <f t="shared" si="146"/>
        <v>0</v>
      </c>
      <c r="AK851" s="720"/>
      <c r="AL851" s="721"/>
      <c r="AM851" s="722"/>
      <c r="AN851" s="723" t="s">
        <v>97</v>
      </c>
      <c r="AO851" s="721" t="s">
        <v>97</v>
      </c>
      <c r="AP851" s="722" t="s">
        <v>97</v>
      </c>
      <c r="AQ851" s="723" t="s">
        <v>97</v>
      </c>
      <c r="AR851" s="721" t="s">
        <v>97</v>
      </c>
      <c r="AS851" s="721" t="s">
        <v>97</v>
      </c>
      <c r="AT851" s="721" t="s">
        <v>97</v>
      </c>
      <c r="AU851" s="724" t="s">
        <v>97</v>
      </c>
      <c r="AV851" s="591">
        <f t="shared" si="144"/>
        <v>0</v>
      </c>
      <c r="AW851" s="753"/>
      <c r="AX851" s="754"/>
      <c r="AY851" s="754"/>
      <c r="AZ851" s="754"/>
      <c r="BA851" s="754"/>
      <c r="BB851" s="754"/>
      <c r="BC851" s="754"/>
      <c r="BD851" s="754"/>
      <c r="BE851" s="755"/>
    </row>
    <row r="852" spans="1:57" ht="31.5">
      <c r="A852" s="2443"/>
      <c r="B852" s="2452"/>
      <c r="C852" s="2408"/>
      <c r="D852" s="277" t="s">
        <v>77</v>
      </c>
      <c r="E852" s="2437"/>
      <c r="F852" s="2440"/>
      <c r="G852" s="1495">
        <f t="shared" si="142"/>
        <v>16</v>
      </c>
      <c r="H852" s="1496">
        <v>1</v>
      </c>
      <c r="I852" s="711">
        <v>1</v>
      </c>
      <c r="J852" s="711"/>
      <c r="K852" s="711"/>
      <c r="L852" s="757"/>
      <c r="M852" s="1494">
        <f t="shared" si="143"/>
        <v>16</v>
      </c>
      <c r="N852" s="714"/>
      <c r="O852" s="714"/>
      <c r="P852" s="714"/>
      <c r="Q852" s="714"/>
      <c r="R852" s="715">
        <v>16</v>
      </c>
      <c r="S852" s="756">
        <v>2</v>
      </c>
      <c r="T852" s="694"/>
      <c r="U852" s="694"/>
      <c r="V852" s="751">
        <v>14</v>
      </c>
      <c r="W852" s="751"/>
      <c r="X852" s="695"/>
      <c r="Y852" s="756">
        <v>14</v>
      </c>
      <c r="Z852" s="695">
        <v>2</v>
      </c>
      <c r="AA852" s="696"/>
      <c r="AB852" s="697">
        <v>5</v>
      </c>
      <c r="AC852" s="697">
        <v>5</v>
      </c>
      <c r="AD852" s="697"/>
      <c r="AE852" s="697">
        <v>6</v>
      </c>
      <c r="AF852" s="809">
        <v>3</v>
      </c>
      <c r="AG852" s="758">
        <v>38</v>
      </c>
      <c r="AH852" s="712">
        <v>22</v>
      </c>
      <c r="AI852" s="812">
        <v>130</v>
      </c>
      <c r="AJ852" s="592">
        <f t="shared" si="146"/>
        <v>16</v>
      </c>
      <c r="AK852" s="720" t="s">
        <v>98</v>
      </c>
      <c r="AL852" s="721" t="s">
        <v>98</v>
      </c>
      <c r="AM852" s="722" t="s">
        <v>98</v>
      </c>
      <c r="AN852" s="723" t="s">
        <v>97</v>
      </c>
      <c r="AO852" s="721" t="s">
        <v>97</v>
      </c>
      <c r="AP852" s="722" t="s">
        <v>97</v>
      </c>
      <c r="AQ852" s="723"/>
      <c r="AR852" s="721">
        <v>1</v>
      </c>
      <c r="AS852" s="721">
        <v>9</v>
      </c>
      <c r="AT852" s="721">
        <v>3</v>
      </c>
      <c r="AU852" s="724">
        <v>3</v>
      </c>
      <c r="AV852" s="591">
        <f t="shared" si="144"/>
        <v>0</v>
      </c>
      <c r="AW852" s="753"/>
      <c r="AX852" s="754"/>
      <c r="AY852" s="754"/>
      <c r="AZ852" s="754"/>
      <c r="BA852" s="754"/>
      <c r="BB852" s="754"/>
      <c r="BC852" s="754"/>
      <c r="BD852" s="754"/>
      <c r="BE852" s="755"/>
    </row>
    <row r="853" spans="1:57" ht="32.25" thickBot="1">
      <c r="A853" s="2443"/>
      <c r="B853" s="2453"/>
      <c r="C853" s="2409"/>
      <c r="D853" s="284" t="s">
        <v>78</v>
      </c>
      <c r="E853" s="2438"/>
      <c r="F853" s="2441"/>
      <c r="G853" s="1501">
        <f t="shared" si="142"/>
        <v>0</v>
      </c>
      <c r="H853" s="1499">
        <f t="shared" si="141"/>
        <v>0</v>
      </c>
      <c r="I853" s="732"/>
      <c r="J853" s="732"/>
      <c r="K853" s="732"/>
      <c r="L853" s="760"/>
      <c r="M853" s="1494">
        <f t="shared" si="143"/>
        <v>0</v>
      </c>
      <c r="N853" s="738"/>
      <c r="O853" s="738"/>
      <c r="P853" s="738"/>
      <c r="Q853" s="738"/>
      <c r="R853" s="1070"/>
      <c r="S853" s="737"/>
      <c r="T853" s="763"/>
      <c r="U853" s="763"/>
      <c r="V853" s="738"/>
      <c r="W853" s="738"/>
      <c r="X853" s="739"/>
      <c r="Y853" s="737"/>
      <c r="Z853" s="739"/>
      <c r="AA853" s="743"/>
      <c r="AB853" s="732"/>
      <c r="AC853" s="732"/>
      <c r="AD853" s="732"/>
      <c r="AE853" s="732"/>
      <c r="AF853" s="760"/>
      <c r="AG853" s="764"/>
      <c r="AH853" s="733"/>
      <c r="AI853" s="1489"/>
      <c r="AJ853" s="592">
        <f t="shared" si="146"/>
        <v>0</v>
      </c>
      <c r="AK853" s="744" t="s">
        <v>97</v>
      </c>
      <c r="AL853" s="745" t="s">
        <v>97</v>
      </c>
      <c r="AM853" s="746" t="s">
        <v>97</v>
      </c>
      <c r="AN853" s="747" t="s">
        <v>97</v>
      </c>
      <c r="AO853" s="745" t="s">
        <v>98</v>
      </c>
      <c r="AP853" s="746" t="s">
        <v>98</v>
      </c>
      <c r="AQ853" s="743"/>
      <c r="AR853" s="732"/>
      <c r="AS853" s="732"/>
      <c r="AT853" s="732"/>
      <c r="AU853" s="733"/>
      <c r="AV853" s="591">
        <f t="shared" si="144"/>
        <v>0</v>
      </c>
      <c r="AW853" s="748"/>
      <c r="AX853" s="749"/>
      <c r="AY853" s="749"/>
      <c r="AZ853" s="749"/>
      <c r="BA853" s="749"/>
      <c r="BB853" s="749"/>
      <c r="BC853" s="749"/>
      <c r="BD853" s="749"/>
      <c r="BE853" s="750"/>
    </row>
    <row r="854" spans="1:57" ht="31.5">
      <c r="A854" s="2443"/>
      <c r="B854" s="2451" t="s">
        <v>188</v>
      </c>
      <c r="C854" s="2407" t="s">
        <v>150</v>
      </c>
      <c r="D854" s="275" t="s">
        <v>74</v>
      </c>
      <c r="E854" s="2436">
        <v>25</v>
      </c>
      <c r="F854" s="2439">
        <f>E854-SUM(M854:M858)</f>
        <v>9</v>
      </c>
      <c r="G854" s="1492">
        <f t="shared" si="142"/>
        <v>0</v>
      </c>
      <c r="H854" s="1493">
        <f t="shared" si="141"/>
        <v>0</v>
      </c>
      <c r="I854" s="686"/>
      <c r="J854" s="686"/>
      <c r="K854" s="686"/>
      <c r="L854" s="703"/>
      <c r="M854" s="1494">
        <f t="shared" si="143"/>
        <v>0</v>
      </c>
      <c r="N854" s="689"/>
      <c r="O854" s="689"/>
      <c r="P854" s="689"/>
      <c r="Q854" s="689"/>
      <c r="R854" s="690"/>
      <c r="S854" s="691"/>
      <c r="T854" s="762"/>
      <c r="U854" s="762"/>
      <c r="V854" s="689"/>
      <c r="W854" s="689"/>
      <c r="X854" s="693"/>
      <c r="Y854" s="691"/>
      <c r="Z854" s="693"/>
      <c r="AA854" s="699"/>
      <c r="AB854" s="686"/>
      <c r="AC854" s="686"/>
      <c r="AD854" s="686"/>
      <c r="AE854" s="686"/>
      <c r="AF854" s="703"/>
      <c r="AG854" s="752"/>
      <c r="AH854" s="687"/>
      <c r="AI854" s="1488"/>
      <c r="AJ854" s="592">
        <f t="shared" si="146"/>
        <v>0</v>
      </c>
      <c r="AK854" s="700" t="s">
        <v>97</v>
      </c>
      <c r="AL854" s="701" t="s">
        <v>97</v>
      </c>
      <c r="AM854" s="702" t="s">
        <v>97</v>
      </c>
      <c r="AN854" s="699"/>
      <c r="AO854" s="686"/>
      <c r="AP854" s="703"/>
      <c r="AQ854" s="704" t="s">
        <v>97</v>
      </c>
      <c r="AR854" s="701" t="s">
        <v>97</v>
      </c>
      <c r="AS854" s="701" t="s">
        <v>97</v>
      </c>
      <c r="AT854" s="701" t="s">
        <v>97</v>
      </c>
      <c r="AU854" s="705" t="s">
        <v>97</v>
      </c>
      <c r="AV854" s="591">
        <f t="shared" si="144"/>
        <v>0</v>
      </c>
      <c r="AW854" s="706"/>
      <c r="AX854" s="707"/>
      <c r="AY854" s="707"/>
      <c r="AZ854" s="707"/>
      <c r="BA854" s="707"/>
      <c r="BB854" s="707"/>
      <c r="BC854" s="707"/>
      <c r="BD854" s="707"/>
      <c r="BE854" s="708"/>
    </row>
    <row r="855" spans="1:57" ht="47.25">
      <c r="A855" s="2443"/>
      <c r="B855" s="2452"/>
      <c r="C855" s="2408"/>
      <c r="D855" s="277" t="s">
        <v>75</v>
      </c>
      <c r="E855" s="2437"/>
      <c r="F855" s="2440"/>
      <c r="G855" s="1495">
        <f t="shared" si="142"/>
        <v>0</v>
      </c>
      <c r="H855" s="1496">
        <f t="shared" si="141"/>
        <v>0</v>
      </c>
      <c r="I855" s="711"/>
      <c r="J855" s="711"/>
      <c r="K855" s="711"/>
      <c r="L855" s="757"/>
      <c r="M855" s="1494">
        <f t="shared" si="143"/>
        <v>0</v>
      </c>
      <c r="N855" s="714"/>
      <c r="O855" s="714"/>
      <c r="P855" s="714"/>
      <c r="Q855" s="714"/>
      <c r="R855" s="715"/>
      <c r="S855" s="756"/>
      <c r="T855" s="694"/>
      <c r="U855" s="694"/>
      <c r="V855" s="751"/>
      <c r="W855" s="751"/>
      <c r="X855" s="695"/>
      <c r="Y855" s="756"/>
      <c r="Z855" s="695"/>
      <c r="AA855" s="696"/>
      <c r="AB855" s="697"/>
      <c r="AC855" s="697"/>
      <c r="AD855" s="697"/>
      <c r="AE855" s="697"/>
      <c r="AF855" s="809"/>
      <c r="AG855" s="758"/>
      <c r="AH855" s="712"/>
      <c r="AI855" s="812"/>
      <c r="AJ855" s="592">
        <f t="shared" si="146"/>
        <v>0</v>
      </c>
      <c r="AK855" s="720" t="s">
        <v>98</v>
      </c>
      <c r="AL855" s="721" t="s">
        <v>98</v>
      </c>
      <c r="AM855" s="722" t="s">
        <v>98</v>
      </c>
      <c r="AN855" s="723"/>
      <c r="AO855" s="721"/>
      <c r="AP855" s="722"/>
      <c r="AQ855" s="723" t="s">
        <v>97</v>
      </c>
      <c r="AR855" s="721" t="s">
        <v>97</v>
      </c>
      <c r="AS855" s="721" t="s">
        <v>97</v>
      </c>
      <c r="AT855" s="721" t="s">
        <v>97</v>
      </c>
      <c r="AU855" s="724" t="s">
        <v>97</v>
      </c>
      <c r="AV855" s="591">
        <f t="shared" si="144"/>
        <v>0</v>
      </c>
      <c r="AW855" s="753"/>
      <c r="AX855" s="754"/>
      <c r="AY855" s="754"/>
      <c r="AZ855" s="754"/>
      <c r="BA855" s="754"/>
      <c r="BB855" s="754"/>
      <c r="BC855" s="754"/>
      <c r="BD855" s="754"/>
      <c r="BE855" s="755"/>
    </row>
    <row r="856" spans="1:57" ht="31.5">
      <c r="A856" s="2443"/>
      <c r="B856" s="2452"/>
      <c r="C856" s="2408"/>
      <c r="D856" s="277" t="s">
        <v>76</v>
      </c>
      <c r="E856" s="2437"/>
      <c r="F856" s="2440"/>
      <c r="G856" s="1495">
        <f t="shared" si="142"/>
        <v>0</v>
      </c>
      <c r="H856" s="1496">
        <f t="shared" si="141"/>
        <v>0</v>
      </c>
      <c r="I856" s="711"/>
      <c r="J856" s="711"/>
      <c r="K856" s="711"/>
      <c r="L856" s="757"/>
      <c r="M856" s="1494">
        <f t="shared" si="143"/>
        <v>0</v>
      </c>
      <c r="N856" s="714"/>
      <c r="O856" s="714"/>
      <c r="P856" s="714"/>
      <c r="Q856" s="714"/>
      <c r="R856" s="715"/>
      <c r="S856" s="756"/>
      <c r="T856" s="694"/>
      <c r="U856" s="694"/>
      <c r="V856" s="751"/>
      <c r="W856" s="751"/>
      <c r="X856" s="695"/>
      <c r="Y856" s="756"/>
      <c r="Z856" s="695"/>
      <c r="AA856" s="696"/>
      <c r="AB856" s="697"/>
      <c r="AC856" s="697"/>
      <c r="AD856" s="697"/>
      <c r="AE856" s="697"/>
      <c r="AF856" s="809"/>
      <c r="AG856" s="758"/>
      <c r="AH856" s="712"/>
      <c r="AI856" s="812"/>
      <c r="AJ856" s="592">
        <f t="shared" si="146"/>
        <v>0</v>
      </c>
      <c r="AK856" s="720"/>
      <c r="AL856" s="721"/>
      <c r="AM856" s="722"/>
      <c r="AN856" s="723" t="s">
        <v>97</v>
      </c>
      <c r="AO856" s="721" t="s">
        <v>97</v>
      </c>
      <c r="AP856" s="722" t="s">
        <v>97</v>
      </c>
      <c r="AQ856" s="723" t="s">
        <v>97</v>
      </c>
      <c r="AR856" s="721" t="s">
        <v>97</v>
      </c>
      <c r="AS856" s="721" t="s">
        <v>97</v>
      </c>
      <c r="AT856" s="721" t="s">
        <v>97</v>
      </c>
      <c r="AU856" s="724" t="s">
        <v>97</v>
      </c>
      <c r="AV856" s="591">
        <f t="shared" si="144"/>
        <v>0</v>
      </c>
      <c r="AW856" s="753"/>
      <c r="AX856" s="754"/>
      <c r="AY856" s="754"/>
      <c r="AZ856" s="754"/>
      <c r="BA856" s="754"/>
      <c r="BB856" s="754"/>
      <c r="BC856" s="754"/>
      <c r="BD856" s="754"/>
      <c r="BE856" s="755"/>
    </row>
    <row r="857" spans="1:57" ht="31.5">
      <c r="A857" s="2443"/>
      <c r="B857" s="2452"/>
      <c r="C857" s="2408"/>
      <c r="D857" s="277" t="s">
        <v>77</v>
      </c>
      <c r="E857" s="2437"/>
      <c r="F857" s="2440"/>
      <c r="G857" s="1495">
        <f t="shared" si="142"/>
        <v>16</v>
      </c>
      <c r="H857" s="1496">
        <f t="shared" si="141"/>
        <v>0</v>
      </c>
      <c r="I857" s="711"/>
      <c r="J857" s="711"/>
      <c r="K857" s="711"/>
      <c r="L857" s="757"/>
      <c r="M857" s="1494">
        <f t="shared" si="143"/>
        <v>16</v>
      </c>
      <c r="N857" s="714"/>
      <c r="O857" s="714"/>
      <c r="P857" s="714"/>
      <c r="Q857" s="714"/>
      <c r="R857" s="715">
        <v>16</v>
      </c>
      <c r="S857" s="756">
        <v>2</v>
      </c>
      <c r="T857" s="694"/>
      <c r="U857" s="694"/>
      <c r="V857" s="751">
        <v>14</v>
      </c>
      <c r="W857" s="751"/>
      <c r="X857" s="695"/>
      <c r="Y857" s="756">
        <v>16</v>
      </c>
      <c r="Z857" s="695"/>
      <c r="AA857" s="696"/>
      <c r="AB857" s="697">
        <v>8</v>
      </c>
      <c r="AC857" s="697">
        <v>8</v>
      </c>
      <c r="AD857" s="697">
        <v>3</v>
      </c>
      <c r="AE857" s="697">
        <v>7</v>
      </c>
      <c r="AF857" s="809"/>
      <c r="AG857" s="758">
        <v>38</v>
      </c>
      <c r="AH857" s="712">
        <v>15</v>
      </c>
      <c r="AI857" s="812">
        <v>109</v>
      </c>
      <c r="AJ857" s="592">
        <f t="shared" si="146"/>
        <v>16</v>
      </c>
      <c r="AK857" s="720" t="s">
        <v>98</v>
      </c>
      <c r="AL857" s="721" t="s">
        <v>98</v>
      </c>
      <c r="AM857" s="722" t="s">
        <v>98</v>
      </c>
      <c r="AN857" s="723" t="s">
        <v>97</v>
      </c>
      <c r="AO857" s="721" t="s">
        <v>97</v>
      </c>
      <c r="AP857" s="722" t="s">
        <v>97</v>
      </c>
      <c r="AQ857" s="723"/>
      <c r="AR857" s="721">
        <v>1</v>
      </c>
      <c r="AS857" s="721">
        <v>15</v>
      </c>
      <c r="AT857" s="721"/>
      <c r="AU857" s="724"/>
      <c r="AV857" s="591">
        <f t="shared" si="144"/>
        <v>0</v>
      </c>
      <c r="AW857" s="753"/>
      <c r="AX857" s="754"/>
      <c r="AY857" s="754"/>
      <c r="AZ857" s="754"/>
      <c r="BA857" s="754"/>
      <c r="BB857" s="754"/>
      <c r="BC857" s="754"/>
      <c r="BD857" s="754"/>
      <c r="BE857" s="755"/>
    </row>
    <row r="858" spans="1:57" ht="32.25" thickBot="1">
      <c r="A858" s="2443"/>
      <c r="B858" s="2453"/>
      <c r="C858" s="2409"/>
      <c r="D858" s="284" t="s">
        <v>78</v>
      </c>
      <c r="E858" s="2438"/>
      <c r="F858" s="2441"/>
      <c r="G858" s="1498">
        <f t="shared" si="142"/>
        <v>0</v>
      </c>
      <c r="H858" s="1499">
        <f t="shared" si="141"/>
        <v>0</v>
      </c>
      <c r="I858" s="732"/>
      <c r="J858" s="732"/>
      <c r="K858" s="732"/>
      <c r="L858" s="760"/>
      <c r="M858" s="1494">
        <f t="shared" si="143"/>
        <v>0</v>
      </c>
      <c r="N858" s="738"/>
      <c r="O858" s="738"/>
      <c r="P858" s="738"/>
      <c r="Q858" s="738"/>
      <c r="R858" s="1070"/>
      <c r="S858" s="737"/>
      <c r="T858" s="763"/>
      <c r="U858" s="763"/>
      <c r="V858" s="738"/>
      <c r="W858" s="738"/>
      <c r="X858" s="739"/>
      <c r="Y858" s="737"/>
      <c r="Z858" s="739"/>
      <c r="AA858" s="743"/>
      <c r="AB858" s="732"/>
      <c r="AC858" s="732"/>
      <c r="AD858" s="732"/>
      <c r="AE858" s="732"/>
      <c r="AF858" s="760"/>
      <c r="AG858" s="764"/>
      <c r="AH858" s="733"/>
      <c r="AI858" s="1489"/>
      <c r="AJ858" s="592">
        <f>SUM(AQ858:AU858)</f>
        <v>0</v>
      </c>
      <c r="AK858" s="744" t="s">
        <v>97</v>
      </c>
      <c r="AL858" s="745" t="s">
        <v>97</v>
      </c>
      <c r="AM858" s="746" t="s">
        <v>97</v>
      </c>
      <c r="AN858" s="747" t="s">
        <v>97</v>
      </c>
      <c r="AO858" s="745" t="s">
        <v>98</v>
      </c>
      <c r="AP858" s="746" t="s">
        <v>98</v>
      </c>
      <c r="AQ858" s="743"/>
      <c r="AR858" s="732"/>
      <c r="AS858" s="732"/>
      <c r="AT858" s="732"/>
      <c r="AU858" s="733"/>
      <c r="AV858" s="591">
        <f t="shared" si="144"/>
        <v>0</v>
      </c>
      <c r="AW858" s="748"/>
      <c r="AX858" s="749"/>
      <c r="AY858" s="749"/>
      <c r="AZ858" s="749"/>
      <c r="BA858" s="749"/>
      <c r="BB858" s="749"/>
      <c r="BC858" s="749"/>
      <c r="BD858" s="749"/>
      <c r="BE858" s="750"/>
    </row>
    <row r="859" spans="1:57" ht="31.5">
      <c r="A859" s="2443"/>
      <c r="B859" s="2433" t="s">
        <v>151</v>
      </c>
      <c r="C859" s="2407" t="s">
        <v>152</v>
      </c>
      <c r="D859" s="275" t="s">
        <v>74</v>
      </c>
      <c r="E859" s="2436">
        <v>50</v>
      </c>
      <c r="F859" s="2439">
        <f>E859-SUM(M859:M863)</f>
        <v>11</v>
      </c>
      <c r="G859" s="1500">
        <f t="shared" si="142"/>
        <v>0</v>
      </c>
      <c r="H859" s="1493">
        <f t="shared" si="141"/>
        <v>0</v>
      </c>
      <c r="I859" s="686"/>
      <c r="J859" s="686"/>
      <c r="K859" s="686"/>
      <c r="L859" s="703"/>
      <c r="M859" s="1494">
        <f t="shared" si="143"/>
        <v>0</v>
      </c>
      <c r="N859" s="689"/>
      <c r="O859" s="689"/>
      <c r="P859" s="689"/>
      <c r="Q859" s="689"/>
      <c r="R859" s="690"/>
      <c r="S859" s="691"/>
      <c r="T859" s="762"/>
      <c r="U859" s="762"/>
      <c r="V859" s="689"/>
      <c r="W859" s="689"/>
      <c r="X859" s="693"/>
      <c r="Y859" s="691"/>
      <c r="Z859" s="693"/>
      <c r="AA859" s="699"/>
      <c r="AB859" s="686"/>
      <c r="AC859" s="686"/>
      <c r="AD859" s="686"/>
      <c r="AE859" s="686"/>
      <c r="AF859" s="703"/>
      <c r="AG859" s="752"/>
      <c r="AH859" s="687"/>
      <c r="AI859" s="1488"/>
      <c r="AJ859" s="592">
        <f t="shared" si="146"/>
        <v>0</v>
      </c>
      <c r="AK859" s="700" t="s">
        <v>97</v>
      </c>
      <c r="AL859" s="701" t="s">
        <v>97</v>
      </c>
      <c r="AM859" s="702" t="s">
        <v>97</v>
      </c>
      <c r="AN859" s="699"/>
      <c r="AO859" s="686"/>
      <c r="AP859" s="703"/>
      <c r="AQ859" s="704" t="s">
        <v>97</v>
      </c>
      <c r="AR859" s="701" t="s">
        <v>97</v>
      </c>
      <c r="AS859" s="701" t="s">
        <v>97</v>
      </c>
      <c r="AT859" s="701" t="s">
        <v>97</v>
      </c>
      <c r="AU859" s="705" t="s">
        <v>97</v>
      </c>
      <c r="AV859" s="591">
        <f t="shared" si="144"/>
        <v>0</v>
      </c>
      <c r="AW859" s="706"/>
      <c r="AX859" s="707"/>
      <c r="AY859" s="707"/>
      <c r="AZ859" s="707"/>
      <c r="BA859" s="707"/>
      <c r="BB859" s="707"/>
      <c r="BC859" s="707"/>
      <c r="BD859" s="707"/>
      <c r="BE859" s="708"/>
    </row>
    <row r="860" spans="1:57" ht="47.25">
      <c r="A860" s="2443"/>
      <c r="B860" s="2434"/>
      <c r="C860" s="2408"/>
      <c r="D860" s="277" t="s">
        <v>75</v>
      </c>
      <c r="E860" s="2437"/>
      <c r="F860" s="2440"/>
      <c r="G860" s="1495">
        <f t="shared" si="142"/>
        <v>0</v>
      </c>
      <c r="H860" s="1496">
        <f t="shared" si="141"/>
        <v>0</v>
      </c>
      <c r="I860" s="711"/>
      <c r="J860" s="711"/>
      <c r="K860" s="711"/>
      <c r="L860" s="757"/>
      <c r="M860" s="1494">
        <f t="shared" si="143"/>
        <v>0</v>
      </c>
      <c r="N860" s="714"/>
      <c r="O860" s="714"/>
      <c r="P860" s="714"/>
      <c r="Q860" s="714"/>
      <c r="R860" s="715"/>
      <c r="S860" s="756"/>
      <c r="T860" s="694"/>
      <c r="U860" s="694"/>
      <c r="V860" s="751"/>
      <c r="W860" s="751"/>
      <c r="X860" s="695"/>
      <c r="Y860" s="756"/>
      <c r="Z860" s="695"/>
      <c r="AA860" s="696"/>
      <c r="AB860" s="697"/>
      <c r="AC860" s="697"/>
      <c r="AD860" s="697"/>
      <c r="AE860" s="697"/>
      <c r="AF860" s="809"/>
      <c r="AG860" s="758"/>
      <c r="AH860" s="712"/>
      <c r="AI860" s="812"/>
      <c r="AJ860" s="592">
        <f t="shared" si="146"/>
        <v>0</v>
      </c>
      <c r="AK860" s="720" t="s">
        <v>98</v>
      </c>
      <c r="AL860" s="721" t="s">
        <v>98</v>
      </c>
      <c r="AM860" s="722" t="s">
        <v>98</v>
      </c>
      <c r="AN860" s="723"/>
      <c r="AO860" s="721"/>
      <c r="AP860" s="722"/>
      <c r="AQ860" s="723" t="s">
        <v>97</v>
      </c>
      <c r="AR860" s="721" t="s">
        <v>97</v>
      </c>
      <c r="AS860" s="721" t="s">
        <v>97</v>
      </c>
      <c r="AT860" s="721" t="s">
        <v>97</v>
      </c>
      <c r="AU860" s="724" t="s">
        <v>97</v>
      </c>
      <c r="AV860" s="591">
        <f t="shared" si="144"/>
        <v>0</v>
      </c>
      <c r="AW860" s="753"/>
      <c r="AX860" s="754"/>
      <c r="AY860" s="754"/>
      <c r="AZ860" s="754"/>
      <c r="BA860" s="754"/>
      <c r="BB860" s="754"/>
      <c r="BC860" s="754"/>
      <c r="BD860" s="754"/>
      <c r="BE860" s="755"/>
    </row>
    <row r="861" spans="1:57" ht="31.5">
      <c r="A861" s="2443"/>
      <c r="B861" s="2434"/>
      <c r="C861" s="2408"/>
      <c r="D861" s="277" t="s">
        <v>76</v>
      </c>
      <c r="E861" s="2437"/>
      <c r="F861" s="2440"/>
      <c r="G861" s="1495">
        <f t="shared" si="142"/>
        <v>0</v>
      </c>
      <c r="H861" s="1496">
        <f t="shared" si="141"/>
        <v>0</v>
      </c>
      <c r="I861" s="711"/>
      <c r="J861" s="711"/>
      <c r="K861" s="711"/>
      <c r="L861" s="757"/>
      <c r="M861" s="1494">
        <f t="shared" si="143"/>
        <v>0</v>
      </c>
      <c r="N861" s="714"/>
      <c r="O861" s="714"/>
      <c r="P861" s="714"/>
      <c r="Q861" s="714"/>
      <c r="R861" s="715"/>
      <c r="S861" s="756"/>
      <c r="T861" s="694"/>
      <c r="U861" s="694"/>
      <c r="V861" s="751"/>
      <c r="W861" s="751"/>
      <c r="X861" s="695"/>
      <c r="Y861" s="756"/>
      <c r="Z861" s="695"/>
      <c r="AA861" s="696"/>
      <c r="AB861" s="697"/>
      <c r="AC861" s="697"/>
      <c r="AD861" s="697"/>
      <c r="AE861" s="697"/>
      <c r="AF861" s="809"/>
      <c r="AG861" s="758"/>
      <c r="AH861" s="712"/>
      <c r="AI861" s="812"/>
      <c r="AJ861" s="592">
        <f t="shared" si="146"/>
        <v>0</v>
      </c>
      <c r="AK861" s="720"/>
      <c r="AL861" s="721"/>
      <c r="AM861" s="722"/>
      <c r="AN861" s="723" t="s">
        <v>97</v>
      </c>
      <c r="AO861" s="721" t="s">
        <v>97</v>
      </c>
      <c r="AP861" s="722" t="s">
        <v>97</v>
      </c>
      <c r="AQ861" s="723" t="s">
        <v>97</v>
      </c>
      <c r="AR861" s="721" t="s">
        <v>97</v>
      </c>
      <c r="AS861" s="721" t="s">
        <v>97</v>
      </c>
      <c r="AT861" s="721" t="s">
        <v>97</v>
      </c>
      <c r="AU861" s="724" t="s">
        <v>97</v>
      </c>
      <c r="AV861" s="591">
        <f t="shared" si="144"/>
        <v>0</v>
      </c>
      <c r="AW861" s="753"/>
      <c r="AX861" s="754"/>
      <c r="AY861" s="754"/>
      <c r="AZ861" s="754"/>
      <c r="BA861" s="754"/>
      <c r="BB861" s="754"/>
      <c r="BC861" s="754"/>
      <c r="BD861" s="754"/>
      <c r="BE861" s="755"/>
    </row>
    <row r="862" spans="1:57" ht="31.5">
      <c r="A862" s="2443"/>
      <c r="B862" s="2434"/>
      <c r="C862" s="2408"/>
      <c r="D862" s="277" t="s">
        <v>77</v>
      </c>
      <c r="E862" s="2437"/>
      <c r="F862" s="2440"/>
      <c r="G862" s="1495">
        <f t="shared" si="142"/>
        <v>39</v>
      </c>
      <c r="H862" s="1496">
        <f>SUM(I862:L862)</f>
        <v>2</v>
      </c>
      <c r="I862" s="711">
        <v>1</v>
      </c>
      <c r="J862" s="711"/>
      <c r="K862" s="711">
        <v>1</v>
      </c>
      <c r="L862" s="757"/>
      <c r="M862" s="1494">
        <f t="shared" si="143"/>
        <v>39</v>
      </c>
      <c r="N862" s="714"/>
      <c r="O862" s="714"/>
      <c r="P862" s="714"/>
      <c r="Q862" s="714"/>
      <c r="R862" s="715">
        <v>39</v>
      </c>
      <c r="S862" s="756">
        <v>1</v>
      </c>
      <c r="T862" s="694"/>
      <c r="U862" s="694"/>
      <c r="V862" s="751">
        <v>38</v>
      </c>
      <c r="W862" s="751"/>
      <c r="X862" s="695"/>
      <c r="Y862" s="756">
        <v>36</v>
      </c>
      <c r="Z862" s="695">
        <v>3</v>
      </c>
      <c r="AA862" s="696"/>
      <c r="AB862" s="697">
        <v>17</v>
      </c>
      <c r="AC862" s="697">
        <v>17</v>
      </c>
      <c r="AD862" s="697">
        <v>3</v>
      </c>
      <c r="AE862" s="697">
        <v>28</v>
      </c>
      <c r="AF862" s="809">
        <v>11</v>
      </c>
      <c r="AG862" s="758">
        <v>41</v>
      </c>
      <c r="AH862" s="712">
        <v>30</v>
      </c>
      <c r="AI862" s="812">
        <v>70</v>
      </c>
      <c r="AJ862" s="592">
        <f t="shared" si="146"/>
        <v>39</v>
      </c>
      <c r="AK862" s="720" t="s">
        <v>98</v>
      </c>
      <c r="AL862" s="721" t="s">
        <v>98</v>
      </c>
      <c r="AM862" s="722" t="s">
        <v>98</v>
      </c>
      <c r="AN862" s="723" t="s">
        <v>97</v>
      </c>
      <c r="AO862" s="721" t="s">
        <v>97</v>
      </c>
      <c r="AP862" s="722" t="s">
        <v>97</v>
      </c>
      <c r="AQ862" s="723">
        <v>8</v>
      </c>
      <c r="AR862" s="721">
        <v>22</v>
      </c>
      <c r="AS862" s="721">
        <v>9</v>
      </c>
      <c r="AT862" s="721"/>
      <c r="AU862" s="724"/>
      <c r="AV862" s="591">
        <f t="shared" si="144"/>
        <v>0</v>
      </c>
      <c r="AW862" s="753"/>
      <c r="AX862" s="754"/>
      <c r="AY862" s="754"/>
      <c r="AZ862" s="754"/>
      <c r="BA862" s="754"/>
      <c r="BB862" s="754"/>
      <c r="BC862" s="754"/>
      <c r="BD862" s="754"/>
      <c r="BE862" s="755"/>
    </row>
    <row r="863" spans="1:57" ht="32.25" thickBot="1">
      <c r="A863" s="2443"/>
      <c r="B863" s="2435"/>
      <c r="C863" s="2409"/>
      <c r="D863" s="284" t="s">
        <v>78</v>
      </c>
      <c r="E863" s="2438"/>
      <c r="F863" s="2441"/>
      <c r="G863" s="1501">
        <f t="shared" si="142"/>
        <v>0</v>
      </c>
      <c r="H863" s="1499">
        <f t="shared" si="141"/>
        <v>0</v>
      </c>
      <c r="I863" s="732"/>
      <c r="J863" s="732"/>
      <c r="K863" s="732"/>
      <c r="L863" s="760"/>
      <c r="M863" s="1494">
        <f t="shared" si="143"/>
        <v>0</v>
      </c>
      <c r="N863" s="738"/>
      <c r="O863" s="738"/>
      <c r="P863" s="738"/>
      <c r="Q863" s="738"/>
      <c r="R863" s="1070"/>
      <c r="S863" s="737"/>
      <c r="T863" s="763"/>
      <c r="U863" s="763"/>
      <c r="V863" s="738"/>
      <c r="W863" s="738"/>
      <c r="X863" s="739"/>
      <c r="Y863" s="737"/>
      <c r="Z863" s="739"/>
      <c r="AA863" s="743"/>
      <c r="AB863" s="732"/>
      <c r="AC863" s="732"/>
      <c r="AD863" s="732"/>
      <c r="AE863" s="732"/>
      <c r="AF863" s="760"/>
      <c r="AG863" s="764"/>
      <c r="AH863" s="733"/>
      <c r="AI863" s="1489"/>
      <c r="AJ863" s="593">
        <f t="shared" si="145"/>
        <v>0</v>
      </c>
      <c r="AK863" s="744" t="s">
        <v>97</v>
      </c>
      <c r="AL863" s="745" t="s">
        <v>97</v>
      </c>
      <c r="AM863" s="746" t="s">
        <v>97</v>
      </c>
      <c r="AN863" s="747" t="s">
        <v>97</v>
      </c>
      <c r="AO863" s="745" t="s">
        <v>98</v>
      </c>
      <c r="AP863" s="746" t="s">
        <v>98</v>
      </c>
      <c r="AQ863" s="743"/>
      <c r="AR863" s="732"/>
      <c r="AS863" s="732"/>
      <c r="AT863" s="732"/>
      <c r="AU863" s="733"/>
      <c r="AV863" s="591">
        <f t="shared" si="144"/>
        <v>0</v>
      </c>
      <c r="AW863" s="748"/>
      <c r="AX863" s="749"/>
      <c r="AY863" s="749"/>
      <c r="AZ863" s="749"/>
      <c r="BA863" s="749"/>
      <c r="BB863" s="749"/>
      <c r="BC863" s="749"/>
      <c r="BD863" s="749"/>
      <c r="BE863" s="750"/>
    </row>
    <row r="864" spans="1:57" ht="31.5">
      <c r="A864" s="2443"/>
      <c r="B864" s="2451" t="s">
        <v>175</v>
      </c>
      <c r="C864" s="2407" t="s">
        <v>153</v>
      </c>
      <c r="D864" s="275" t="s">
        <v>74</v>
      </c>
      <c r="E864" s="2436">
        <v>65</v>
      </c>
      <c r="F864" s="2439">
        <v>2</v>
      </c>
      <c r="G864" s="1492">
        <f t="shared" si="142"/>
        <v>6</v>
      </c>
      <c r="H864" s="1493">
        <f t="shared" si="141"/>
        <v>0</v>
      </c>
      <c r="I864" s="686"/>
      <c r="J864" s="686"/>
      <c r="K864" s="686"/>
      <c r="L864" s="703"/>
      <c r="M864" s="1494">
        <f t="shared" si="143"/>
        <v>5</v>
      </c>
      <c r="N864" s="689"/>
      <c r="O864" s="689"/>
      <c r="P864" s="689"/>
      <c r="Q864" s="689"/>
      <c r="R864" s="690">
        <v>5</v>
      </c>
      <c r="S864" s="691"/>
      <c r="T864" s="762"/>
      <c r="U864" s="762"/>
      <c r="V864" s="689">
        <v>5</v>
      </c>
      <c r="W864" s="689"/>
      <c r="X864" s="693"/>
      <c r="Y864" s="691">
        <v>5</v>
      </c>
      <c r="Z864" s="693"/>
      <c r="AA864" s="699"/>
      <c r="AB864" s="686">
        <v>1</v>
      </c>
      <c r="AC864" s="686"/>
      <c r="AD864" s="686">
        <v>2</v>
      </c>
      <c r="AE864" s="686">
        <v>1</v>
      </c>
      <c r="AF864" s="703">
        <v>1</v>
      </c>
      <c r="AG864" s="752">
        <v>40</v>
      </c>
      <c r="AH864" s="687">
        <v>11</v>
      </c>
      <c r="AI864" s="1488">
        <v>6</v>
      </c>
      <c r="AJ864" s="590">
        <f t="shared" si="145"/>
        <v>5</v>
      </c>
      <c r="AK864" s="700" t="s">
        <v>97</v>
      </c>
      <c r="AL864" s="701" t="s">
        <v>97</v>
      </c>
      <c r="AM864" s="702" t="s">
        <v>97</v>
      </c>
      <c r="AN864" s="699">
        <v>2</v>
      </c>
      <c r="AO864" s="686">
        <v>3</v>
      </c>
      <c r="AP864" s="703"/>
      <c r="AQ864" s="704" t="s">
        <v>97</v>
      </c>
      <c r="AR864" s="701" t="s">
        <v>97</v>
      </c>
      <c r="AS864" s="701" t="s">
        <v>97</v>
      </c>
      <c r="AT864" s="701" t="s">
        <v>97</v>
      </c>
      <c r="AU864" s="705" t="s">
        <v>97</v>
      </c>
      <c r="AV864" s="591">
        <f t="shared" si="144"/>
        <v>1</v>
      </c>
      <c r="AW864" s="706"/>
      <c r="AX864" s="707"/>
      <c r="AY864" s="707">
        <v>1</v>
      </c>
      <c r="AZ864" s="707"/>
      <c r="BA864" s="707"/>
      <c r="BB864" s="707"/>
      <c r="BC864" s="707"/>
      <c r="BD864" s="707"/>
      <c r="BE864" s="708"/>
    </row>
    <row r="865" spans="1:57" ht="47.25">
      <c r="A865" s="2443"/>
      <c r="B865" s="2452"/>
      <c r="C865" s="2408"/>
      <c r="D865" s="277" t="s">
        <v>75</v>
      </c>
      <c r="E865" s="2437"/>
      <c r="F865" s="2440"/>
      <c r="G865" s="1495">
        <f t="shared" si="142"/>
        <v>0</v>
      </c>
      <c r="H865" s="1496">
        <f t="shared" si="141"/>
        <v>0</v>
      </c>
      <c r="I865" s="711"/>
      <c r="J865" s="711"/>
      <c r="K865" s="711"/>
      <c r="L865" s="757"/>
      <c r="M865" s="1494">
        <f t="shared" si="143"/>
        <v>0</v>
      </c>
      <c r="N865" s="714"/>
      <c r="O865" s="714"/>
      <c r="P865" s="714"/>
      <c r="Q865" s="714"/>
      <c r="R865" s="715"/>
      <c r="S865" s="756"/>
      <c r="T865" s="694"/>
      <c r="U865" s="694"/>
      <c r="V865" s="751"/>
      <c r="W865" s="751"/>
      <c r="X865" s="695"/>
      <c r="Y865" s="756"/>
      <c r="Z865" s="695"/>
      <c r="AA865" s="696"/>
      <c r="AB865" s="697"/>
      <c r="AC865" s="697"/>
      <c r="AD865" s="697"/>
      <c r="AE865" s="697"/>
      <c r="AF865" s="809"/>
      <c r="AG865" s="758"/>
      <c r="AH865" s="712"/>
      <c r="AI865" s="812"/>
      <c r="AJ865" s="592">
        <f t="shared" si="145"/>
        <v>0</v>
      </c>
      <c r="AK865" s="720" t="s">
        <v>98</v>
      </c>
      <c r="AL865" s="721" t="s">
        <v>98</v>
      </c>
      <c r="AM865" s="722" t="s">
        <v>98</v>
      </c>
      <c r="AN865" s="723"/>
      <c r="AO865" s="721"/>
      <c r="AP865" s="722"/>
      <c r="AQ865" s="723" t="s">
        <v>97</v>
      </c>
      <c r="AR865" s="721" t="s">
        <v>97</v>
      </c>
      <c r="AS865" s="721" t="s">
        <v>97</v>
      </c>
      <c r="AT865" s="721" t="s">
        <v>97</v>
      </c>
      <c r="AU865" s="724" t="s">
        <v>97</v>
      </c>
      <c r="AV865" s="591">
        <f t="shared" si="144"/>
        <v>0</v>
      </c>
      <c r="AW865" s="753"/>
      <c r="AX865" s="754"/>
      <c r="AY865" s="754"/>
      <c r="AZ865" s="754"/>
      <c r="BA865" s="754"/>
      <c r="BB865" s="754"/>
      <c r="BC865" s="754"/>
      <c r="BD865" s="754"/>
      <c r="BE865" s="755"/>
    </row>
    <row r="866" spans="1:57" ht="31.5">
      <c r="A866" s="2443"/>
      <c r="B866" s="2452"/>
      <c r="C866" s="2408"/>
      <c r="D866" s="277" t="s">
        <v>76</v>
      </c>
      <c r="E866" s="2437"/>
      <c r="F866" s="2440"/>
      <c r="G866" s="1495">
        <f t="shared" si="142"/>
        <v>0</v>
      </c>
      <c r="H866" s="1496">
        <f t="shared" si="141"/>
        <v>0</v>
      </c>
      <c r="I866" s="711"/>
      <c r="J866" s="711"/>
      <c r="K866" s="711"/>
      <c r="L866" s="757"/>
      <c r="M866" s="1494">
        <f t="shared" si="143"/>
        <v>0</v>
      </c>
      <c r="N866" s="714"/>
      <c r="O866" s="714"/>
      <c r="P866" s="714"/>
      <c r="Q866" s="714"/>
      <c r="R866" s="715"/>
      <c r="S866" s="756"/>
      <c r="T866" s="694"/>
      <c r="U866" s="694"/>
      <c r="V866" s="751"/>
      <c r="W866" s="751"/>
      <c r="X866" s="695"/>
      <c r="Y866" s="756"/>
      <c r="Z866" s="695"/>
      <c r="AA866" s="696"/>
      <c r="AB866" s="697"/>
      <c r="AC866" s="697"/>
      <c r="AD866" s="697"/>
      <c r="AE866" s="697"/>
      <c r="AF866" s="809"/>
      <c r="AG866" s="758"/>
      <c r="AH866" s="712"/>
      <c r="AI866" s="812"/>
      <c r="AJ866" s="592">
        <f t="shared" si="145"/>
        <v>0</v>
      </c>
      <c r="AK866" s="720"/>
      <c r="AL866" s="721"/>
      <c r="AM866" s="722"/>
      <c r="AN866" s="723" t="s">
        <v>97</v>
      </c>
      <c r="AO866" s="721" t="s">
        <v>97</v>
      </c>
      <c r="AP866" s="722" t="s">
        <v>97</v>
      </c>
      <c r="AQ866" s="723" t="s">
        <v>97</v>
      </c>
      <c r="AR866" s="721" t="s">
        <v>97</v>
      </c>
      <c r="AS866" s="721" t="s">
        <v>97</v>
      </c>
      <c r="AT866" s="721" t="s">
        <v>97</v>
      </c>
      <c r="AU866" s="724" t="s">
        <v>97</v>
      </c>
      <c r="AV866" s="591">
        <f t="shared" si="144"/>
        <v>0</v>
      </c>
      <c r="AW866" s="753"/>
      <c r="AX866" s="754"/>
      <c r="AY866" s="754"/>
      <c r="AZ866" s="754"/>
      <c r="BA866" s="754"/>
      <c r="BB866" s="754"/>
      <c r="BC866" s="754"/>
      <c r="BD866" s="754"/>
      <c r="BE866" s="755"/>
    </row>
    <row r="867" spans="1:57" ht="31.5">
      <c r="A867" s="2443"/>
      <c r="B867" s="2452"/>
      <c r="C867" s="2408"/>
      <c r="D867" s="277" t="s">
        <v>77</v>
      </c>
      <c r="E867" s="2437"/>
      <c r="F867" s="2440"/>
      <c r="G867" s="1495">
        <f t="shared" si="142"/>
        <v>58</v>
      </c>
      <c r="H867" s="1496">
        <f>SUM(I867:L867)</f>
        <v>3</v>
      </c>
      <c r="I867" s="711">
        <v>2</v>
      </c>
      <c r="J867" s="711"/>
      <c r="K867" s="711">
        <v>1</v>
      </c>
      <c r="L867" s="757"/>
      <c r="M867" s="1494">
        <f t="shared" si="143"/>
        <v>58</v>
      </c>
      <c r="N867" s="714"/>
      <c r="O867" s="714"/>
      <c r="P867" s="714">
        <v>2</v>
      </c>
      <c r="Q867" s="714"/>
      <c r="R867" s="715">
        <v>56</v>
      </c>
      <c r="S867" s="756"/>
      <c r="T867" s="694"/>
      <c r="U867" s="694">
        <v>3</v>
      </c>
      <c r="V867" s="751">
        <v>53</v>
      </c>
      <c r="W867" s="751"/>
      <c r="X867" s="695">
        <v>2</v>
      </c>
      <c r="Y867" s="756">
        <v>49</v>
      </c>
      <c r="Z867" s="695">
        <v>9</v>
      </c>
      <c r="AA867" s="696"/>
      <c r="AB867" s="697">
        <v>5</v>
      </c>
      <c r="AC867" s="697">
        <v>5</v>
      </c>
      <c r="AD867" s="697">
        <v>4</v>
      </c>
      <c r="AE867" s="697">
        <v>22</v>
      </c>
      <c r="AF867" s="809">
        <v>2</v>
      </c>
      <c r="AG867" s="758">
        <v>40</v>
      </c>
      <c r="AH867" s="712">
        <v>15</v>
      </c>
      <c r="AI867" s="812">
        <v>90</v>
      </c>
      <c r="AJ867" s="592">
        <f>SUM(AQ867:AU867)</f>
        <v>56</v>
      </c>
      <c r="AK867" s="720" t="s">
        <v>98</v>
      </c>
      <c r="AL867" s="721" t="s">
        <v>98</v>
      </c>
      <c r="AM867" s="722" t="s">
        <v>98</v>
      </c>
      <c r="AN867" s="723" t="s">
        <v>97</v>
      </c>
      <c r="AO867" s="721" t="s">
        <v>97</v>
      </c>
      <c r="AP867" s="722" t="s">
        <v>97</v>
      </c>
      <c r="AQ867" s="723">
        <v>2</v>
      </c>
      <c r="AR867" s="721">
        <v>21</v>
      </c>
      <c r="AS867" s="721">
        <v>28</v>
      </c>
      <c r="AT867" s="721">
        <v>5</v>
      </c>
      <c r="AU867" s="724"/>
      <c r="AV867" s="591">
        <f t="shared" si="144"/>
        <v>0</v>
      </c>
      <c r="AW867" s="753"/>
      <c r="AX867" s="754"/>
      <c r="AY867" s="754"/>
      <c r="AZ867" s="754"/>
      <c r="BA867" s="754"/>
      <c r="BB867" s="754"/>
      <c r="BC867" s="754"/>
      <c r="BD867" s="754"/>
      <c r="BE867" s="755"/>
    </row>
    <row r="868" spans="1:57" ht="32.25" thickBot="1">
      <c r="A868" s="2443"/>
      <c r="B868" s="2453"/>
      <c r="C868" s="2409"/>
      <c r="D868" s="284" t="s">
        <v>78</v>
      </c>
      <c r="E868" s="2438"/>
      <c r="F868" s="2441"/>
      <c r="G868" s="1498">
        <f t="shared" si="142"/>
        <v>0</v>
      </c>
      <c r="H868" s="1499">
        <f t="shared" si="141"/>
        <v>0</v>
      </c>
      <c r="I868" s="732"/>
      <c r="J868" s="732"/>
      <c r="K868" s="732"/>
      <c r="L868" s="760"/>
      <c r="M868" s="1494">
        <f t="shared" si="143"/>
        <v>0</v>
      </c>
      <c r="N868" s="738"/>
      <c r="O868" s="738"/>
      <c r="P868" s="738"/>
      <c r="Q868" s="738"/>
      <c r="R868" s="1070"/>
      <c r="S868" s="737"/>
      <c r="T868" s="763"/>
      <c r="U868" s="763"/>
      <c r="V868" s="738"/>
      <c r="W868" s="738"/>
      <c r="X868" s="739"/>
      <c r="Y868" s="737"/>
      <c r="Z868" s="739"/>
      <c r="AA868" s="743"/>
      <c r="AB868" s="732"/>
      <c r="AC868" s="732"/>
      <c r="AD868" s="732"/>
      <c r="AE868" s="732"/>
      <c r="AF868" s="760"/>
      <c r="AG868" s="764"/>
      <c r="AH868" s="733"/>
      <c r="AI868" s="1489"/>
      <c r="AJ868" s="593">
        <f t="shared" si="145"/>
        <v>0</v>
      </c>
      <c r="AK868" s="744" t="s">
        <v>97</v>
      </c>
      <c r="AL868" s="745" t="s">
        <v>97</v>
      </c>
      <c r="AM868" s="746" t="s">
        <v>97</v>
      </c>
      <c r="AN868" s="747" t="s">
        <v>97</v>
      </c>
      <c r="AO868" s="745" t="s">
        <v>98</v>
      </c>
      <c r="AP868" s="746" t="s">
        <v>98</v>
      </c>
      <c r="AQ868" s="743"/>
      <c r="AR868" s="732"/>
      <c r="AS868" s="732"/>
      <c r="AT868" s="732"/>
      <c r="AU868" s="733"/>
      <c r="AV868" s="591">
        <f t="shared" si="144"/>
        <v>0</v>
      </c>
      <c r="AW868" s="748"/>
      <c r="AX868" s="749"/>
      <c r="AY868" s="749"/>
      <c r="AZ868" s="749"/>
      <c r="BA868" s="749"/>
      <c r="BB868" s="749"/>
      <c r="BC868" s="749"/>
      <c r="BD868" s="749"/>
      <c r="BE868" s="750"/>
    </row>
    <row r="869" spans="1:57" ht="31.5">
      <c r="A869" s="2444"/>
      <c r="B869" s="2451" t="s">
        <v>176</v>
      </c>
      <c r="C869" s="2407" t="s">
        <v>154</v>
      </c>
      <c r="D869" s="275" t="s">
        <v>74</v>
      </c>
      <c r="E869" s="2436">
        <v>15</v>
      </c>
      <c r="F869" s="2439">
        <v>7</v>
      </c>
      <c r="G869" s="1500">
        <f t="shared" si="142"/>
        <v>0</v>
      </c>
      <c r="H869" s="1493">
        <f t="shared" ref="H869:H928" si="147">SUM(I869:L869)</f>
        <v>0</v>
      </c>
      <c r="I869" s="686"/>
      <c r="J869" s="686"/>
      <c r="K869" s="686"/>
      <c r="L869" s="703"/>
      <c r="M869" s="1494">
        <f t="shared" si="143"/>
        <v>0</v>
      </c>
      <c r="N869" s="689"/>
      <c r="O869" s="689"/>
      <c r="P869" s="689"/>
      <c r="Q869" s="689"/>
      <c r="R869" s="690"/>
      <c r="S869" s="691"/>
      <c r="T869" s="762"/>
      <c r="U869" s="762"/>
      <c r="V869" s="689"/>
      <c r="W869" s="689"/>
      <c r="X869" s="693"/>
      <c r="Y869" s="691"/>
      <c r="Z869" s="693"/>
      <c r="AA869" s="699"/>
      <c r="AB869" s="686"/>
      <c r="AC869" s="686"/>
      <c r="AD869" s="686"/>
      <c r="AE869" s="686"/>
      <c r="AF869" s="703"/>
      <c r="AG869" s="752"/>
      <c r="AH869" s="687"/>
      <c r="AI869" s="1488"/>
      <c r="AJ869" s="590">
        <f t="shared" si="145"/>
        <v>0</v>
      </c>
      <c r="AK869" s="700" t="s">
        <v>97</v>
      </c>
      <c r="AL869" s="701" t="s">
        <v>97</v>
      </c>
      <c r="AM869" s="702" t="s">
        <v>97</v>
      </c>
      <c r="AN869" s="699"/>
      <c r="AO869" s="686"/>
      <c r="AP869" s="703"/>
      <c r="AQ869" s="704" t="s">
        <v>97</v>
      </c>
      <c r="AR869" s="701" t="s">
        <v>97</v>
      </c>
      <c r="AS869" s="701" t="s">
        <v>97</v>
      </c>
      <c r="AT869" s="701" t="s">
        <v>97</v>
      </c>
      <c r="AU869" s="705" t="s">
        <v>97</v>
      </c>
      <c r="AV869" s="591">
        <f t="shared" si="144"/>
        <v>0</v>
      </c>
      <c r="AW869" s="706"/>
      <c r="AX869" s="707"/>
      <c r="AY869" s="707"/>
      <c r="AZ869" s="707"/>
      <c r="BA869" s="707"/>
      <c r="BB869" s="707"/>
      <c r="BC869" s="707"/>
      <c r="BD869" s="707"/>
      <c r="BE869" s="708"/>
    </row>
    <row r="870" spans="1:57" ht="47.25">
      <c r="A870" s="2444"/>
      <c r="B870" s="2452"/>
      <c r="C870" s="2408"/>
      <c r="D870" s="277" t="s">
        <v>75</v>
      </c>
      <c r="E870" s="2437"/>
      <c r="F870" s="2440"/>
      <c r="G870" s="1495">
        <f t="shared" si="142"/>
        <v>0</v>
      </c>
      <c r="H870" s="1496">
        <f t="shared" si="147"/>
        <v>0</v>
      </c>
      <c r="I870" s="711"/>
      <c r="J870" s="711"/>
      <c r="K870" s="711"/>
      <c r="L870" s="757"/>
      <c r="M870" s="1494">
        <f t="shared" si="143"/>
        <v>0</v>
      </c>
      <c r="N870" s="714"/>
      <c r="O870" s="714"/>
      <c r="P870" s="714"/>
      <c r="Q870" s="714"/>
      <c r="R870" s="715"/>
      <c r="S870" s="756"/>
      <c r="T870" s="694"/>
      <c r="U870" s="694"/>
      <c r="V870" s="751"/>
      <c r="W870" s="751"/>
      <c r="X870" s="695"/>
      <c r="Y870" s="756"/>
      <c r="Z870" s="695"/>
      <c r="AA870" s="696"/>
      <c r="AB870" s="697"/>
      <c r="AC870" s="697"/>
      <c r="AD870" s="697"/>
      <c r="AE870" s="697"/>
      <c r="AF870" s="809"/>
      <c r="AG870" s="758"/>
      <c r="AH870" s="712"/>
      <c r="AI870" s="812"/>
      <c r="AJ870" s="592">
        <f t="shared" si="145"/>
        <v>0</v>
      </c>
      <c r="AK870" s="720" t="s">
        <v>98</v>
      </c>
      <c r="AL870" s="721" t="s">
        <v>98</v>
      </c>
      <c r="AM870" s="722" t="s">
        <v>98</v>
      </c>
      <c r="AN870" s="723"/>
      <c r="AO870" s="721"/>
      <c r="AP870" s="722"/>
      <c r="AQ870" s="723" t="s">
        <v>97</v>
      </c>
      <c r="AR870" s="721" t="s">
        <v>97</v>
      </c>
      <c r="AS870" s="721" t="s">
        <v>97</v>
      </c>
      <c r="AT870" s="721" t="s">
        <v>97</v>
      </c>
      <c r="AU870" s="724" t="s">
        <v>97</v>
      </c>
      <c r="AV870" s="591">
        <f t="shared" si="144"/>
        <v>0</v>
      </c>
      <c r="AW870" s="753"/>
      <c r="AX870" s="754"/>
      <c r="AY870" s="754"/>
      <c r="AZ870" s="754"/>
      <c r="BA870" s="754"/>
      <c r="BB870" s="754"/>
      <c r="BC870" s="754"/>
      <c r="BD870" s="754"/>
      <c r="BE870" s="755"/>
    </row>
    <row r="871" spans="1:57" ht="31.5">
      <c r="A871" s="2444"/>
      <c r="B871" s="2452"/>
      <c r="C871" s="2408"/>
      <c r="D871" s="277" t="s">
        <v>76</v>
      </c>
      <c r="E871" s="2437"/>
      <c r="F871" s="2440"/>
      <c r="G871" s="1495">
        <f t="shared" si="142"/>
        <v>0</v>
      </c>
      <c r="H871" s="1496">
        <f t="shared" si="147"/>
        <v>0</v>
      </c>
      <c r="I871" s="711"/>
      <c r="J871" s="711"/>
      <c r="K871" s="711"/>
      <c r="L871" s="757"/>
      <c r="M871" s="1494">
        <f t="shared" si="143"/>
        <v>0</v>
      </c>
      <c r="N871" s="714"/>
      <c r="O871" s="714"/>
      <c r="P871" s="714"/>
      <c r="Q871" s="714"/>
      <c r="R871" s="715"/>
      <c r="S871" s="756"/>
      <c r="T871" s="694"/>
      <c r="U871" s="694"/>
      <c r="V871" s="751"/>
      <c r="W871" s="751"/>
      <c r="X871" s="695"/>
      <c r="Y871" s="756"/>
      <c r="Z871" s="695"/>
      <c r="AA871" s="696"/>
      <c r="AB871" s="697"/>
      <c r="AC871" s="697"/>
      <c r="AD871" s="697"/>
      <c r="AE871" s="697"/>
      <c r="AF871" s="809"/>
      <c r="AG871" s="758"/>
      <c r="AH871" s="712"/>
      <c r="AI871" s="812"/>
      <c r="AJ871" s="592">
        <f t="shared" si="145"/>
        <v>0</v>
      </c>
      <c r="AK871" s="720"/>
      <c r="AL871" s="721"/>
      <c r="AM871" s="722"/>
      <c r="AN871" s="723" t="s">
        <v>97</v>
      </c>
      <c r="AO871" s="721" t="s">
        <v>97</v>
      </c>
      <c r="AP871" s="722" t="s">
        <v>97</v>
      </c>
      <c r="AQ871" s="723" t="s">
        <v>97</v>
      </c>
      <c r="AR871" s="721" t="s">
        <v>97</v>
      </c>
      <c r="AS871" s="721" t="s">
        <v>97</v>
      </c>
      <c r="AT871" s="721" t="s">
        <v>97</v>
      </c>
      <c r="AU871" s="724" t="s">
        <v>97</v>
      </c>
      <c r="AV871" s="591">
        <f t="shared" si="144"/>
        <v>0</v>
      </c>
      <c r="AW871" s="753"/>
      <c r="AX871" s="754"/>
      <c r="AY871" s="754"/>
      <c r="AZ871" s="754"/>
      <c r="BA871" s="754"/>
      <c r="BB871" s="754"/>
      <c r="BC871" s="754"/>
      <c r="BD871" s="754"/>
      <c r="BE871" s="755"/>
    </row>
    <row r="872" spans="1:57" ht="31.5">
      <c r="A872" s="2444"/>
      <c r="B872" s="2452"/>
      <c r="C872" s="2408"/>
      <c r="D872" s="277" t="s">
        <v>77</v>
      </c>
      <c r="E872" s="2437"/>
      <c r="F872" s="2440"/>
      <c r="G872" s="1495">
        <f t="shared" si="142"/>
        <v>16</v>
      </c>
      <c r="H872" s="1496">
        <f t="shared" si="147"/>
        <v>0</v>
      </c>
      <c r="I872" s="711"/>
      <c r="J872" s="711"/>
      <c r="K872" s="711"/>
      <c r="L872" s="757"/>
      <c r="M872" s="1494">
        <f t="shared" si="143"/>
        <v>8</v>
      </c>
      <c r="N872" s="714"/>
      <c r="O872" s="714"/>
      <c r="P872" s="714"/>
      <c r="Q872" s="714"/>
      <c r="R872" s="715">
        <v>8</v>
      </c>
      <c r="S872" s="756"/>
      <c r="T872" s="694"/>
      <c r="U872" s="694"/>
      <c r="V872" s="751">
        <v>8</v>
      </c>
      <c r="W872" s="751"/>
      <c r="X872" s="695"/>
      <c r="Y872" s="756">
        <v>8</v>
      </c>
      <c r="Z872" s="695"/>
      <c r="AA872" s="696"/>
      <c r="AB872" s="697"/>
      <c r="AC872" s="697"/>
      <c r="AD872" s="697"/>
      <c r="AE872" s="697"/>
      <c r="AF872" s="809"/>
      <c r="AG872" s="758">
        <v>40</v>
      </c>
      <c r="AH872" s="712">
        <v>8</v>
      </c>
      <c r="AI872" s="812">
        <v>45</v>
      </c>
      <c r="AJ872" s="592">
        <f>SUM(AQ872:AU872)</f>
        <v>8</v>
      </c>
      <c r="AK872" s="720" t="s">
        <v>98</v>
      </c>
      <c r="AL872" s="721" t="s">
        <v>98</v>
      </c>
      <c r="AM872" s="722" t="s">
        <v>98</v>
      </c>
      <c r="AN872" s="723" t="s">
        <v>97</v>
      </c>
      <c r="AO872" s="721" t="s">
        <v>97</v>
      </c>
      <c r="AP872" s="722" t="s">
        <v>97</v>
      </c>
      <c r="AQ872" s="723"/>
      <c r="AR872" s="721"/>
      <c r="AS872" s="721">
        <v>3</v>
      </c>
      <c r="AT872" s="721">
        <v>2</v>
      </c>
      <c r="AU872" s="724">
        <v>3</v>
      </c>
      <c r="AV872" s="591">
        <f t="shared" si="144"/>
        <v>8</v>
      </c>
      <c r="AW872" s="753"/>
      <c r="AX872" s="754"/>
      <c r="AY872" s="754">
        <v>3</v>
      </c>
      <c r="AZ872" s="754">
        <v>2</v>
      </c>
      <c r="BA872" s="754">
        <v>3</v>
      </c>
      <c r="BB872" s="754"/>
      <c r="BC872" s="754"/>
      <c r="BD872" s="754"/>
      <c r="BE872" s="755"/>
    </row>
    <row r="873" spans="1:57" ht="32.25" thickBot="1">
      <c r="A873" s="2444"/>
      <c r="B873" s="2453"/>
      <c r="C873" s="2409"/>
      <c r="D873" s="284" t="s">
        <v>78</v>
      </c>
      <c r="E873" s="2438"/>
      <c r="F873" s="2441"/>
      <c r="G873" s="1501">
        <f t="shared" si="142"/>
        <v>0</v>
      </c>
      <c r="H873" s="1499">
        <f t="shared" si="147"/>
        <v>0</v>
      </c>
      <c r="I873" s="732"/>
      <c r="J873" s="732"/>
      <c r="K873" s="732"/>
      <c r="L873" s="760"/>
      <c r="M873" s="1494">
        <f t="shared" si="143"/>
        <v>0</v>
      </c>
      <c r="N873" s="738"/>
      <c r="O873" s="738"/>
      <c r="P873" s="738"/>
      <c r="Q873" s="738"/>
      <c r="R873" s="1070"/>
      <c r="S873" s="737"/>
      <c r="T873" s="763"/>
      <c r="U873" s="763"/>
      <c r="V873" s="738"/>
      <c r="W873" s="738"/>
      <c r="X873" s="739"/>
      <c r="Y873" s="737"/>
      <c r="Z873" s="739"/>
      <c r="AA873" s="743"/>
      <c r="AB873" s="732"/>
      <c r="AC873" s="732"/>
      <c r="AD873" s="732"/>
      <c r="AE873" s="732"/>
      <c r="AF873" s="760"/>
      <c r="AG873" s="764"/>
      <c r="AH873" s="733"/>
      <c r="AI873" s="1489"/>
      <c r="AJ873" s="593">
        <f t="shared" si="145"/>
        <v>0</v>
      </c>
      <c r="AK873" s="744" t="s">
        <v>97</v>
      </c>
      <c r="AL873" s="745" t="s">
        <v>97</v>
      </c>
      <c r="AM873" s="746" t="s">
        <v>97</v>
      </c>
      <c r="AN873" s="747" t="s">
        <v>97</v>
      </c>
      <c r="AO873" s="745" t="s">
        <v>98</v>
      </c>
      <c r="AP873" s="746" t="s">
        <v>98</v>
      </c>
      <c r="AQ873" s="743"/>
      <c r="AR873" s="732"/>
      <c r="AS873" s="732"/>
      <c r="AT873" s="732"/>
      <c r="AU873" s="733"/>
      <c r="AV873" s="591">
        <f t="shared" si="144"/>
        <v>0</v>
      </c>
      <c r="AW873" s="748"/>
      <c r="AX873" s="749"/>
      <c r="AY873" s="749"/>
      <c r="AZ873" s="749"/>
      <c r="BA873" s="749"/>
      <c r="BB873" s="749"/>
      <c r="BC873" s="749"/>
      <c r="BD873" s="749"/>
      <c r="BE873" s="750"/>
    </row>
    <row r="874" spans="1:57" ht="31.5">
      <c r="A874" s="2444"/>
      <c r="B874" s="2451" t="s">
        <v>177</v>
      </c>
      <c r="C874" s="2407" t="s">
        <v>155</v>
      </c>
      <c r="D874" s="275" t="s">
        <v>74</v>
      </c>
      <c r="E874" s="2436">
        <v>50</v>
      </c>
      <c r="F874" s="2439">
        <f>E874-SUM(M874:M878)</f>
        <v>14</v>
      </c>
      <c r="G874" s="1492">
        <f t="shared" si="142"/>
        <v>1</v>
      </c>
      <c r="H874" s="1493">
        <f t="shared" si="147"/>
        <v>0</v>
      </c>
      <c r="I874" s="686"/>
      <c r="J874" s="686"/>
      <c r="K874" s="686"/>
      <c r="L874" s="703"/>
      <c r="M874" s="1494">
        <f t="shared" si="143"/>
        <v>1</v>
      </c>
      <c r="N874" s="689"/>
      <c r="O874" s="689"/>
      <c r="P874" s="689"/>
      <c r="Q874" s="689"/>
      <c r="R874" s="690">
        <v>1</v>
      </c>
      <c r="S874" s="691"/>
      <c r="T874" s="762"/>
      <c r="U874" s="762"/>
      <c r="V874" s="689">
        <v>1</v>
      </c>
      <c r="W874" s="689"/>
      <c r="X874" s="693"/>
      <c r="Y874" s="691"/>
      <c r="Z874" s="693">
        <v>1</v>
      </c>
      <c r="AA874" s="699"/>
      <c r="AB874" s="686"/>
      <c r="AC874" s="686"/>
      <c r="AD874" s="686"/>
      <c r="AE874" s="686"/>
      <c r="AF874" s="703"/>
      <c r="AG874" s="752">
        <v>30</v>
      </c>
      <c r="AH874" s="687">
        <v>5</v>
      </c>
      <c r="AI874" s="1488">
        <v>10</v>
      </c>
      <c r="AJ874" s="590">
        <f t="shared" si="145"/>
        <v>1</v>
      </c>
      <c r="AK874" s="700" t="s">
        <v>97</v>
      </c>
      <c r="AL874" s="701" t="s">
        <v>97</v>
      </c>
      <c r="AM874" s="702" t="s">
        <v>97</v>
      </c>
      <c r="AN874" s="699"/>
      <c r="AO874" s="686">
        <v>1</v>
      </c>
      <c r="AP874" s="703"/>
      <c r="AQ874" s="704" t="s">
        <v>97</v>
      </c>
      <c r="AR874" s="701" t="s">
        <v>97</v>
      </c>
      <c r="AS874" s="701" t="s">
        <v>97</v>
      </c>
      <c r="AT874" s="701" t="s">
        <v>97</v>
      </c>
      <c r="AU874" s="705" t="s">
        <v>97</v>
      </c>
      <c r="AV874" s="591">
        <f t="shared" si="144"/>
        <v>0</v>
      </c>
      <c r="AW874" s="706"/>
      <c r="AX874" s="707"/>
      <c r="AY874" s="707"/>
      <c r="AZ874" s="707"/>
      <c r="BA874" s="707"/>
      <c r="BB874" s="707"/>
      <c r="BC874" s="707"/>
      <c r="BD874" s="707"/>
      <c r="BE874" s="708"/>
    </row>
    <row r="875" spans="1:57" ht="47.25">
      <c r="A875" s="2444"/>
      <c r="B875" s="2452"/>
      <c r="C875" s="2408"/>
      <c r="D875" s="277" t="s">
        <v>75</v>
      </c>
      <c r="E875" s="2437"/>
      <c r="F875" s="2440"/>
      <c r="G875" s="1495">
        <f t="shared" si="142"/>
        <v>0</v>
      </c>
      <c r="H875" s="1496">
        <f t="shared" si="147"/>
        <v>0</v>
      </c>
      <c r="I875" s="711"/>
      <c r="J875" s="711"/>
      <c r="K875" s="711"/>
      <c r="L875" s="757"/>
      <c r="M875" s="1494">
        <f t="shared" si="143"/>
        <v>0</v>
      </c>
      <c r="N875" s="714"/>
      <c r="O875" s="714"/>
      <c r="P875" s="714"/>
      <c r="Q875" s="714"/>
      <c r="R875" s="715"/>
      <c r="S875" s="756"/>
      <c r="T875" s="694"/>
      <c r="U875" s="694"/>
      <c r="V875" s="751"/>
      <c r="W875" s="751"/>
      <c r="X875" s="695"/>
      <c r="Y875" s="756"/>
      <c r="Z875" s="695"/>
      <c r="AA875" s="696"/>
      <c r="AB875" s="697"/>
      <c r="AC875" s="697"/>
      <c r="AD875" s="697"/>
      <c r="AE875" s="697"/>
      <c r="AF875" s="809"/>
      <c r="AG875" s="758"/>
      <c r="AH875" s="712"/>
      <c r="AI875" s="812"/>
      <c r="AJ875" s="592">
        <f t="shared" si="145"/>
        <v>0</v>
      </c>
      <c r="AK875" s="720" t="s">
        <v>98</v>
      </c>
      <c r="AL875" s="721" t="s">
        <v>98</v>
      </c>
      <c r="AM875" s="722" t="s">
        <v>98</v>
      </c>
      <c r="AN875" s="723"/>
      <c r="AO875" s="721"/>
      <c r="AP875" s="722"/>
      <c r="AQ875" s="723" t="s">
        <v>97</v>
      </c>
      <c r="AR875" s="721" t="s">
        <v>97</v>
      </c>
      <c r="AS875" s="721" t="s">
        <v>97</v>
      </c>
      <c r="AT875" s="721" t="s">
        <v>97</v>
      </c>
      <c r="AU875" s="724" t="s">
        <v>97</v>
      </c>
      <c r="AV875" s="591">
        <f t="shared" si="144"/>
        <v>0</v>
      </c>
      <c r="AW875" s="753"/>
      <c r="AX875" s="754"/>
      <c r="AY875" s="754"/>
      <c r="AZ875" s="754"/>
      <c r="BA875" s="754"/>
      <c r="BB875" s="754"/>
      <c r="BC875" s="754"/>
      <c r="BD875" s="754"/>
      <c r="BE875" s="755"/>
    </row>
    <row r="876" spans="1:57" ht="31.5">
      <c r="A876" s="2444"/>
      <c r="B876" s="2452"/>
      <c r="C876" s="2408"/>
      <c r="D876" s="277" t="s">
        <v>76</v>
      </c>
      <c r="E876" s="2437"/>
      <c r="F876" s="2440"/>
      <c r="G876" s="1495">
        <f t="shared" si="142"/>
        <v>0</v>
      </c>
      <c r="H876" s="1496">
        <f t="shared" si="147"/>
        <v>0</v>
      </c>
      <c r="I876" s="711"/>
      <c r="J876" s="711"/>
      <c r="K876" s="711"/>
      <c r="L876" s="757"/>
      <c r="M876" s="1494">
        <f t="shared" si="143"/>
        <v>0</v>
      </c>
      <c r="N876" s="714"/>
      <c r="O876" s="714"/>
      <c r="P876" s="714"/>
      <c r="Q876" s="714"/>
      <c r="R876" s="715"/>
      <c r="S876" s="756"/>
      <c r="T876" s="694"/>
      <c r="U876" s="694"/>
      <c r="V876" s="751"/>
      <c r="W876" s="751"/>
      <c r="X876" s="695"/>
      <c r="Y876" s="756"/>
      <c r="Z876" s="695"/>
      <c r="AA876" s="696"/>
      <c r="AB876" s="697"/>
      <c r="AC876" s="697"/>
      <c r="AD876" s="697"/>
      <c r="AE876" s="697"/>
      <c r="AF876" s="809"/>
      <c r="AG876" s="758"/>
      <c r="AH876" s="712"/>
      <c r="AI876" s="812"/>
      <c r="AJ876" s="592">
        <f t="shared" si="145"/>
        <v>0</v>
      </c>
      <c r="AK876" s="720"/>
      <c r="AL876" s="721"/>
      <c r="AM876" s="722"/>
      <c r="AN876" s="723" t="s">
        <v>97</v>
      </c>
      <c r="AO876" s="721" t="s">
        <v>97</v>
      </c>
      <c r="AP876" s="722" t="s">
        <v>97</v>
      </c>
      <c r="AQ876" s="723" t="s">
        <v>97</v>
      </c>
      <c r="AR876" s="721" t="s">
        <v>97</v>
      </c>
      <c r="AS876" s="721" t="s">
        <v>97</v>
      </c>
      <c r="AT876" s="721" t="s">
        <v>97</v>
      </c>
      <c r="AU876" s="724" t="s">
        <v>97</v>
      </c>
      <c r="AV876" s="591">
        <f t="shared" si="144"/>
        <v>0</v>
      </c>
      <c r="AW876" s="753"/>
      <c r="AX876" s="754"/>
      <c r="AY876" s="754"/>
      <c r="AZ876" s="754"/>
      <c r="BA876" s="754"/>
      <c r="BB876" s="754"/>
      <c r="BC876" s="754"/>
      <c r="BD876" s="754"/>
      <c r="BE876" s="755"/>
    </row>
    <row r="877" spans="1:57" ht="31.5">
      <c r="A877" s="2444"/>
      <c r="B877" s="2452"/>
      <c r="C877" s="2408"/>
      <c r="D877" s="277" t="s">
        <v>77</v>
      </c>
      <c r="E877" s="2437"/>
      <c r="F877" s="2440"/>
      <c r="G877" s="1495">
        <f t="shared" si="142"/>
        <v>37</v>
      </c>
      <c r="H877" s="1496">
        <v>0</v>
      </c>
      <c r="I877" s="711">
        <v>0</v>
      </c>
      <c r="J877" s="711"/>
      <c r="K877" s="711"/>
      <c r="L877" s="757"/>
      <c r="M877" s="1494">
        <f t="shared" si="143"/>
        <v>35</v>
      </c>
      <c r="N877" s="714"/>
      <c r="O877" s="714"/>
      <c r="P877" s="714"/>
      <c r="Q877" s="714"/>
      <c r="R877" s="715">
        <v>35</v>
      </c>
      <c r="S877" s="756">
        <v>1</v>
      </c>
      <c r="T877" s="694"/>
      <c r="U877" s="694"/>
      <c r="V877" s="751">
        <v>25</v>
      </c>
      <c r="W877" s="751">
        <v>9</v>
      </c>
      <c r="X877" s="695"/>
      <c r="Y877" s="756">
        <v>29</v>
      </c>
      <c r="Z877" s="695">
        <v>6</v>
      </c>
      <c r="AA877" s="696"/>
      <c r="AB877" s="697">
        <v>21</v>
      </c>
      <c r="AC877" s="697">
        <v>21</v>
      </c>
      <c r="AD877" s="697"/>
      <c r="AE877" s="697">
        <v>22</v>
      </c>
      <c r="AF877" s="809">
        <v>1</v>
      </c>
      <c r="AG877" s="758">
        <v>40</v>
      </c>
      <c r="AH877" s="712">
        <v>18</v>
      </c>
      <c r="AI877" s="812">
        <v>99</v>
      </c>
      <c r="AJ877" s="592">
        <f>SUM(AQ877:AU877)</f>
        <v>35</v>
      </c>
      <c r="AK877" s="720" t="s">
        <v>98</v>
      </c>
      <c r="AL877" s="721" t="s">
        <v>98</v>
      </c>
      <c r="AM877" s="722" t="s">
        <v>98</v>
      </c>
      <c r="AN877" s="723" t="s">
        <v>97</v>
      </c>
      <c r="AO877" s="721" t="s">
        <v>97</v>
      </c>
      <c r="AP877" s="722" t="s">
        <v>97</v>
      </c>
      <c r="AQ877" s="723">
        <v>1</v>
      </c>
      <c r="AR877" s="721">
        <v>8</v>
      </c>
      <c r="AS877" s="721">
        <v>22</v>
      </c>
      <c r="AT877" s="721">
        <v>4</v>
      </c>
      <c r="AU877" s="724"/>
      <c r="AV877" s="591">
        <f t="shared" si="144"/>
        <v>2</v>
      </c>
      <c r="AW877" s="753"/>
      <c r="AX877" s="754"/>
      <c r="AY877" s="754"/>
      <c r="AZ877" s="754"/>
      <c r="BA877" s="754">
        <v>1</v>
      </c>
      <c r="BB877" s="754"/>
      <c r="BC877" s="754"/>
      <c r="BD877" s="754">
        <v>1</v>
      </c>
      <c r="BE877" s="755"/>
    </row>
    <row r="878" spans="1:57" ht="32.25" thickBot="1">
      <c r="A878" s="2444"/>
      <c r="B878" s="2453"/>
      <c r="C878" s="2409"/>
      <c r="D878" s="284" t="s">
        <v>78</v>
      </c>
      <c r="E878" s="2438"/>
      <c r="F878" s="2441"/>
      <c r="G878" s="1498">
        <f t="shared" si="142"/>
        <v>0</v>
      </c>
      <c r="H878" s="1499">
        <f t="shared" si="147"/>
        <v>0</v>
      </c>
      <c r="I878" s="732"/>
      <c r="J878" s="732"/>
      <c r="K878" s="732"/>
      <c r="L878" s="760"/>
      <c r="M878" s="1494">
        <f t="shared" si="143"/>
        <v>0</v>
      </c>
      <c r="N878" s="738"/>
      <c r="O878" s="738"/>
      <c r="P878" s="738"/>
      <c r="Q878" s="738"/>
      <c r="R878" s="1070"/>
      <c r="S878" s="737"/>
      <c r="T878" s="763"/>
      <c r="U878" s="763"/>
      <c r="V878" s="738"/>
      <c r="W878" s="738"/>
      <c r="X878" s="739"/>
      <c r="Y878" s="737"/>
      <c r="Z878" s="739"/>
      <c r="AA878" s="743"/>
      <c r="AB878" s="732"/>
      <c r="AC878" s="732"/>
      <c r="AD878" s="732"/>
      <c r="AE878" s="732"/>
      <c r="AF878" s="760"/>
      <c r="AG878" s="764"/>
      <c r="AH878" s="733"/>
      <c r="AI878" s="1489"/>
      <c r="AJ878" s="593">
        <f t="shared" si="145"/>
        <v>0</v>
      </c>
      <c r="AK878" s="744" t="s">
        <v>97</v>
      </c>
      <c r="AL878" s="745" t="s">
        <v>97</v>
      </c>
      <c r="AM878" s="746" t="s">
        <v>97</v>
      </c>
      <c r="AN878" s="747" t="s">
        <v>97</v>
      </c>
      <c r="AO878" s="745" t="s">
        <v>98</v>
      </c>
      <c r="AP878" s="746" t="s">
        <v>98</v>
      </c>
      <c r="AQ878" s="743"/>
      <c r="AR878" s="732"/>
      <c r="AS878" s="732"/>
      <c r="AT878" s="732"/>
      <c r="AU878" s="733"/>
      <c r="AV878" s="591">
        <f t="shared" si="144"/>
        <v>0</v>
      </c>
      <c r="AW878" s="748"/>
      <c r="AX878" s="749"/>
      <c r="AY878" s="749"/>
      <c r="AZ878" s="749"/>
      <c r="BA878" s="749"/>
      <c r="BB878" s="749"/>
      <c r="BC878" s="749"/>
      <c r="BD878" s="749"/>
      <c r="BE878" s="750"/>
    </row>
    <row r="879" spans="1:57" ht="31.5">
      <c r="A879" s="2444"/>
      <c r="B879" s="2451" t="s">
        <v>178</v>
      </c>
      <c r="C879" s="2407" t="s">
        <v>156</v>
      </c>
      <c r="D879" s="275" t="s">
        <v>74</v>
      </c>
      <c r="E879" s="2436">
        <v>15</v>
      </c>
      <c r="F879" s="2439">
        <f>E879-SUM(M879:M883)</f>
        <v>5</v>
      </c>
      <c r="G879" s="1500">
        <f t="shared" si="142"/>
        <v>0</v>
      </c>
      <c r="H879" s="1493">
        <f t="shared" si="147"/>
        <v>0</v>
      </c>
      <c r="I879" s="686"/>
      <c r="J879" s="686"/>
      <c r="K879" s="686"/>
      <c r="L879" s="703"/>
      <c r="M879" s="1494">
        <f t="shared" si="143"/>
        <v>0</v>
      </c>
      <c r="N879" s="689"/>
      <c r="O879" s="689"/>
      <c r="P879" s="689"/>
      <c r="Q879" s="689"/>
      <c r="R879" s="690"/>
      <c r="S879" s="691"/>
      <c r="T879" s="762"/>
      <c r="U879" s="762"/>
      <c r="V879" s="689"/>
      <c r="W879" s="689"/>
      <c r="X879" s="693"/>
      <c r="Y879" s="691"/>
      <c r="Z879" s="693"/>
      <c r="AA879" s="699"/>
      <c r="AB879" s="686"/>
      <c r="AC879" s="686"/>
      <c r="AD879" s="686"/>
      <c r="AE879" s="686"/>
      <c r="AF879" s="703"/>
      <c r="AG879" s="752"/>
      <c r="AH879" s="687"/>
      <c r="AI879" s="1488"/>
      <c r="AJ879" s="590">
        <f t="shared" si="145"/>
        <v>0</v>
      </c>
      <c r="AK879" s="700" t="s">
        <v>97</v>
      </c>
      <c r="AL879" s="701" t="s">
        <v>97</v>
      </c>
      <c r="AM879" s="702" t="s">
        <v>97</v>
      </c>
      <c r="AN879" s="699"/>
      <c r="AO879" s="686"/>
      <c r="AP879" s="703"/>
      <c r="AQ879" s="704" t="s">
        <v>97</v>
      </c>
      <c r="AR879" s="701" t="s">
        <v>97</v>
      </c>
      <c r="AS879" s="701" t="s">
        <v>97</v>
      </c>
      <c r="AT879" s="701" t="s">
        <v>97</v>
      </c>
      <c r="AU879" s="705" t="s">
        <v>97</v>
      </c>
      <c r="AV879" s="591">
        <f t="shared" si="144"/>
        <v>0</v>
      </c>
      <c r="AW879" s="706"/>
      <c r="AX879" s="707"/>
      <c r="AY879" s="707"/>
      <c r="AZ879" s="707"/>
      <c r="BA879" s="707"/>
      <c r="BB879" s="707"/>
      <c r="BC879" s="707"/>
      <c r="BD879" s="707"/>
      <c r="BE879" s="708"/>
    </row>
    <row r="880" spans="1:57" ht="47.25">
      <c r="A880" s="2444"/>
      <c r="B880" s="2452"/>
      <c r="C880" s="2408"/>
      <c r="D880" s="277" t="s">
        <v>75</v>
      </c>
      <c r="E880" s="2437"/>
      <c r="F880" s="2440"/>
      <c r="G880" s="1495">
        <f t="shared" si="142"/>
        <v>0</v>
      </c>
      <c r="H880" s="1496">
        <f t="shared" si="147"/>
        <v>0</v>
      </c>
      <c r="I880" s="711"/>
      <c r="J880" s="711"/>
      <c r="K880" s="711"/>
      <c r="L880" s="757"/>
      <c r="M880" s="1494">
        <f t="shared" si="143"/>
        <v>0</v>
      </c>
      <c r="N880" s="714"/>
      <c r="O880" s="714"/>
      <c r="P880" s="714"/>
      <c r="Q880" s="714"/>
      <c r="R880" s="715"/>
      <c r="S880" s="756"/>
      <c r="T880" s="694"/>
      <c r="U880" s="694"/>
      <c r="V880" s="751"/>
      <c r="W880" s="751"/>
      <c r="X880" s="695"/>
      <c r="Y880" s="756"/>
      <c r="Z880" s="695"/>
      <c r="AA880" s="696"/>
      <c r="AB880" s="697"/>
      <c r="AC880" s="697"/>
      <c r="AD880" s="697"/>
      <c r="AE880" s="697"/>
      <c r="AF880" s="809"/>
      <c r="AG880" s="758"/>
      <c r="AH880" s="712"/>
      <c r="AI880" s="812"/>
      <c r="AJ880" s="592">
        <f t="shared" si="145"/>
        <v>0</v>
      </c>
      <c r="AK880" s="720" t="s">
        <v>98</v>
      </c>
      <c r="AL880" s="721" t="s">
        <v>98</v>
      </c>
      <c r="AM880" s="722" t="s">
        <v>98</v>
      </c>
      <c r="AN880" s="723"/>
      <c r="AO880" s="721"/>
      <c r="AP880" s="722"/>
      <c r="AQ880" s="723" t="s">
        <v>97</v>
      </c>
      <c r="AR880" s="721" t="s">
        <v>97</v>
      </c>
      <c r="AS880" s="721" t="s">
        <v>97</v>
      </c>
      <c r="AT880" s="721" t="s">
        <v>97</v>
      </c>
      <c r="AU880" s="724" t="s">
        <v>97</v>
      </c>
      <c r="AV880" s="591">
        <f t="shared" si="144"/>
        <v>0</v>
      </c>
      <c r="AW880" s="753"/>
      <c r="AX880" s="754"/>
      <c r="AY880" s="754"/>
      <c r="AZ880" s="754"/>
      <c r="BA880" s="754"/>
      <c r="BB880" s="754"/>
      <c r="BC880" s="754"/>
      <c r="BD880" s="754"/>
      <c r="BE880" s="755"/>
    </row>
    <row r="881" spans="1:57" ht="31.5">
      <c r="A881" s="2444"/>
      <c r="B881" s="2452"/>
      <c r="C881" s="2408"/>
      <c r="D881" s="277" t="s">
        <v>76</v>
      </c>
      <c r="E881" s="2437"/>
      <c r="F881" s="2440"/>
      <c r="G881" s="1495">
        <f t="shared" si="142"/>
        <v>0</v>
      </c>
      <c r="H881" s="1496">
        <f t="shared" si="147"/>
        <v>0</v>
      </c>
      <c r="I881" s="711"/>
      <c r="J881" s="711"/>
      <c r="K881" s="711"/>
      <c r="L881" s="757"/>
      <c r="M881" s="1494">
        <f t="shared" si="143"/>
        <v>0</v>
      </c>
      <c r="N881" s="714"/>
      <c r="O881" s="714"/>
      <c r="P881" s="714"/>
      <c r="Q881" s="714"/>
      <c r="R881" s="715"/>
      <c r="S881" s="756"/>
      <c r="T881" s="694"/>
      <c r="U881" s="694"/>
      <c r="V881" s="751"/>
      <c r="W881" s="751"/>
      <c r="X881" s="695"/>
      <c r="Y881" s="756"/>
      <c r="Z881" s="695"/>
      <c r="AA881" s="696"/>
      <c r="AB881" s="697"/>
      <c r="AC881" s="697"/>
      <c r="AD881" s="697"/>
      <c r="AE881" s="697"/>
      <c r="AF881" s="809"/>
      <c r="AG881" s="758"/>
      <c r="AH881" s="712"/>
      <c r="AI881" s="812"/>
      <c r="AJ881" s="592">
        <f t="shared" si="145"/>
        <v>0</v>
      </c>
      <c r="AK881" s="720"/>
      <c r="AL881" s="721"/>
      <c r="AM881" s="722"/>
      <c r="AN881" s="723" t="s">
        <v>97</v>
      </c>
      <c r="AO881" s="721" t="s">
        <v>97</v>
      </c>
      <c r="AP881" s="722" t="s">
        <v>97</v>
      </c>
      <c r="AQ881" s="723" t="s">
        <v>97</v>
      </c>
      <c r="AR881" s="721" t="s">
        <v>97</v>
      </c>
      <c r="AS881" s="721" t="s">
        <v>97</v>
      </c>
      <c r="AT881" s="721" t="s">
        <v>97</v>
      </c>
      <c r="AU881" s="724" t="s">
        <v>97</v>
      </c>
      <c r="AV881" s="591">
        <f t="shared" si="144"/>
        <v>0</v>
      </c>
      <c r="AW881" s="753"/>
      <c r="AX881" s="754"/>
      <c r="AY881" s="754"/>
      <c r="AZ881" s="754"/>
      <c r="BA881" s="754"/>
      <c r="BB881" s="754"/>
      <c r="BC881" s="754"/>
      <c r="BD881" s="754"/>
      <c r="BE881" s="755"/>
    </row>
    <row r="882" spans="1:57" ht="31.5">
      <c r="A882" s="2444"/>
      <c r="B882" s="2452"/>
      <c r="C882" s="2408"/>
      <c r="D882" s="277" t="s">
        <v>77</v>
      </c>
      <c r="E882" s="2437"/>
      <c r="F882" s="2440"/>
      <c r="G882" s="1495">
        <f t="shared" si="142"/>
        <v>10</v>
      </c>
      <c r="H882" s="1496">
        <f t="shared" si="147"/>
        <v>0</v>
      </c>
      <c r="I882" s="711"/>
      <c r="J882" s="711"/>
      <c r="K882" s="711"/>
      <c r="L882" s="757"/>
      <c r="M882" s="1494">
        <f t="shared" si="143"/>
        <v>10</v>
      </c>
      <c r="N882" s="714"/>
      <c r="O882" s="714"/>
      <c r="P882" s="714"/>
      <c r="Q882" s="714"/>
      <c r="R882" s="715">
        <v>10</v>
      </c>
      <c r="S882" s="756">
        <v>1</v>
      </c>
      <c r="T882" s="694"/>
      <c r="U882" s="694"/>
      <c r="V882" s="751">
        <v>9</v>
      </c>
      <c r="W882" s="751"/>
      <c r="X882" s="695"/>
      <c r="Y882" s="756">
        <v>8</v>
      </c>
      <c r="Z882" s="695">
        <v>2</v>
      </c>
      <c r="AA882" s="696">
        <v>1</v>
      </c>
      <c r="AB882" s="697">
        <v>5</v>
      </c>
      <c r="AC882" s="697">
        <v>5</v>
      </c>
      <c r="AD882" s="697">
        <v>1</v>
      </c>
      <c r="AE882" s="697">
        <v>9</v>
      </c>
      <c r="AF882" s="809"/>
      <c r="AG882" s="758">
        <v>42.3</v>
      </c>
      <c r="AH882" s="712">
        <v>21.5</v>
      </c>
      <c r="AI882" s="812">
        <v>91.5</v>
      </c>
      <c r="AJ882" s="592">
        <f>SUM(AQ882:AU882)</f>
        <v>9</v>
      </c>
      <c r="AK882" s="720" t="s">
        <v>98</v>
      </c>
      <c r="AL882" s="721" t="s">
        <v>98</v>
      </c>
      <c r="AM882" s="722" t="s">
        <v>98</v>
      </c>
      <c r="AN882" s="723" t="s">
        <v>97</v>
      </c>
      <c r="AO882" s="721" t="s">
        <v>97</v>
      </c>
      <c r="AP882" s="722" t="s">
        <v>97</v>
      </c>
      <c r="AQ882" s="723"/>
      <c r="AR882" s="721">
        <v>3</v>
      </c>
      <c r="AS882" s="721">
        <v>5</v>
      </c>
      <c r="AT882" s="721">
        <v>1</v>
      </c>
      <c r="AU882" s="724"/>
      <c r="AV882" s="591">
        <f t="shared" si="144"/>
        <v>0</v>
      </c>
      <c r="AW882" s="753"/>
      <c r="AX882" s="754"/>
      <c r="AY882" s="754"/>
      <c r="AZ882" s="754"/>
      <c r="BA882" s="754"/>
      <c r="BB882" s="754"/>
      <c r="BC882" s="754"/>
      <c r="BD882" s="754"/>
      <c r="BE882" s="755"/>
    </row>
    <row r="883" spans="1:57" ht="32.25" thickBot="1">
      <c r="A883" s="2444"/>
      <c r="B883" s="2453"/>
      <c r="C883" s="2409"/>
      <c r="D883" s="284" t="s">
        <v>78</v>
      </c>
      <c r="E883" s="2438"/>
      <c r="F883" s="2441"/>
      <c r="G883" s="1501">
        <f t="shared" si="142"/>
        <v>0</v>
      </c>
      <c r="H883" s="1499">
        <f t="shared" si="147"/>
        <v>0</v>
      </c>
      <c r="I883" s="732"/>
      <c r="J883" s="732"/>
      <c r="K883" s="732"/>
      <c r="L883" s="760"/>
      <c r="M883" s="1494">
        <f t="shared" si="143"/>
        <v>0</v>
      </c>
      <c r="N883" s="738"/>
      <c r="O883" s="738"/>
      <c r="P883" s="738"/>
      <c r="Q883" s="738"/>
      <c r="R883" s="1070"/>
      <c r="S883" s="737"/>
      <c r="T883" s="763"/>
      <c r="U883" s="763"/>
      <c r="V883" s="738"/>
      <c r="W883" s="738"/>
      <c r="X883" s="739"/>
      <c r="Y883" s="737"/>
      <c r="Z883" s="739"/>
      <c r="AA883" s="743"/>
      <c r="AB883" s="732"/>
      <c r="AC883" s="732"/>
      <c r="AD883" s="732"/>
      <c r="AE883" s="732"/>
      <c r="AF883" s="760"/>
      <c r="AG883" s="764"/>
      <c r="AH883" s="733"/>
      <c r="AI883" s="1489"/>
      <c r="AJ883" s="592">
        <f t="shared" ref="AJ883:AJ903" si="148">SUM(AQ883:AU883)</f>
        <v>0</v>
      </c>
      <c r="AK883" s="744" t="s">
        <v>97</v>
      </c>
      <c r="AL883" s="745" t="s">
        <v>97</v>
      </c>
      <c r="AM883" s="746" t="s">
        <v>97</v>
      </c>
      <c r="AN883" s="747" t="s">
        <v>97</v>
      </c>
      <c r="AO883" s="745" t="s">
        <v>98</v>
      </c>
      <c r="AP883" s="746" t="s">
        <v>98</v>
      </c>
      <c r="AQ883" s="743"/>
      <c r="AR883" s="732"/>
      <c r="AS883" s="732"/>
      <c r="AT883" s="732"/>
      <c r="AU883" s="733"/>
      <c r="AV883" s="591">
        <f t="shared" si="144"/>
        <v>0</v>
      </c>
      <c r="AW883" s="748"/>
      <c r="AX883" s="749"/>
      <c r="AY883" s="749"/>
      <c r="AZ883" s="749"/>
      <c r="BA883" s="749"/>
      <c r="BB883" s="749"/>
      <c r="BC883" s="749"/>
      <c r="BD883" s="749"/>
      <c r="BE883" s="750"/>
    </row>
    <row r="884" spans="1:57" ht="31.5">
      <c r="A884" s="2444"/>
      <c r="B884" s="2451" t="s">
        <v>179</v>
      </c>
      <c r="C884" s="2407" t="s">
        <v>157</v>
      </c>
      <c r="D884" s="275" t="s">
        <v>74</v>
      </c>
      <c r="E884" s="2436">
        <v>40</v>
      </c>
      <c r="F884" s="2439">
        <f>E884-SUM(M884:M888)</f>
        <v>9</v>
      </c>
      <c r="G884" s="1492">
        <f t="shared" si="142"/>
        <v>0</v>
      </c>
      <c r="H884" s="1493">
        <f t="shared" si="147"/>
        <v>0</v>
      </c>
      <c r="I884" s="686"/>
      <c r="J884" s="686"/>
      <c r="K884" s="686"/>
      <c r="L884" s="703"/>
      <c r="M884" s="1494">
        <f t="shared" si="143"/>
        <v>0</v>
      </c>
      <c r="N884" s="689"/>
      <c r="O884" s="689"/>
      <c r="P884" s="689"/>
      <c r="Q884" s="689"/>
      <c r="R884" s="690"/>
      <c r="S884" s="691"/>
      <c r="T884" s="762"/>
      <c r="U884" s="762"/>
      <c r="V884" s="689"/>
      <c r="W884" s="689"/>
      <c r="X884" s="693"/>
      <c r="Y884" s="691"/>
      <c r="Z884" s="693"/>
      <c r="AA884" s="699"/>
      <c r="AB884" s="686"/>
      <c r="AC884" s="686"/>
      <c r="AD884" s="686"/>
      <c r="AE884" s="686"/>
      <c r="AF884" s="703"/>
      <c r="AG884" s="752"/>
      <c r="AH884" s="687"/>
      <c r="AI884" s="1488"/>
      <c r="AJ884" s="592">
        <f t="shared" si="148"/>
        <v>0</v>
      </c>
      <c r="AK884" s="700" t="s">
        <v>97</v>
      </c>
      <c r="AL884" s="701" t="s">
        <v>97</v>
      </c>
      <c r="AM884" s="702" t="s">
        <v>97</v>
      </c>
      <c r="AN884" s="699"/>
      <c r="AO884" s="686"/>
      <c r="AP884" s="703"/>
      <c r="AQ884" s="704" t="s">
        <v>97</v>
      </c>
      <c r="AR884" s="701" t="s">
        <v>97</v>
      </c>
      <c r="AS884" s="701" t="s">
        <v>97</v>
      </c>
      <c r="AT884" s="701" t="s">
        <v>97</v>
      </c>
      <c r="AU884" s="705" t="s">
        <v>97</v>
      </c>
      <c r="AV884" s="591">
        <f t="shared" si="144"/>
        <v>0</v>
      </c>
      <c r="AW884" s="706"/>
      <c r="AX884" s="707"/>
      <c r="AY884" s="707"/>
      <c r="AZ884" s="707"/>
      <c r="BA884" s="707"/>
      <c r="BB884" s="707"/>
      <c r="BC884" s="707"/>
      <c r="BD884" s="707"/>
      <c r="BE884" s="708"/>
    </row>
    <row r="885" spans="1:57" ht="47.25">
      <c r="A885" s="2444"/>
      <c r="B885" s="2452"/>
      <c r="C885" s="2408"/>
      <c r="D885" s="277" t="s">
        <v>75</v>
      </c>
      <c r="E885" s="2437"/>
      <c r="F885" s="2440"/>
      <c r="G885" s="1495">
        <f t="shared" si="142"/>
        <v>0</v>
      </c>
      <c r="H885" s="1496">
        <f t="shared" si="147"/>
        <v>0</v>
      </c>
      <c r="I885" s="711"/>
      <c r="J885" s="711"/>
      <c r="K885" s="711"/>
      <c r="L885" s="757"/>
      <c r="M885" s="1494">
        <f t="shared" si="143"/>
        <v>0</v>
      </c>
      <c r="N885" s="714"/>
      <c r="O885" s="714"/>
      <c r="P885" s="714"/>
      <c r="Q885" s="714"/>
      <c r="R885" s="715"/>
      <c r="S885" s="756"/>
      <c r="T885" s="694"/>
      <c r="U885" s="694"/>
      <c r="V885" s="751"/>
      <c r="W885" s="751"/>
      <c r="X885" s="695"/>
      <c r="Y885" s="756"/>
      <c r="Z885" s="695"/>
      <c r="AA885" s="696"/>
      <c r="AB885" s="697"/>
      <c r="AC885" s="697"/>
      <c r="AD885" s="697"/>
      <c r="AE885" s="697"/>
      <c r="AF885" s="809"/>
      <c r="AG885" s="758"/>
      <c r="AH885" s="712"/>
      <c r="AI885" s="812"/>
      <c r="AJ885" s="592">
        <f t="shared" si="148"/>
        <v>0</v>
      </c>
      <c r="AK885" s="720" t="s">
        <v>98</v>
      </c>
      <c r="AL885" s="721" t="s">
        <v>98</v>
      </c>
      <c r="AM885" s="722" t="s">
        <v>98</v>
      </c>
      <c r="AN885" s="723"/>
      <c r="AO885" s="721"/>
      <c r="AP885" s="722"/>
      <c r="AQ885" s="723" t="s">
        <v>97</v>
      </c>
      <c r="AR885" s="721" t="s">
        <v>97</v>
      </c>
      <c r="AS885" s="721" t="s">
        <v>97</v>
      </c>
      <c r="AT885" s="721" t="s">
        <v>97</v>
      </c>
      <c r="AU885" s="724" t="s">
        <v>97</v>
      </c>
      <c r="AV885" s="591">
        <f t="shared" si="144"/>
        <v>0</v>
      </c>
      <c r="AW885" s="753"/>
      <c r="AX885" s="754"/>
      <c r="AY885" s="754"/>
      <c r="AZ885" s="754"/>
      <c r="BA885" s="754"/>
      <c r="BB885" s="754"/>
      <c r="BC885" s="754"/>
      <c r="BD885" s="754"/>
      <c r="BE885" s="755"/>
    </row>
    <row r="886" spans="1:57" ht="31.5">
      <c r="A886" s="2444"/>
      <c r="B886" s="2452"/>
      <c r="C886" s="2408"/>
      <c r="D886" s="277" t="s">
        <v>76</v>
      </c>
      <c r="E886" s="2437"/>
      <c r="F886" s="2440"/>
      <c r="G886" s="1495">
        <f t="shared" si="142"/>
        <v>0</v>
      </c>
      <c r="H886" s="1496">
        <f t="shared" si="147"/>
        <v>0</v>
      </c>
      <c r="I886" s="711"/>
      <c r="J886" s="711"/>
      <c r="K886" s="711"/>
      <c r="L886" s="757"/>
      <c r="M886" s="1494">
        <f t="shared" si="143"/>
        <v>0</v>
      </c>
      <c r="N886" s="714"/>
      <c r="O886" s="714"/>
      <c r="P886" s="714"/>
      <c r="Q886" s="714"/>
      <c r="R886" s="715"/>
      <c r="S886" s="756"/>
      <c r="T886" s="694"/>
      <c r="U886" s="694"/>
      <c r="V886" s="751"/>
      <c r="W886" s="751"/>
      <c r="X886" s="695"/>
      <c r="Y886" s="756"/>
      <c r="Z886" s="695"/>
      <c r="AA886" s="696"/>
      <c r="AB886" s="697"/>
      <c r="AC886" s="697"/>
      <c r="AD886" s="697"/>
      <c r="AE886" s="697"/>
      <c r="AF886" s="809"/>
      <c r="AG886" s="758"/>
      <c r="AH886" s="712"/>
      <c r="AI886" s="812"/>
      <c r="AJ886" s="592">
        <f t="shared" si="148"/>
        <v>0</v>
      </c>
      <c r="AK886" s="720"/>
      <c r="AL886" s="721"/>
      <c r="AM886" s="722"/>
      <c r="AN886" s="723" t="s">
        <v>97</v>
      </c>
      <c r="AO886" s="721" t="s">
        <v>97</v>
      </c>
      <c r="AP886" s="722" t="s">
        <v>97</v>
      </c>
      <c r="AQ886" s="723" t="s">
        <v>97</v>
      </c>
      <c r="AR886" s="721" t="s">
        <v>97</v>
      </c>
      <c r="AS886" s="721" t="s">
        <v>97</v>
      </c>
      <c r="AT886" s="721" t="s">
        <v>97</v>
      </c>
      <c r="AU886" s="724" t="s">
        <v>97</v>
      </c>
      <c r="AV886" s="591">
        <f t="shared" si="144"/>
        <v>0</v>
      </c>
      <c r="AW886" s="753"/>
      <c r="AX886" s="754"/>
      <c r="AY886" s="754"/>
      <c r="AZ886" s="754"/>
      <c r="BA886" s="754"/>
      <c r="BB886" s="754"/>
      <c r="BC886" s="754"/>
      <c r="BD886" s="754"/>
      <c r="BE886" s="755"/>
    </row>
    <row r="887" spans="1:57" ht="31.5">
      <c r="A887" s="2444"/>
      <c r="B887" s="2452"/>
      <c r="C887" s="2408"/>
      <c r="D887" s="277" t="s">
        <v>77</v>
      </c>
      <c r="E887" s="2437"/>
      <c r="F887" s="2440"/>
      <c r="G887" s="1495">
        <f t="shared" si="142"/>
        <v>31</v>
      </c>
      <c r="H887" s="1496">
        <f>SUM(I887:L887)</f>
        <v>1</v>
      </c>
      <c r="I887" s="711">
        <v>1</v>
      </c>
      <c r="J887" s="711"/>
      <c r="K887" s="711"/>
      <c r="L887" s="757"/>
      <c r="M887" s="1494">
        <f t="shared" si="143"/>
        <v>31</v>
      </c>
      <c r="N887" s="714"/>
      <c r="O887" s="714"/>
      <c r="P887" s="714"/>
      <c r="Q887" s="714"/>
      <c r="R887" s="715">
        <v>31</v>
      </c>
      <c r="S887" s="756">
        <v>3</v>
      </c>
      <c r="T887" s="694"/>
      <c r="U887" s="694"/>
      <c r="V887" s="751">
        <v>28</v>
      </c>
      <c r="W887" s="751"/>
      <c r="X887" s="695"/>
      <c r="Y887" s="756">
        <v>30</v>
      </c>
      <c r="Z887" s="695">
        <v>1</v>
      </c>
      <c r="AA887" s="696"/>
      <c r="AB887" s="697">
        <v>9</v>
      </c>
      <c r="AC887" s="697">
        <v>9</v>
      </c>
      <c r="AD887" s="697">
        <v>1</v>
      </c>
      <c r="AE887" s="697">
        <v>26</v>
      </c>
      <c r="AF887" s="809">
        <v>4</v>
      </c>
      <c r="AG887" s="758">
        <v>40</v>
      </c>
      <c r="AH887" s="712">
        <v>11</v>
      </c>
      <c r="AI887" s="812">
        <v>100</v>
      </c>
      <c r="AJ887" s="592">
        <f t="shared" si="148"/>
        <v>30</v>
      </c>
      <c r="AK887" s="720" t="s">
        <v>98</v>
      </c>
      <c r="AL887" s="721" t="s">
        <v>98</v>
      </c>
      <c r="AM887" s="722" t="s">
        <v>98</v>
      </c>
      <c r="AN887" s="723" t="s">
        <v>97</v>
      </c>
      <c r="AO887" s="721" t="s">
        <v>97</v>
      </c>
      <c r="AP887" s="722" t="s">
        <v>97</v>
      </c>
      <c r="AQ887" s="723">
        <v>1</v>
      </c>
      <c r="AR887" s="721">
        <v>6</v>
      </c>
      <c r="AS887" s="721">
        <v>15</v>
      </c>
      <c r="AT887" s="721">
        <v>5</v>
      </c>
      <c r="AU887" s="724">
        <v>3</v>
      </c>
      <c r="AV887" s="591">
        <f t="shared" si="144"/>
        <v>0</v>
      </c>
      <c r="AW887" s="753"/>
      <c r="AX887" s="754"/>
      <c r="AY887" s="754"/>
      <c r="AZ887" s="754"/>
      <c r="BA887" s="754"/>
      <c r="BB887" s="754"/>
      <c r="BC887" s="754"/>
      <c r="BD887" s="754"/>
      <c r="BE887" s="755"/>
    </row>
    <row r="888" spans="1:57" ht="32.25" thickBot="1">
      <c r="A888" s="2444"/>
      <c r="B888" s="2453"/>
      <c r="C888" s="2409"/>
      <c r="D888" s="284" t="s">
        <v>78</v>
      </c>
      <c r="E888" s="2438"/>
      <c r="F888" s="2441"/>
      <c r="G888" s="1498">
        <f t="shared" si="142"/>
        <v>0</v>
      </c>
      <c r="H888" s="1499">
        <f t="shared" si="147"/>
        <v>0</v>
      </c>
      <c r="I888" s="732"/>
      <c r="J888" s="732"/>
      <c r="K888" s="732"/>
      <c r="L888" s="760"/>
      <c r="M888" s="1494">
        <f t="shared" si="143"/>
        <v>0</v>
      </c>
      <c r="N888" s="738"/>
      <c r="O888" s="738"/>
      <c r="P888" s="738"/>
      <c r="Q888" s="738"/>
      <c r="R888" s="1070"/>
      <c r="S888" s="737"/>
      <c r="T888" s="763"/>
      <c r="U888" s="763"/>
      <c r="V888" s="738"/>
      <c r="W888" s="738"/>
      <c r="X888" s="739"/>
      <c r="Y888" s="737"/>
      <c r="Z888" s="739"/>
      <c r="AA888" s="743"/>
      <c r="AB888" s="732"/>
      <c r="AC888" s="732"/>
      <c r="AD888" s="732"/>
      <c r="AE888" s="732"/>
      <c r="AF888" s="760"/>
      <c r="AG888" s="764"/>
      <c r="AH888" s="733"/>
      <c r="AI888" s="1489"/>
      <c r="AJ888" s="592">
        <f t="shared" si="148"/>
        <v>0</v>
      </c>
      <c r="AK888" s="744" t="s">
        <v>97</v>
      </c>
      <c r="AL888" s="745" t="s">
        <v>97</v>
      </c>
      <c r="AM888" s="746" t="s">
        <v>97</v>
      </c>
      <c r="AN888" s="747" t="s">
        <v>97</v>
      </c>
      <c r="AO888" s="745" t="s">
        <v>98</v>
      </c>
      <c r="AP888" s="746" t="s">
        <v>98</v>
      </c>
      <c r="AQ888" s="743"/>
      <c r="AR888" s="732"/>
      <c r="AS888" s="732"/>
      <c r="AT888" s="732"/>
      <c r="AU888" s="733"/>
      <c r="AV888" s="591">
        <f t="shared" si="144"/>
        <v>0</v>
      </c>
      <c r="AW888" s="748"/>
      <c r="AX888" s="749"/>
      <c r="AY888" s="749"/>
      <c r="AZ888" s="749"/>
      <c r="BA888" s="749"/>
      <c r="BB888" s="749"/>
      <c r="BC888" s="749"/>
      <c r="BD888" s="749"/>
      <c r="BE888" s="750"/>
    </row>
    <row r="889" spans="1:57" ht="31.5">
      <c r="A889" s="2444"/>
      <c r="B889" s="2451" t="s">
        <v>180</v>
      </c>
      <c r="C889" s="2407" t="s">
        <v>158</v>
      </c>
      <c r="D889" s="275" t="s">
        <v>74</v>
      </c>
      <c r="E889" s="2436">
        <v>10</v>
      </c>
      <c r="F889" s="2439">
        <f>E889-SUM(M889:M893)</f>
        <v>5</v>
      </c>
      <c r="G889" s="1500">
        <f t="shared" si="142"/>
        <v>0</v>
      </c>
      <c r="H889" s="1493">
        <f t="shared" si="147"/>
        <v>0</v>
      </c>
      <c r="I889" s="686"/>
      <c r="J889" s="686"/>
      <c r="K889" s="686"/>
      <c r="L889" s="703"/>
      <c r="M889" s="1494">
        <f t="shared" si="143"/>
        <v>0</v>
      </c>
      <c r="N889" s="689"/>
      <c r="O889" s="689"/>
      <c r="P889" s="689"/>
      <c r="Q889" s="689"/>
      <c r="R889" s="690"/>
      <c r="S889" s="691"/>
      <c r="T889" s="762"/>
      <c r="U889" s="762"/>
      <c r="V889" s="689"/>
      <c r="W889" s="689"/>
      <c r="X889" s="693"/>
      <c r="Y889" s="691"/>
      <c r="Z889" s="693"/>
      <c r="AA889" s="699"/>
      <c r="AB889" s="686"/>
      <c r="AC889" s="686"/>
      <c r="AD889" s="686"/>
      <c r="AE889" s="686"/>
      <c r="AF889" s="703"/>
      <c r="AG889" s="752"/>
      <c r="AH889" s="687"/>
      <c r="AI889" s="1488"/>
      <c r="AJ889" s="592">
        <f t="shared" si="148"/>
        <v>0</v>
      </c>
      <c r="AK889" s="700" t="s">
        <v>97</v>
      </c>
      <c r="AL889" s="701" t="s">
        <v>97</v>
      </c>
      <c r="AM889" s="702" t="s">
        <v>97</v>
      </c>
      <c r="AN889" s="699"/>
      <c r="AO889" s="686"/>
      <c r="AP889" s="703"/>
      <c r="AQ889" s="704" t="s">
        <v>97</v>
      </c>
      <c r="AR889" s="701" t="s">
        <v>97</v>
      </c>
      <c r="AS889" s="701" t="s">
        <v>97</v>
      </c>
      <c r="AT889" s="701" t="s">
        <v>97</v>
      </c>
      <c r="AU889" s="705" t="s">
        <v>97</v>
      </c>
      <c r="AV889" s="591">
        <f t="shared" si="144"/>
        <v>0</v>
      </c>
      <c r="AW889" s="706"/>
      <c r="AX889" s="707"/>
      <c r="AY889" s="707"/>
      <c r="AZ889" s="707"/>
      <c r="BA889" s="707"/>
      <c r="BB889" s="707"/>
      <c r="BC889" s="707"/>
      <c r="BD889" s="707"/>
      <c r="BE889" s="708"/>
    </row>
    <row r="890" spans="1:57" ht="47.25">
      <c r="A890" s="2444"/>
      <c r="B890" s="2452"/>
      <c r="C890" s="2408"/>
      <c r="D890" s="277" t="s">
        <v>75</v>
      </c>
      <c r="E890" s="2437"/>
      <c r="F890" s="2440"/>
      <c r="G890" s="1495">
        <f t="shared" si="142"/>
        <v>0</v>
      </c>
      <c r="H890" s="1496">
        <f t="shared" si="147"/>
        <v>0</v>
      </c>
      <c r="I890" s="711"/>
      <c r="J890" s="711"/>
      <c r="K890" s="711"/>
      <c r="L890" s="757"/>
      <c r="M890" s="1494">
        <f t="shared" si="143"/>
        <v>0</v>
      </c>
      <c r="N890" s="714"/>
      <c r="O890" s="714"/>
      <c r="P890" s="714"/>
      <c r="Q890" s="714"/>
      <c r="R890" s="715"/>
      <c r="S890" s="756"/>
      <c r="T890" s="694"/>
      <c r="U890" s="694"/>
      <c r="V890" s="751"/>
      <c r="W890" s="751"/>
      <c r="X890" s="695"/>
      <c r="Y890" s="756"/>
      <c r="Z890" s="695"/>
      <c r="AA890" s="696"/>
      <c r="AB890" s="697"/>
      <c r="AC890" s="697"/>
      <c r="AD890" s="697"/>
      <c r="AE890" s="697"/>
      <c r="AF890" s="809"/>
      <c r="AG890" s="758"/>
      <c r="AH890" s="712"/>
      <c r="AI890" s="812"/>
      <c r="AJ890" s="592">
        <f t="shared" si="148"/>
        <v>0</v>
      </c>
      <c r="AK890" s="720" t="s">
        <v>98</v>
      </c>
      <c r="AL890" s="721" t="s">
        <v>98</v>
      </c>
      <c r="AM890" s="722" t="s">
        <v>98</v>
      </c>
      <c r="AN890" s="723"/>
      <c r="AO890" s="721"/>
      <c r="AP890" s="722"/>
      <c r="AQ890" s="723" t="s">
        <v>97</v>
      </c>
      <c r="AR890" s="721" t="s">
        <v>97</v>
      </c>
      <c r="AS890" s="721" t="s">
        <v>97</v>
      </c>
      <c r="AT890" s="721" t="s">
        <v>97</v>
      </c>
      <c r="AU890" s="724" t="s">
        <v>97</v>
      </c>
      <c r="AV890" s="591">
        <f t="shared" si="144"/>
        <v>0</v>
      </c>
      <c r="AW890" s="753"/>
      <c r="AX890" s="754"/>
      <c r="AY890" s="754"/>
      <c r="AZ890" s="754"/>
      <c r="BA890" s="754"/>
      <c r="BB890" s="754"/>
      <c r="BC890" s="754"/>
      <c r="BD890" s="754"/>
      <c r="BE890" s="755"/>
    </row>
    <row r="891" spans="1:57" ht="31.5">
      <c r="A891" s="2444"/>
      <c r="B891" s="2452"/>
      <c r="C891" s="2408"/>
      <c r="D891" s="277" t="s">
        <v>76</v>
      </c>
      <c r="E891" s="2437"/>
      <c r="F891" s="2440"/>
      <c r="G891" s="1495">
        <f t="shared" si="142"/>
        <v>0</v>
      </c>
      <c r="H891" s="1496">
        <f t="shared" si="147"/>
        <v>0</v>
      </c>
      <c r="I891" s="711"/>
      <c r="J891" s="711"/>
      <c r="K891" s="711"/>
      <c r="L891" s="757"/>
      <c r="M891" s="1494">
        <f t="shared" si="143"/>
        <v>0</v>
      </c>
      <c r="N891" s="714"/>
      <c r="O891" s="714"/>
      <c r="P891" s="714"/>
      <c r="Q891" s="714"/>
      <c r="R891" s="715"/>
      <c r="S891" s="756"/>
      <c r="T891" s="694"/>
      <c r="U891" s="694"/>
      <c r="V891" s="751"/>
      <c r="W891" s="751"/>
      <c r="X891" s="695"/>
      <c r="Y891" s="756"/>
      <c r="Z891" s="695"/>
      <c r="AA891" s="696"/>
      <c r="AB891" s="697"/>
      <c r="AC891" s="697"/>
      <c r="AD891" s="697"/>
      <c r="AE891" s="697"/>
      <c r="AF891" s="809"/>
      <c r="AG891" s="758"/>
      <c r="AH891" s="712"/>
      <c r="AI891" s="812"/>
      <c r="AJ891" s="592">
        <f t="shared" si="148"/>
        <v>0</v>
      </c>
      <c r="AK891" s="720"/>
      <c r="AL891" s="721"/>
      <c r="AM891" s="722"/>
      <c r="AN891" s="723" t="s">
        <v>97</v>
      </c>
      <c r="AO891" s="721" t="s">
        <v>97</v>
      </c>
      <c r="AP891" s="722" t="s">
        <v>97</v>
      </c>
      <c r="AQ891" s="723" t="s">
        <v>97</v>
      </c>
      <c r="AR891" s="721" t="s">
        <v>97</v>
      </c>
      <c r="AS891" s="721" t="s">
        <v>97</v>
      </c>
      <c r="AT891" s="721" t="s">
        <v>97</v>
      </c>
      <c r="AU891" s="724" t="s">
        <v>97</v>
      </c>
      <c r="AV891" s="591">
        <f t="shared" si="144"/>
        <v>0</v>
      </c>
      <c r="AW891" s="753"/>
      <c r="AX891" s="754"/>
      <c r="AY891" s="754"/>
      <c r="AZ891" s="754"/>
      <c r="BA891" s="754"/>
      <c r="BB891" s="754"/>
      <c r="BC891" s="754"/>
      <c r="BD891" s="754"/>
      <c r="BE891" s="755"/>
    </row>
    <row r="892" spans="1:57" ht="31.5">
      <c r="A892" s="2444"/>
      <c r="B892" s="2452"/>
      <c r="C892" s="2408"/>
      <c r="D892" s="277" t="s">
        <v>77</v>
      </c>
      <c r="E892" s="2437"/>
      <c r="F892" s="2440"/>
      <c r="G892" s="1495">
        <f t="shared" si="142"/>
        <v>5</v>
      </c>
      <c r="H892" s="1496">
        <f t="shared" si="147"/>
        <v>0</v>
      </c>
      <c r="I892" s="711"/>
      <c r="J892" s="711"/>
      <c r="K892" s="711"/>
      <c r="L892" s="757"/>
      <c r="M892" s="1494">
        <f t="shared" si="143"/>
        <v>5</v>
      </c>
      <c r="N892" s="714"/>
      <c r="O892" s="714"/>
      <c r="P892" s="714"/>
      <c r="Q892" s="714"/>
      <c r="R892" s="715">
        <v>5</v>
      </c>
      <c r="S892" s="756"/>
      <c r="T892" s="694"/>
      <c r="U892" s="694"/>
      <c r="V892" s="751">
        <v>5</v>
      </c>
      <c r="W892" s="751"/>
      <c r="X892" s="695"/>
      <c r="Y892" s="756">
        <v>4</v>
      </c>
      <c r="Z892" s="695">
        <v>1</v>
      </c>
      <c r="AA892" s="696"/>
      <c r="AB892" s="697">
        <v>2</v>
      </c>
      <c r="AC892" s="697">
        <v>2</v>
      </c>
      <c r="AD892" s="697"/>
      <c r="AE892" s="697">
        <v>2</v>
      </c>
      <c r="AF892" s="809">
        <v>2</v>
      </c>
      <c r="AG892" s="758">
        <v>45.8</v>
      </c>
      <c r="AH892" s="712">
        <v>27</v>
      </c>
      <c r="AI892" s="812">
        <v>104</v>
      </c>
      <c r="AJ892" s="592">
        <f t="shared" si="148"/>
        <v>5</v>
      </c>
      <c r="AK892" s="720" t="s">
        <v>98</v>
      </c>
      <c r="AL892" s="721" t="s">
        <v>98</v>
      </c>
      <c r="AM892" s="722" t="s">
        <v>98</v>
      </c>
      <c r="AN892" s="723" t="s">
        <v>97</v>
      </c>
      <c r="AO892" s="721" t="s">
        <v>97</v>
      </c>
      <c r="AP892" s="722" t="s">
        <v>97</v>
      </c>
      <c r="AQ892" s="723"/>
      <c r="AR892" s="721"/>
      <c r="AS892" s="721">
        <v>5</v>
      </c>
      <c r="AT892" s="721"/>
      <c r="AU892" s="724"/>
      <c r="AV892" s="591">
        <f t="shared" si="144"/>
        <v>0</v>
      </c>
      <c r="AW892" s="753"/>
      <c r="AX892" s="754"/>
      <c r="AY892" s="754"/>
      <c r="AZ892" s="754"/>
      <c r="BA892" s="754"/>
      <c r="BB892" s="754"/>
      <c r="BC892" s="754"/>
      <c r="BD892" s="754"/>
      <c r="BE892" s="755"/>
    </row>
    <row r="893" spans="1:57" ht="32.25" thickBot="1">
      <c r="A893" s="2444"/>
      <c r="B893" s="2453"/>
      <c r="C893" s="2409"/>
      <c r="D893" s="284" t="s">
        <v>78</v>
      </c>
      <c r="E893" s="2438"/>
      <c r="F893" s="2441"/>
      <c r="G893" s="1501">
        <f t="shared" si="142"/>
        <v>0</v>
      </c>
      <c r="H893" s="1499">
        <f t="shared" si="147"/>
        <v>0</v>
      </c>
      <c r="I893" s="732"/>
      <c r="J893" s="732"/>
      <c r="K893" s="732"/>
      <c r="L893" s="760"/>
      <c r="M893" s="1494">
        <f t="shared" si="143"/>
        <v>0</v>
      </c>
      <c r="N893" s="738"/>
      <c r="O893" s="738"/>
      <c r="P893" s="738"/>
      <c r="Q893" s="738"/>
      <c r="R893" s="1070"/>
      <c r="S893" s="737"/>
      <c r="T893" s="763"/>
      <c r="U893" s="763"/>
      <c r="V893" s="738"/>
      <c r="W893" s="738"/>
      <c r="X893" s="739"/>
      <c r="Y893" s="737"/>
      <c r="Z893" s="739"/>
      <c r="AA893" s="743"/>
      <c r="AB893" s="732"/>
      <c r="AC893" s="732"/>
      <c r="AD893" s="732"/>
      <c r="AE893" s="732"/>
      <c r="AF893" s="760"/>
      <c r="AG893" s="764"/>
      <c r="AH893" s="733"/>
      <c r="AI893" s="1489"/>
      <c r="AJ893" s="592">
        <f t="shared" si="148"/>
        <v>0</v>
      </c>
      <c r="AK893" s="744" t="s">
        <v>97</v>
      </c>
      <c r="AL893" s="745" t="s">
        <v>97</v>
      </c>
      <c r="AM893" s="746" t="s">
        <v>97</v>
      </c>
      <c r="AN893" s="747" t="s">
        <v>97</v>
      </c>
      <c r="AO893" s="745" t="s">
        <v>98</v>
      </c>
      <c r="AP893" s="746" t="s">
        <v>98</v>
      </c>
      <c r="AQ893" s="743"/>
      <c r="AR893" s="732"/>
      <c r="AS893" s="732"/>
      <c r="AT893" s="732"/>
      <c r="AU893" s="733"/>
      <c r="AV893" s="591">
        <f t="shared" si="144"/>
        <v>0</v>
      </c>
      <c r="AW893" s="748"/>
      <c r="AX893" s="749"/>
      <c r="AY893" s="749"/>
      <c r="AZ893" s="749"/>
      <c r="BA893" s="749"/>
      <c r="BB893" s="749"/>
      <c r="BC893" s="749"/>
      <c r="BD893" s="749"/>
      <c r="BE893" s="750"/>
    </row>
    <row r="894" spans="1:57" ht="31.5">
      <c r="A894" s="2444"/>
      <c r="B894" s="2451" t="s">
        <v>181</v>
      </c>
      <c r="C894" s="2407" t="s">
        <v>159</v>
      </c>
      <c r="D894" s="275" t="s">
        <v>74</v>
      </c>
      <c r="E894" s="2436">
        <v>9</v>
      </c>
      <c r="F894" s="2439">
        <f>E894-SUM(M894:M898)</f>
        <v>0</v>
      </c>
      <c r="G894" s="1492">
        <f t="shared" si="142"/>
        <v>0</v>
      </c>
      <c r="H894" s="1493">
        <f t="shared" si="147"/>
        <v>0</v>
      </c>
      <c r="I894" s="686"/>
      <c r="J894" s="686"/>
      <c r="K894" s="686"/>
      <c r="L894" s="703"/>
      <c r="M894" s="1494">
        <f t="shared" si="143"/>
        <v>0</v>
      </c>
      <c r="N894" s="689"/>
      <c r="O894" s="689"/>
      <c r="P894" s="689"/>
      <c r="Q894" s="689"/>
      <c r="R894" s="690"/>
      <c r="S894" s="691"/>
      <c r="T894" s="762"/>
      <c r="U894" s="762"/>
      <c r="V894" s="689"/>
      <c r="W894" s="689"/>
      <c r="X894" s="693"/>
      <c r="Y894" s="691"/>
      <c r="Z894" s="693"/>
      <c r="AA894" s="699"/>
      <c r="AB894" s="686"/>
      <c r="AC894" s="686"/>
      <c r="AD894" s="686"/>
      <c r="AE894" s="686"/>
      <c r="AF894" s="703"/>
      <c r="AG894" s="752"/>
      <c r="AH894" s="687"/>
      <c r="AI894" s="1488"/>
      <c r="AJ894" s="592">
        <f>SUM(AQ894:AU894)</f>
        <v>0</v>
      </c>
      <c r="AK894" s="700" t="s">
        <v>97</v>
      </c>
      <c r="AL894" s="701" t="s">
        <v>97</v>
      </c>
      <c r="AM894" s="702" t="s">
        <v>97</v>
      </c>
      <c r="AN894" s="699"/>
      <c r="AO894" s="686"/>
      <c r="AP894" s="703"/>
      <c r="AQ894" s="704" t="s">
        <v>97</v>
      </c>
      <c r="AR894" s="701" t="s">
        <v>97</v>
      </c>
      <c r="AS894" s="701" t="s">
        <v>97</v>
      </c>
      <c r="AT894" s="701" t="s">
        <v>97</v>
      </c>
      <c r="AU894" s="705" t="s">
        <v>97</v>
      </c>
      <c r="AV894" s="591">
        <f t="shared" si="144"/>
        <v>0</v>
      </c>
      <c r="AW894" s="706"/>
      <c r="AX894" s="707"/>
      <c r="AY894" s="707"/>
      <c r="AZ894" s="707"/>
      <c r="BA894" s="707"/>
      <c r="BB894" s="707"/>
      <c r="BC894" s="707"/>
      <c r="BD894" s="707"/>
      <c r="BE894" s="708"/>
    </row>
    <row r="895" spans="1:57" ht="47.25">
      <c r="A895" s="2444"/>
      <c r="B895" s="2452"/>
      <c r="C895" s="2408"/>
      <c r="D895" s="277" t="s">
        <v>75</v>
      </c>
      <c r="E895" s="2437"/>
      <c r="F895" s="2440"/>
      <c r="G895" s="1495">
        <f t="shared" si="142"/>
        <v>0</v>
      </c>
      <c r="H895" s="1496">
        <f t="shared" si="147"/>
        <v>0</v>
      </c>
      <c r="I895" s="711"/>
      <c r="J895" s="711"/>
      <c r="K895" s="711"/>
      <c r="L895" s="757"/>
      <c r="M895" s="1494">
        <f t="shared" si="143"/>
        <v>0</v>
      </c>
      <c r="N895" s="714"/>
      <c r="O895" s="714"/>
      <c r="P895" s="714"/>
      <c r="Q895" s="714"/>
      <c r="R895" s="715"/>
      <c r="S895" s="756"/>
      <c r="T895" s="694"/>
      <c r="U895" s="694"/>
      <c r="V895" s="751"/>
      <c r="W895" s="751"/>
      <c r="X895" s="695"/>
      <c r="Y895" s="756"/>
      <c r="Z895" s="695"/>
      <c r="AA895" s="696"/>
      <c r="AB895" s="697"/>
      <c r="AC895" s="697"/>
      <c r="AD895" s="697"/>
      <c r="AE895" s="697"/>
      <c r="AF895" s="809"/>
      <c r="AG895" s="758"/>
      <c r="AH895" s="712"/>
      <c r="AI895" s="812"/>
      <c r="AJ895" s="592">
        <f t="shared" si="148"/>
        <v>0</v>
      </c>
      <c r="AK895" s="720" t="s">
        <v>98</v>
      </c>
      <c r="AL895" s="721" t="s">
        <v>98</v>
      </c>
      <c r="AM895" s="722" t="s">
        <v>98</v>
      </c>
      <c r="AN895" s="723"/>
      <c r="AO895" s="721"/>
      <c r="AP895" s="722"/>
      <c r="AQ895" s="723" t="s">
        <v>97</v>
      </c>
      <c r="AR895" s="721" t="s">
        <v>97</v>
      </c>
      <c r="AS895" s="721" t="s">
        <v>97</v>
      </c>
      <c r="AT895" s="721" t="s">
        <v>97</v>
      </c>
      <c r="AU895" s="724" t="s">
        <v>97</v>
      </c>
      <c r="AV895" s="591">
        <f t="shared" si="144"/>
        <v>0</v>
      </c>
      <c r="AW895" s="753"/>
      <c r="AX895" s="754"/>
      <c r="AY895" s="754"/>
      <c r="AZ895" s="754"/>
      <c r="BA895" s="754"/>
      <c r="BB895" s="754"/>
      <c r="BC895" s="754"/>
      <c r="BD895" s="754"/>
      <c r="BE895" s="755"/>
    </row>
    <row r="896" spans="1:57" ht="31.5">
      <c r="A896" s="2444"/>
      <c r="B896" s="2452"/>
      <c r="C896" s="2408"/>
      <c r="D896" s="277" t="s">
        <v>76</v>
      </c>
      <c r="E896" s="2437"/>
      <c r="F896" s="2440"/>
      <c r="G896" s="1495">
        <f t="shared" si="142"/>
        <v>0</v>
      </c>
      <c r="H896" s="1496">
        <f t="shared" si="147"/>
        <v>0</v>
      </c>
      <c r="I896" s="711"/>
      <c r="J896" s="711"/>
      <c r="K896" s="711"/>
      <c r="L896" s="757"/>
      <c r="M896" s="1494">
        <f t="shared" si="143"/>
        <v>0</v>
      </c>
      <c r="N896" s="714"/>
      <c r="O896" s="714"/>
      <c r="P896" s="714"/>
      <c r="Q896" s="714"/>
      <c r="R896" s="715"/>
      <c r="S896" s="756"/>
      <c r="T896" s="694"/>
      <c r="U896" s="694"/>
      <c r="V896" s="751"/>
      <c r="W896" s="751"/>
      <c r="X896" s="695"/>
      <c r="Y896" s="756"/>
      <c r="Z896" s="695"/>
      <c r="AA896" s="696"/>
      <c r="AB896" s="697"/>
      <c r="AC896" s="697"/>
      <c r="AD896" s="697"/>
      <c r="AE896" s="697"/>
      <c r="AF896" s="809"/>
      <c r="AG896" s="758"/>
      <c r="AH896" s="712"/>
      <c r="AI896" s="812"/>
      <c r="AJ896" s="592">
        <f t="shared" si="148"/>
        <v>0</v>
      </c>
      <c r="AK896" s="720"/>
      <c r="AL896" s="721"/>
      <c r="AM896" s="722"/>
      <c r="AN896" s="723" t="s">
        <v>97</v>
      </c>
      <c r="AO896" s="721" t="s">
        <v>97</v>
      </c>
      <c r="AP896" s="722" t="s">
        <v>97</v>
      </c>
      <c r="AQ896" s="723" t="s">
        <v>97</v>
      </c>
      <c r="AR896" s="721" t="s">
        <v>97</v>
      </c>
      <c r="AS896" s="721" t="s">
        <v>97</v>
      </c>
      <c r="AT896" s="721" t="s">
        <v>97</v>
      </c>
      <c r="AU896" s="724" t="s">
        <v>97</v>
      </c>
      <c r="AV896" s="591">
        <f t="shared" si="144"/>
        <v>0</v>
      </c>
      <c r="AW896" s="753"/>
      <c r="AX896" s="754"/>
      <c r="AY896" s="754"/>
      <c r="AZ896" s="754"/>
      <c r="BA896" s="754"/>
      <c r="BB896" s="754"/>
      <c r="BC896" s="754"/>
      <c r="BD896" s="754"/>
      <c r="BE896" s="755"/>
    </row>
    <row r="897" spans="1:57" ht="31.5">
      <c r="A897" s="2444"/>
      <c r="B897" s="2452"/>
      <c r="C897" s="2408"/>
      <c r="D897" s="277" t="s">
        <v>77</v>
      </c>
      <c r="E897" s="2437"/>
      <c r="F897" s="2440"/>
      <c r="G897" s="1495">
        <f t="shared" si="142"/>
        <v>9</v>
      </c>
      <c r="H897" s="1496">
        <f t="shared" si="147"/>
        <v>0</v>
      </c>
      <c r="I897" s="711"/>
      <c r="J897" s="711"/>
      <c r="K897" s="711"/>
      <c r="L897" s="757"/>
      <c r="M897" s="1494">
        <f t="shared" si="143"/>
        <v>9</v>
      </c>
      <c r="N897" s="714"/>
      <c r="O897" s="714"/>
      <c r="P897" s="714"/>
      <c r="Q897" s="714"/>
      <c r="R897" s="715">
        <v>9</v>
      </c>
      <c r="S897" s="756">
        <v>2</v>
      </c>
      <c r="T897" s="694"/>
      <c r="U897" s="694"/>
      <c r="V897" s="751">
        <v>7</v>
      </c>
      <c r="W897" s="751"/>
      <c r="X897" s="695"/>
      <c r="Y897" s="756">
        <v>9</v>
      </c>
      <c r="Z897" s="695"/>
      <c r="AA897" s="696"/>
      <c r="AB897" s="697">
        <v>7</v>
      </c>
      <c r="AC897" s="697">
        <v>7</v>
      </c>
      <c r="AD897" s="697"/>
      <c r="AE897" s="697">
        <v>7</v>
      </c>
      <c r="AF897" s="809"/>
      <c r="AG897" s="758">
        <v>44</v>
      </c>
      <c r="AH897" s="712">
        <v>23</v>
      </c>
      <c r="AI897" s="812">
        <v>120</v>
      </c>
      <c r="AJ897" s="592">
        <f t="shared" si="148"/>
        <v>9</v>
      </c>
      <c r="AK897" s="720" t="s">
        <v>98</v>
      </c>
      <c r="AL897" s="721" t="s">
        <v>98</v>
      </c>
      <c r="AM897" s="722" t="s">
        <v>98</v>
      </c>
      <c r="AN897" s="723" t="s">
        <v>97</v>
      </c>
      <c r="AO897" s="721" t="s">
        <v>97</v>
      </c>
      <c r="AP897" s="722" t="s">
        <v>97</v>
      </c>
      <c r="AQ897" s="723">
        <v>1</v>
      </c>
      <c r="AR897" s="721"/>
      <c r="AS897" s="721"/>
      <c r="AT897" s="721">
        <v>7</v>
      </c>
      <c r="AU897" s="724">
        <v>1</v>
      </c>
      <c r="AV897" s="591">
        <f t="shared" si="144"/>
        <v>0</v>
      </c>
      <c r="AW897" s="753"/>
      <c r="AX897" s="754"/>
      <c r="AY897" s="754"/>
      <c r="AZ897" s="754"/>
      <c r="BA897" s="754"/>
      <c r="BB897" s="754"/>
      <c r="BC897" s="754"/>
      <c r="BD897" s="754"/>
      <c r="BE897" s="755"/>
    </row>
    <row r="898" spans="1:57" ht="32.25" thickBot="1">
      <c r="A898" s="2444"/>
      <c r="B898" s="2453"/>
      <c r="C898" s="2409"/>
      <c r="D898" s="284" t="s">
        <v>78</v>
      </c>
      <c r="E898" s="2438"/>
      <c r="F898" s="2441"/>
      <c r="G898" s="1498">
        <f t="shared" si="142"/>
        <v>0</v>
      </c>
      <c r="H898" s="1499">
        <f t="shared" si="147"/>
        <v>0</v>
      </c>
      <c r="I898" s="732"/>
      <c r="J898" s="732"/>
      <c r="K898" s="732"/>
      <c r="L898" s="760"/>
      <c r="M898" s="1494">
        <f t="shared" si="143"/>
        <v>0</v>
      </c>
      <c r="N898" s="738"/>
      <c r="O898" s="738"/>
      <c r="P898" s="738"/>
      <c r="Q898" s="738"/>
      <c r="R898" s="1070"/>
      <c r="S898" s="737"/>
      <c r="T898" s="763"/>
      <c r="U898" s="763"/>
      <c r="V898" s="738"/>
      <c r="W898" s="738"/>
      <c r="X898" s="739"/>
      <c r="Y898" s="737"/>
      <c r="Z898" s="739"/>
      <c r="AA898" s="743"/>
      <c r="AB898" s="732"/>
      <c r="AC898" s="732"/>
      <c r="AD898" s="732"/>
      <c r="AE898" s="732"/>
      <c r="AF898" s="760"/>
      <c r="AG898" s="764"/>
      <c r="AH898" s="733"/>
      <c r="AI898" s="1489"/>
      <c r="AJ898" s="592">
        <f t="shared" si="148"/>
        <v>0</v>
      </c>
      <c r="AK898" s="744" t="s">
        <v>97</v>
      </c>
      <c r="AL898" s="745" t="s">
        <v>97</v>
      </c>
      <c r="AM898" s="746" t="s">
        <v>97</v>
      </c>
      <c r="AN898" s="747" t="s">
        <v>97</v>
      </c>
      <c r="AO898" s="745" t="s">
        <v>98</v>
      </c>
      <c r="AP898" s="746" t="s">
        <v>98</v>
      </c>
      <c r="AQ898" s="743"/>
      <c r="AR898" s="732"/>
      <c r="AS898" s="732"/>
      <c r="AT898" s="732"/>
      <c r="AU898" s="733"/>
      <c r="AV898" s="591">
        <f t="shared" si="144"/>
        <v>0</v>
      </c>
      <c r="AW898" s="748"/>
      <c r="AX898" s="749"/>
      <c r="AY898" s="749"/>
      <c r="AZ898" s="749"/>
      <c r="BA898" s="749"/>
      <c r="BB898" s="749"/>
      <c r="BC898" s="749"/>
      <c r="BD898" s="749"/>
      <c r="BE898" s="750"/>
    </row>
    <row r="899" spans="1:57" ht="31.5">
      <c r="A899" s="2444"/>
      <c r="B899" s="2451" t="s">
        <v>182</v>
      </c>
      <c r="C899" s="2407" t="s">
        <v>160</v>
      </c>
      <c r="D899" s="275" t="s">
        <v>74</v>
      </c>
      <c r="E899" s="2436">
        <v>20</v>
      </c>
      <c r="F899" s="2439">
        <f>E899-SUM(M899:M903)</f>
        <v>12</v>
      </c>
      <c r="G899" s="1500">
        <f t="shared" si="142"/>
        <v>0</v>
      </c>
      <c r="H899" s="1493">
        <f t="shared" si="147"/>
        <v>0</v>
      </c>
      <c r="I899" s="686"/>
      <c r="J899" s="686"/>
      <c r="K899" s="686"/>
      <c r="L899" s="703"/>
      <c r="M899" s="1494">
        <f t="shared" si="143"/>
        <v>0</v>
      </c>
      <c r="N899" s="689"/>
      <c r="O899" s="689"/>
      <c r="P899" s="689"/>
      <c r="Q899" s="689"/>
      <c r="R899" s="690"/>
      <c r="S899" s="691"/>
      <c r="T899" s="762"/>
      <c r="U899" s="762"/>
      <c r="V899" s="689"/>
      <c r="W899" s="689"/>
      <c r="X899" s="693"/>
      <c r="Y899" s="691"/>
      <c r="Z899" s="693"/>
      <c r="AA899" s="699"/>
      <c r="AB899" s="686"/>
      <c r="AC899" s="686"/>
      <c r="AD899" s="686"/>
      <c r="AE899" s="686"/>
      <c r="AF899" s="703"/>
      <c r="AG899" s="752"/>
      <c r="AH899" s="687"/>
      <c r="AI899" s="1488"/>
      <c r="AJ899" s="592">
        <f t="shared" si="148"/>
        <v>0</v>
      </c>
      <c r="AK899" s="700" t="s">
        <v>97</v>
      </c>
      <c r="AL899" s="701" t="s">
        <v>97</v>
      </c>
      <c r="AM899" s="702" t="s">
        <v>97</v>
      </c>
      <c r="AN899" s="699"/>
      <c r="AO899" s="686"/>
      <c r="AP899" s="703"/>
      <c r="AQ899" s="704" t="s">
        <v>97</v>
      </c>
      <c r="AR899" s="701" t="s">
        <v>97</v>
      </c>
      <c r="AS899" s="701" t="s">
        <v>97</v>
      </c>
      <c r="AT899" s="701" t="s">
        <v>97</v>
      </c>
      <c r="AU899" s="705" t="s">
        <v>97</v>
      </c>
      <c r="AV899" s="591">
        <f t="shared" si="144"/>
        <v>0</v>
      </c>
      <c r="AW899" s="706"/>
      <c r="AX899" s="707"/>
      <c r="AY899" s="707"/>
      <c r="AZ899" s="707"/>
      <c r="BA899" s="707"/>
      <c r="BB899" s="707"/>
      <c r="BC899" s="707"/>
      <c r="BD899" s="707"/>
      <c r="BE899" s="708"/>
    </row>
    <row r="900" spans="1:57" ht="47.25">
      <c r="A900" s="2444"/>
      <c r="B900" s="2452"/>
      <c r="C900" s="2408"/>
      <c r="D900" s="277" t="s">
        <v>75</v>
      </c>
      <c r="E900" s="2437"/>
      <c r="F900" s="2440"/>
      <c r="G900" s="1495">
        <f t="shared" si="142"/>
        <v>0</v>
      </c>
      <c r="H900" s="1496">
        <f t="shared" si="147"/>
        <v>0</v>
      </c>
      <c r="I900" s="711"/>
      <c r="J900" s="711"/>
      <c r="K900" s="711"/>
      <c r="L900" s="757"/>
      <c r="M900" s="1494">
        <f t="shared" si="143"/>
        <v>0</v>
      </c>
      <c r="N900" s="714"/>
      <c r="O900" s="714"/>
      <c r="P900" s="714"/>
      <c r="Q900" s="714"/>
      <c r="R900" s="715"/>
      <c r="S900" s="756"/>
      <c r="T900" s="694"/>
      <c r="U900" s="694"/>
      <c r="V900" s="751"/>
      <c r="W900" s="751"/>
      <c r="X900" s="695"/>
      <c r="Y900" s="756"/>
      <c r="Z900" s="695"/>
      <c r="AA900" s="696"/>
      <c r="AB900" s="697"/>
      <c r="AC900" s="697"/>
      <c r="AD900" s="697"/>
      <c r="AE900" s="697"/>
      <c r="AF900" s="809"/>
      <c r="AG900" s="758"/>
      <c r="AH900" s="712"/>
      <c r="AI900" s="812"/>
      <c r="AJ900" s="592">
        <f t="shared" si="148"/>
        <v>0</v>
      </c>
      <c r="AK900" s="720" t="s">
        <v>98</v>
      </c>
      <c r="AL900" s="721" t="s">
        <v>98</v>
      </c>
      <c r="AM900" s="722" t="s">
        <v>98</v>
      </c>
      <c r="AN900" s="723"/>
      <c r="AO900" s="721"/>
      <c r="AP900" s="722"/>
      <c r="AQ900" s="723" t="s">
        <v>97</v>
      </c>
      <c r="AR900" s="721" t="s">
        <v>97</v>
      </c>
      <c r="AS900" s="721" t="s">
        <v>97</v>
      </c>
      <c r="AT900" s="721" t="s">
        <v>97</v>
      </c>
      <c r="AU900" s="724" t="s">
        <v>97</v>
      </c>
      <c r="AV900" s="591">
        <f t="shared" si="144"/>
        <v>0</v>
      </c>
      <c r="AW900" s="753"/>
      <c r="AX900" s="754"/>
      <c r="AY900" s="754"/>
      <c r="AZ900" s="754"/>
      <c r="BA900" s="754"/>
      <c r="BB900" s="754"/>
      <c r="BC900" s="754"/>
      <c r="BD900" s="754"/>
      <c r="BE900" s="755"/>
    </row>
    <row r="901" spans="1:57" ht="31.5">
      <c r="A901" s="2444"/>
      <c r="B901" s="2452"/>
      <c r="C901" s="2408"/>
      <c r="D901" s="277" t="s">
        <v>76</v>
      </c>
      <c r="E901" s="2437"/>
      <c r="F901" s="2440"/>
      <c r="G901" s="1495">
        <f t="shared" si="142"/>
        <v>0</v>
      </c>
      <c r="H901" s="1496">
        <f t="shared" si="147"/>
        <v>0</v>
      </c>
      <c r="I901" s="711"/>
      <c r="J901" s="711"/>
      <c r="K901" s="711"/>
      <c r="L901" s="757"/>
      <c r="M901" s="1494">
        <f t="shared" si="143"/>
        <v>0</v>
      </c>
      <c r="N901" s="714"/>
      <c r="O901" s="714"/>
      <c r="P901" s="714"/>
      <c r="Q901" s="714"/>
      <c r="R901" s="715"/>
      <c r="S901" s="756"/>
      <c r="T901" s="694"/>
      <c r="U901" s="694"/>
      <c r="V901" s="751"/>
      <c r="W901" s="751"/>
      <c r="X901" s="695"/>
      <c r="Y901" s="756"/>
      <c r="Z901" s="695"/>
      <c r="AA901" s="696"/>
      <c r="AB901" s="697"/>
      <c r="AC901" s="697"/>
      <c r="AD901" s="697"/>
      <c r="AE901" s="697"/>
      <c r="AF901" s="809"/>
      <c r="AG901" s="758"/>
      <c r="AH901" s="712"/>
      <c r="AI901" s="812"/>
      <c r="AJ901" s="592">
        <f t="shared" si="148"/>
        <v>0</v>
      </c>
      <c r="AK901" s="720"/>
      <c r="AL901" s="721"/>
      <c r="AM901" s="722"/>
      <c r="AN901" s="723" t="s">
        <v>97</v>
      </c>
      <c r="AO901" s="721" t="s">
        <v>97</v>
      </c>
      <c r="AP901" s="722" t="s">
        <v>97</v>
      </c>
      <c r="AQ901" s="723" t="s">
        <v>97</v>
      </c>
      <c r="AR901" s="721" t="s">
        <v>97</v>
      </c>
      <c r="AS901" s="721" t="s">
        <v>97</v>
      </c>
      <c r="AT901" s="721" t="s">
        <v>97</v>
      </c>
      <c r="AU901" s="724" t="s">
        <v>97</v>
      </c>
      <c r="AV901" s="591">
        <f t="shared" si="144"/>
        <v>0</v>
      </c>
      <c r="AW901" s="753"/>
      <c r="AX901" s="754"/>
      <c r="AY901" s="754"/>
      <c r="AZ901" s="754"/>
      <c r="BA901" s="754"/>
      <c r="BB901" s="754"/>
      <c r="BC901" s="754"/>
      <c r="BD901" s="754"/>
      <c r="BE901" s="755"/>
    </row>
    <row r="902" spans="1:57" ht="31.5">
      <c r="A902" s="2444"/>
      <c r="B902" s="2452"/>
      <c r="C902" s="2408"/>
      <c r="D902" s="277" t="s">
        <v>77</v>
      </c>
      <c r="E902" s="2437"/>
      <c r="F902" s="2440"/>
      <c r="G902" s="1495">
        <f t="shared" si="142"/>
        <v>8</v>
      </c>
      <c r="H902" s="1496">
        <f t="shared" si="147"/>
        <v>0</v>
      </c>
      <c r="I902" s="711"/>
      <c r="J902" s="711"/>
      <c r="K902" s="711"/>
      <c r="L902" s="757"/>
      <c r="M902" s="1494">
        <f t="shared" si="143"/>
        <v>8</v>
      </c>
      <c r="N902" s="714"/>
      <c r="O902" s="714"/>
      <c r="P902" s="714"/>
      <c r="Q902" s="714"/>
      <c r="R902" s="715">
        <v>8</v>
      </c>
      <c r="S902" s="756">
        <v>8</v>
      </c>
      <c r="T902" s="694"/>
      <c r="U902" s="694"/>
      <c r="V902" s="751"/>
      <c r="W902" s="751"/>
      <c r="X902" s="695"/>
      <c r="Y902" s="756">
        <v>7</v>
      </c>
      <c r="Z902" s="695">
        <v>1</v>
      </c>
      <c r="AA902" s="696"/>
      <c r="AB902" s="697">
        <v>4</v>
      </c>
      <c r="AC902" s="697">
        <v>4</v>
      </c>
      <c r="AD902" s="697">
        <v>4</v>
      </c>
      <c r="AE902" s="697">
        <v>8</v>
      </c>
      <c r="AF902" s="809">
        <v>3</v>
      </c>
      <c r="AG902" s="758">
        <v>46</v>
      </c>
      <c r="AH902" s="712">
        <v>22</v>
      </c>
      <c r="AI902" s="812">
        <v>109</v>
      </c>
      <c r="AJ902" s="592">
        <f t="shared" si="148"/>
        <v>8</v>
      </c>
      <c r="AK902" s="720" t="s">
        <v>98</v>
      </c>
      <c r="AL902" s="721" t="s">
        <v>98</v>
      </c>
      <c r="AM902" s="722" t="s">
        <v>98</v>
      </c>
      <c r="AN902" s="723" t="s">
        <v>97</v>
      </c>
      <c r="AO902" s="721" t="s">
        <v>97</v>
      </c>
      <c r="AP902" s="722" t="s">
        <v>97</v>
      </c>
      <c r="AQ902" s="723"/>
      <c r="AR902" s="721">
        <v>3</v>
      </c>
      <c r="AS902" s="721">
        <v>3</v>
      </c>
      <c r="AT902" s="721">
        <v>2</v>
      </c>
      <c r="AU902" s="724"/>
      <c r="AV902" s="591">
        <f t="shared" si="144"/>
        <v>0</v>
      </c>
      <c r="AW902" s="753"/>
      <c r="AX902" s="754"/>
      <c r="AY902" s="754"/>
      <c r="AZ902" s="754"/>
      <c r="BA902" s="754"/>
      <c r="BB902" s="754"/>
      <c r="BC902" s="754"/>
      <c r="BD902" s="754"/>
      <c r="BE902" s="755"/>
    </row>
    <row r="903" spans="1:57" ht="32.25" thickBot="1">
      <c r="A903" s="2444"/>
      <c r="B903" s="2453"/>
      <c r="C903" s="2409"/>
      <c r="D903" s="284" t="s">
        <v>78</v>
      </c>
      <c r="E903" s="2438"/>
      <c r="F903" s="2441"/>
      <c r="G903" s="1501">
        <f t="shared" si="142"/>
        <v>0</v>
      </c>
      <c r="H903" s="1499">
        <f t="shared" si="147"/>
        <v>0</v>
      </c>
      <c r="I903" s="732"/>
      <c r="J903" s="732"/>
      <c r="K903" s="732"/>
      <c r="L903" s="760"/>
      <c r="M903" s="1494">
        <f t="shared" si="143"/>
        <v>0</v>
      </c>
      <c r="N903" s="738"/>
      <c r="O903" s="738"/>
      <c r="P903" s="738"/>
      <c r="Q903" s="738"/>
      <c r="R903" s="1070"/>
      <c r="S903" s="737"/>
      <c r="T903" s="763"/>
      <c r="U903" s="763"/>
      <c r="V903" s="738"/>
      <c r="W903" s="738"/>
      <c r="X903" s="739"/>
      <c r="Y903" s="737"/>
      <c r="Z903" s="739"/>
      <c r="AA903" s="743"/>
      <c r="AB903" s="732"/>
      <c r="AC903" s="732"/>
      <c r="AD903" s="732"/>
      <c r="AE903" s="732"/>
      <c r="AF903" s="760"/>
      <c r="AG903" s="764"/>
      <c r="AH903" s="733"/>
      <c r="AI903" s="1489"/>
      <c r="AJ903" s="592">
        <f t="shared" si="148"/>
        <v>0</v>
      </c>
      <c r="AK903" s="744" t="s">
        <v>97</v>
      </c>
      <c r="AL903" s="745" t="s">
        <v>97</v>
      </c>
      <c r="AM903" s="746" t="s">
        <v>97</v>
      </c>
      <c r="AN903" s="747" t="s">
        <v>97</v>
      </c>
      <c r="AO903" s="745" t="s">
        <v>98</v>
      </c>
      <c r="AP903" s="746" t="s">
        <v>98</v>
      </c>
      <c r="AQ903" s="743"/>
      <c r="AR903" s="732"/>
      <c r="AS903" s="732"/>
      <c r="AT903" s="732"/>
      <c r="AU903" s="733"/>
      <c r="AV903" s="591">
        <f t="shared" si="144"/>
        <v>0</v>
      </c>
      <c r="AW903" s="748"/>
      <c r="AX903" s="749"/>
      <c r="AY903" s="749"/>
      <c r="AZ903" s="749"/>
      <c r="BA903" s="749"/>
      <c r="BB903" s="749"/>
      <c r="BC903" s="749"/>
      <c r="BD903" s="749"/>
      <c r="BE903" s="750"/>
    </row>
    <row r="904" spans="1:57" ht="31.5">
      <c r="A904" s="2444"/>
      <c r="B904" s="2451" t="s">
        <v>183</v>
      </c>
      <c r="C904" s="2407" t="s">
        <v>161</v>
      </c>
      <c r="D904" s="275" t="s">
        <v>74</v>
      </c>
      <c r="E904" s="2436">
        <v>18</v>
      </c>
      <c r="F904" s="2439">
        <f>E904-SUM(M904:M908)</f>
        <v>-7</v>
      </c>
      <c r="G904" s="1492">
        <f t="shared" si="142"/>
        <v>2</v>
      </c>
      <c r="H904" s="1493">
        <f t="shared" si="147"/>
        <v>0</v>
      </c>
      <c r="I904" s="686"/>
      <c r="J904" s="686"/>
      <c r="K904" s="686"/>
      <c r="L904" s="703"/>
      <c r="M904" s="1494">
        <f t="shared" si="143"/>
        <v>2</v>
      </c>
      <c r="N904" s="689"/>
      <c r="O904" s="689"/>
      <c r="P904" s="689"/>
      <c r="Q904" s="689"/>
      <c r="R904" s="690">
        <v>2</v>
      </c>
      <c r="S904" s="691"/>
      <c r="T904" s="762"/>
      <c r="U904" s="762"/>
      <c r="V904" s="689">
        <v>2</v>
      </c>
      <c r="W904" s="689"/>
      <c r="X904" s="693"/>
      <c r="Y904" s="691">
        <v>1</v>
      </c>
      <c r="Z904" s="693">
        <v>1</v>
      </c>
      <c r="AA904" s="699"/>
      <c r="AB904" s="686">
        <v>2</v>
      </c>
      <c r="AC904" s="686">
        <v>2</v>
      </c>
      <c r="AD904" s="686"/>
      <c r="AE904" s="686">
        <v>2</v>
      </c>
      <c r="AF904" s="703"/>
      <c r="AG904" s="752">
        <v>34</v>
      </c>
      <c r="AH904" s="687">
        <v>12</v>
      </c>
      <c r="AI904" s="1488">
        <v>20</v>
      </c>
      <c r="AJ904" s="590">
        <f t="shared" si="145"/>
        <v>2</v>
      </c>
      <c r="AK904" s="700" t="s">
        <v>97</v>
      </c>
      <c r="AL904" s="701" t="s">
        <v>97</v>
      </c>
      <c r="AM904" s="702" t="s">
        <v>97</v>
      </c>
      <c r="AN904" s="699"/>
      <c r="AO904" s="686">
        <v>1</v>
      </c>
      <c r="AP904" s="703">
        <v>1</v>
      </c>
      <c r="AQ904" s="704" t="s">
        <v>97</v>
      </c>
      <c r="AR904" s="701" t="s">
        <v>97</v>
      </c>
      <c r="AS904" s="701" t="s">
        <v>97</v>
      </c>
      <c r="AT904" s="701" t="s">
        <v>97</v>
      </c>
      <c r="AU904" s="705" t="s">
        <v>97</v>
      </c>
      <c r="AV904" s="591">
        <f t="shared" si="144"/>
        <v>0</v>
      </c>
      <c r="AW904" s="706"/>
      <c r="AX904" s="707"/>
      <c r="AY904" s="707"/>
      <c r="AZ904" s="707"/>
      <c r="BA904" s="707"/>
      <c r="BB904" s="707"/>
      <c r="BC904" s="707"/>
      <c r="BD904" s="707"/>
      <c r="BE904" s="708"/>
    </row>
    <row r="905" spans="1:57" ht="47.25">
      <c r="A905" s="2444"/>
      <c r="B905" s="2452"/>
      <c r="C905" s="2408"/>
      <c r="D905" s="277" t="s">
        <v>75</v>
      </c>
      <c r="E905" s="2437"/>
      <c r="F905" s="2440"/>
      <c r="G905" s="1495">
        <f t="shared" si="142"/>
        <v>0</v>
      </c>
      <c r="H905" s="1496">
        <f t="shared" si="147"/>
        <v>0</v>
      </c>
      <c r="I905" s="711"/>
      <c r="J905" s="711"/>
      <c r="K905" s="711"/>
      <c r="L905" s="757"/>
      <c r="M905" s="1494">
        <f t="shared" si="143"/>
        <v>0</v>
      </c>
      <c r="N905" s="714"/>
      <c r="O905" s="714"/>
      <c r="P905" s="714"/>
      <c r="Q905" s="714"/>
      <c r="R905" s="715"/>
      <c r="S905" s="756"/>
      <c r="T905" s="694"/>
      <c r="U905" s="694"/>
      <c r="V905" s="751"/>
      <c r="W905" s="751"/>
      <c r="X905" s="695"/>
      <c r="Y905" s="756"/>
      <c r="Z905" s="695"/>
      <c r="AA905" s="696"/>
      <c r="AB905" s="697"/>
      <c r="AC905" s="697"/>
      <c r="AD905" s="697"/>
      <c r="AE905" s="697"/>
      <c r="AF905" s="809"/>
      <c r="AG905" s="758"/>
      <c r="AH905" s="712"/>
      <c r="AI905" s="812"/>
      <c r="AJ905" s="592">
        <f t="shared" si="145"/>
        <v>0</v>
      </c>
      <c r="AK905" s="720" t="s">
        <v>98</v>
      </c>
      <c r="AL905" s="721" t="s">
        <v>98</v>
      </c>
      <c r="AM905" s="722" t="s">
        <v>98</v>
      </c>
      <c r="AN905" s="723"/>
      <c r="AO905" s="721"/>
      <c r="AP905" s="722"/>
      <c r="AQ905" s="723" t="s">
        <v>97</v>
      </c>
      <c r="AR905" s="721" t="s">
        <v>97</v>
      </c>
      <c r="AS905" s="721" t="s">
        <v>97</v>
      </c>
      <c r="AT905" s="721" t="s">
        <v>97</v>
      </c>
      <c r="AU905" s="724" t="s">
        <v>97</v>
      </c>
      <c r="AV905" s="591">
        <f t="shared" si="144"/>
        <v>0</v>
      </c>
      <c r="AW905" s="753"/>
      <c r="AX905" s="754"/>
      <c r="AY905" s="754"/>
      <c r="AZ905" s="754"/>
      <c r="BA905" s="754"/>
      <c r="BB905" s="754"/>
      <c r="BC905" s="754"/>
      <c r="BD905" s="754"/>
      <c r="BE905" s="755"/>
    </row>
    <row r="906" spans="1:57" ht="31.5">
      <c r="A906" s="2444"/>
      <c r="B906" s="2452"/>
      <c r="C906" s="2408"/>
      <c r="D906" s="277" t="s">
        <v>76</v>
      </c>
      <c r="E906" s="2437"/>
      <c r="F906" s="2440"/>
      <c r="G906" s="1495">
        <f t="shared" ref="G906:G963" si="149">SUM(M906,AV906)</f>
        <v>0</v>
      </c>
      <c r="H906" s="1496">
        <f t="shared" si="147"/>
        <v>0</v>
      </c>
      <c r="I906" s="711"/>
      <c r="J906" s="711"/>
      <c r="K906" s="711"/>
      <c r="L906" s="757"/>
      <c r="M906" s="1494">
        <f t="shared" ref="M906:M963" si="150">IF(AND(SUM(N906:R906)=SUM(Y906:Z906),SUM(S906:X906)=SUM(Y906:Z906)),SUM(N906:R906),"ПЕРЕВІРТЕ ПРАВИЛЬНІСТЬ ДАНИХ")</f>
        <v>0</v>
      </c>
      <c r="N906" s="714"/>
      <c r="O906" s="714"/>
      <c r="P906" s="714"/>
      <c r="Q906" s="714"/>
      <c r="R906" s="715"/>
      <c r="S906" s="756"/>
      <c r="T906" s="694"/>
      <c r="U906" s="694"/>
      <c r="V906" s="751"/>
      <c r="W906" s="751"/>
      <c r="X906" s="695"/>
      <c r="Y906" s="756"/>
      <c r="Z906" s="695"/>
      <c r="AA906" s="696"/>
      <c r="AB906" s="697"/>
      <c r="AC906" s="697"/>
      <c r="AD906" s="697"/>
      <c r="AE906" s="697"/>
      <c r="AF906" s="809"/>
      <c r="AG906" s="758"/>
      <c r="AH906" s="712"/>
      <c r="AI906" s="812"/>
      <c r="AJ906" s="592">
        <f t="shared" ref="AJ906:AJ946" si="151">SUM(AN906:AP906)</f>
        <v>0</v>
      </c>
      <c r="AK906" s="720"/>
      <c r="AL906" s="721"/>
      <c r="AM906" s="722"/>
      <c r="AN906" s="723" t="s">
        <v>97</v>
      </c>
      <c r="AO906" s="721" t="s">
        <v>97</v>
      </c>
      <c r="AP906" s="722" t="s">
        <v>97</v>
      </c>
      <c r="AQ906" s="723" t="s">
        <v>97</v>
      </c>
      <c r="AR906" s="721" t="s">
        <v>97</v>
      </c>
      <c r="AS906" s="721" t="s">
        <v>97</v>
      </c>
      <c r="AT906" s="721" t="s">
        <v>97</v>
      </c>
      <c r="AU906" s="724" t="s">
        <v>97</v>
      </c>
      <c r="AV906" s="591">
        <f t="shared" ref="AV906:AV963" si="152">SUM(AW906:BE906)</f>
        <v>0</v>
      </c>
      <c r="AW906" s="753"/>
      <c r="AX906" s="754"/>
      <c r="AY906" s="754"/>
      <c r="AZ906" s="754"/>
      <c r="BA906" s="754"/>
      <c r="BB906" s="754"/>
      <c r="BC906" s="754"/>
      <c r="BD906" s="754"/>
      <c r="BE906" s="755"/>
    </row>
    <row r="907" spans="1:57" ht="31.5">
      <c r="A907" s="2444"/>
      <c r="B907" s="2452"/>
      <c r="C907" s="2408"/>
      <c r="D907" s="277" t="s">
        <v>77</v>
      </c>
      <c r="E907" s="2437"/>
      <c r="F907" s="2440"/>
      <c r="G907" s="1495">
        <f t="shared" si="149"/>
        <v>23</v>
      </c>
      <c r="H907" s="1496">
        <f t="shared" si="147"/>
        <v>0</v>
      </c>
      <c r="I907" s="711"/>
      <c r="J907" s="711"/>
      <c r="K907" s="711"/>
      <c r="L907" s="757"/>
      <c r="M907" s="1494">
        <f t="shared" si="150"/>
        <v>23</v>
      </c>
      <c r="N907" s="714"/>
      <c r="O907" s="714"/>
      <c r="P907" s="714"/>
      <c r="Q907" s="714"/>
      <c r="R907" s="715">
        <v>23</v>
      </c>
      <c r="S907" s="756">
        <v>8</v>
      </c>
      <c r="T907" s="694"/>
      <c r="U907" s="694"/>
      <c r="V907" s="751">
        <v>15</v>
      </c>
      <c r="W907" s="751"/>
      <c r="X907" s="695"/>
      <c r="Y907" s="756">
        <v>22</v>
      </c>
      <c r="Z907" s="695">
        <v>1</v>
      </c>
      <c r="AA907" s="696"/>
      <c r="AB907" s="697">
        <v>2</v>
      </c>
      <c r="AC907" s="697">
        <v>2</v>
      </c>
      <c r="AD907" s="697">
        <v>1</v>
      </c>
      <c r="AE907" s="697">
        <v>5</v>
      </c>
      <c r="AF907" s="809"/>
      <c r="AG907" s="758">
        <v>42</v>
      </c>
      <c r="AH907" s="712">
        <v>22</v>
      </c>
      <c r="AI907" s="812">
        <v>120</v>
      </c>
      <c r="AJ907" s="592">
        <f>SUM(AQ907:AU907)</f>
        <v>15</v>
      </c>
      <c r="AK907" s="720" t="s">
        <v>98</v>
      </c>
      <c r="AL907" s="721" t="s">
        <v>98</v>
      </c>
      <c r="AM907" s="722" t="s">
        <v>98</v>
      </c>
      <c r="AN907" s="723" t="s">
        <v>97</v>
      </c>
      <c r="AO907" s="721" t="s">
        <v>97</v>
      </c>
      <c r="AP907" s="722" t="s">
        <v>97</v>
      </c>
      <c r="AQ907" s="723"/>
      <c r="AR907" s="721"/>
      <c r="AS907" s="721">
        <v>6</v>
      </c>
      <c r="AT907" s="721">
        <v>9</v>
      </c>
      <c r="AU907" s="724"/>
      <c r="AV907" s="591">
        <f t="shared" si="152"/>
        <v>0</v>
      </c>
      <c r="AW907" s="753"/>
      <c r="AX907" s="754"/>
      <c r="AY907" s="754"/>
      <c r="AZ907" s="754"/>
      <c r="BA907" s="754"/>
      <c r="BB907" s="754"/>
      <c r="BC907" s="754"/>
      <c r="BD907" s="754"/>
      <c r="BE907" s="755"/>
    </row>
    <row r="908" spans="1:57" ht="32.25" thickBot="1">
      <c r="A908" s="2444"/>
      <c r="B908" s="2453"/>
      <c r="C908" s="2409"/>
      <c r="D908" s="284" t="s">
        <v>78</v>
      </c>
      <c r="E908" s="2438"/>
      <c r="F908" s="2441"/>
      <c r="G908" s="1498">
        <f t="shared" si="149"/>
        <v>0</v>
      </c>
      <c r="H908" s="1499">
        <f t="shared" si="147"/>
        <v>0</v>
      </c>
      <c r="I908" s="732"/>
      <c r="J908" s="732"/>
      <c r="K908" s="732"/>
      <c r="L908" s="760"/>
      <c r="M908" s="1494">
        <f t="shared" si="150"/>
        <v>0</v>
      </c>
      <c r="N908" s="738"/>
      <c r="O908" s="738"/>
      <c r="P908" s="738"/>
      <c r="Q908" s="738"/>
      <c r="R908" s="1070"/>
      <c r="S908" s="737"/>
      <c r="T908" s="763"/>
      <c r="U908" s="763"/>
      <c r="V908" s="738"/>
      <c r="W908" s="738"/>
      <c r="X908" s="739"/>
      <c r="Y908" s="737"/>
      <c r="Z908" s="739"/>
      <c r="AA908" s="743"/>
      <c r="AB908" s="732"/>
      <c r="AC908" s="732"/>
      <c r="AD908" s="732"/>
      <c r="AE908" s="732"/>
      <c r="AF908" s="760"/>
      <c r="AG908" s="764"/>
      <c r="AH908" s="733"/>
      <c r="AI908" s="1489"/>
      <c r="AJ908" s="593">
        <f t="shared" si="151"/>
        <v>0</v>
      </c>
      <c r="AK908" s="744" t="s">
        <v>97</v>
      </c>
      <c r="AL908" s="745" t="s">
        <v>97</v>
      </c>
      <c r="AM908" s="746" t="s">
        <v>97</v>
      </c>
      <c r="AN908" s="747" t="s">
        <v>97</v>
      </c>
      <c r="AO908" s="745" t="s">
        <v>98</v>
      </c>
      <c r="AP908" s="746" t="s">
        <v>98</v>
      </c>
      <c r="AQ908" s="743"/>
      <c r="AR908" s="732"/>
      <c r="AS908" s="732"/>
      <c r="AT908" s="732"/>
      <c r="AU908" s="733"/>
      <c r="AV908" s="591">
        <f t="shared" si="152"/>
        <v>0</v>
      </c>
      <c r="AW908" s="748"/>
      <c r="AX908" s="749"/>
      <c r="AY908" s="749"/>
      <c r="AZ908" s="749"/>
      <c r="BA908" s="749"/>
      <c r="BB908" s="749"/>
      <c r="BC908" s="749"/>
      <c r="BD908" s="749"/>
      <c r="BE908" s="750"/>
    </row>
    <row r="909" spans="1:57" ht="31.5">
      <c r="A909" s="2444"/>
      <c r="B909" s="2451" t="s">
        <v>184</v>
      </c>
      <c r="C909" s="2407" t="s">
        <v>162</v>
      </c>
      <c r="D909" s="275" t="s">
        <v>74</v>
      </c>
      <c r="E909" s="2436">
        <v>30</v>
      </c>
      <c r="F909" s="2439">
        <f>E909-SUM(M909:M913)</f>
        <v>14</v>
      </c>
      <c r="G909" s="1500">
        <f t="shared" si="149"/>
        <v>0</v>
      </c>
      <c r="H909" s="1493">
        <f t="shared" si="147"/>
        <v>0</v>
      </c>
      <c r="I909" s="686"/>
      <c r="J909" s="686"/>
      <c r="K909" s="686"/>
      <c r="L909" s="703"/>
      <c r="M909" s="1494">
        <f t="shared" si="150"/>
        <v>0</v>
      </c>
      <c r="N909" s="689"/>
      <c r="O909" s="689"/>
      <c r="P909" s="689"/>
      <c r="Q909" s="689"/>
      <c r="R909" s="690"/>
      <c r="S909" s="691"/>
      <c r="T909" s="762"/>
      <c r="U909" s="762"/>
      <c r="V909" s="689"/>
      <c r="W909" s="689"/>
      <c r="X909" s="693"/>
      <c r="Y909" s="691"/>
      <c r="Z909" s="693"/>
      <c r="AA909" s="699"/>
      <c r="AB909" s="686"/>
      <c r="AC909" s="686"/>
      <c r="AD909" s="686"/>
      <c r="AE909" s="686"/>
      <c r="AF909" s="703"/>
      <c r="AG909" s="752"/>
      <c r="AH909" s="687"/>
      <c r="AI909" s="1488"/>
      <c r="AJ909" s="590">
        <f t="shared" si="151"/>
        <v>0</v>
      </c>
      <c r="AK909" s="700" t="s">
        <v>97</v>
      </c>
      <c r="AL909" s="701" t="s">
        <v>97</v>
      </c>
      <c r="AM909" s="702" t="s">
        <v>97</v>
      </c>
      <c r="AN909" s="699"/>
      <c r="AO909" s="686"/>
      <c r="AP909" s="703"/>
      <c r="AQ909" s="704" t="s">
        <v>97</v>
      </c>
      <c r="AR909" s="701" t="s">
        <v>97</v>
      </c>
      <c r="AS909" s="701" t="s">
        <v>97</v>
      </c>
      <c r="AT909" s="701" t="s">
        <v>97</v>
      </c>
      <c r="AU909" s="705" t="s">
        <v>97</v>
      </c>
      <c r="AV909" s="591">
        <f t="shared" si="152"/>
        <v>0</v>
      </c>
      <c r="AW909" s="706"/>
      <c r="AX909" s="707"/>
      <c r="AY909" s="707"/>
      <c r="AZ909" s="707"/>
      <c r="BA909" s="707"/>
      <c r="BB909" s="707"/>
      <c r="BC909" s="707"/>
      <c r="BD909" s="707"/>
      <c r="BE909" s="708"/>
    </row>
    <row r="910" spans="1:57" ht="47.25">
      <c r="A910" s="2444"/>
      <c r="B910" s="2452"/>
      <c r="C910" s="2408"/>
      <c r="D910" s="277" t="s">
        <v>75</v>
      </c>
      <c r="E910" s="2437"/>
      <c r="F910" s="2440"/>
      <c r="G910" s="1495">
        <f t="shared" si="149"/>
        <v>0</v>
      </c>
      <c r="H910" s="1496">
        <f t="shared" si="147"/>
        <v>0</v>
      </c>
      <c r="I910" s="711"/>
      <c r="J910" s="711"/>
      <c r="K910" s="711"/>
      <c r="L910" s="757"/>
      <c r="M910" s="1494">
        <f t="shared" si="150"/>
        <v>0</v>
      </c>
      <c r="N910" s="714"/>
      <c r="O910" s="714"/>
      <c r="P910" s="714"/>
      <c r="Q910" s="714"/>
      <c r="R910" s="715"/>
      <c r="S910" s="756"/>
      <c r="T910" s="694"/>
      <c r="U910" s="694"/>
      <c r="V910" s="751"/>
      <c r="W910" s="751"/>
      <c r="X910" s="695"/>
      <c r="Y910" s="756"/>
      <c r="Z910" s="695"/>
      <c r="AA910" s="696"/>
      <c r="AB910" s="697"/>
      <c r="AC910" s="697"/>
      <c r="AD910" s="697"/>
      <c r="AE910" s="697"/>
      <c r="AF910" s="809"/>
      <c r="AG910" s="758"/>
      <c r="AH910" s="712"/>
      <c r="AI910" s="812"/>
      <c r="AJ910" s="592">
        <f t="shared" si="151"/>
        <v>0</v>
      </c>
      <c r="AK910" s="720" t="s">
        <v>98</v>
      </c>
      <c r="AL910" s="721" t="s">
        <v>98</v>
      </c>
      <c r="AM910" s="722" t="s">
        <v>98</v>
      </c>
      <c r="AN910" s="723"/>
      <c r="AO910" s="721"/>
      <c r="AP910" s="722"/>
      <c r="AQ910" s="723" t="s">
        <v>97</v>
      </c>
      <c r="AR910" s="721" t="s">
        <v>97</v>
      </c>
      <c r="AS910" s="721" t="s">
        <v>97</v>
      </c>
      <c r="AT910" s="721" t="s">
        <v>97</v>
      </c>
      <c r="AU910" s="724" t="s">
        <v>97</v>
      </c>
      <c r="AV910" s="591">
        <f t="shared" si="152"/>
        <v>0</v>
      </c>
      <c r="AW910" s="753"/>
      <c r="AX910" s="754"/>
      <c r="AY910" s="754"/>
      <c r="AZ910" s="754"/>
      <c r="BA910" s="754"/>
      <c r="BB910" s="754"/>
      <c r="BC910" s="754"/>
      <c r="BD910" s="754"/>
      <c r="BE910" s="755"/>
    </row>
    <row r="911" spans="1:57" ht="31.5">
      <c r="A911" s="2444"/>
      <c r="B911" s="2452"/>
      <c r="C911" s="2408"/>
      <c r="D911" s="277" t="s">
        <v>76</v>
      </c>
      <c r="E911" s="2437"/>
      <c r="F911" s="2440"/>
      <c r="G911" s="1495">
        <f t="shared" si="149"/>
        <v>0</v>
      </c>
      <c r="H911" s="1496">
        <f t="shared" si="147"/>
        <v>0</v>
      </c>
      <c r="I911" s="711"/>
      <c r="J911" s="711"/>
      <c r="K911" s="711"/>
      <c r="L911" s="757"/>
      <c r="M911" s="1494">
        <f t="shared" si="150"/>
        <v>0</v>
      </c>
      <c r="N911" s="714"/>
      <c r="O911" s="714"/>
      <c r="P911" s="714"/>
      <c r="Q911" s="714"/>
      <c r="R911" s="715"/>
      <c r="S911" s="756"/>
      <c r="T911" s="694"/>
      <c r="U911" s="694"/>
      <c r="V911" s="751"/>
      <c r="W911" s="751"/>
      <c r="X911" s="695"/>
      <c r="Y911" s="756"/>
      <c r="Z911" s="695"/>
      <c r="AA911" s="696"/>
      <c r="AB911" s="697"/>
      <c r="AC911" s="697"/>
      <c r="AD911" s="697"/>
      <c r="AE911" s="697"/>
      <c r="AF911" s="809"/>
      <c r="AG911" s="758"/>
      <c r="AH911" s="712"/>
      <c r="AI911" s="812"/>
      <c r="AJ911" s="592">
        <f t="shared" si="151"/>
        <v>0</v>
      </c>
      <c r="AK911" s="720"/>
      <c r="AL911" s="721"/>
      <c r="AM911" s="722"/>
      <c r="AN911" s="723" t="s">
        <v>97</v>
      </c>
      <c r="AO911" s="721" t="s">
        <v>97</v>
      </c>
      <c r="AP911" s="722" t="s">
        <v>97</v>
      </c>
      <c r="AQ911" s="723" t="s">
        <v>97</v>
      </c>
      <c r="AR911" s="721" t="s">
        <v>97</v>
      </c>
      <c r="AS911" s="721" t="s">
        <v>97</v>
      </c>
      <c r="AT911" s="721" t="s">
        <v>97</v>
      </c>
      <c r="AU911" s="724" t="s">
        <v>97</v>
      </c>
      <c r="AV911" s="591">
        <f t="shared" si="152"/>
        <v>0</v>
      </c>
      <c r="AW911" s="753"/>
      <c r="AX911" s="754"/>
      <c r="AY911" s="754"/>
      <c r="AZ911" s="754"/>
      <c r="BA911" s="754"/>
      <c r="BB911" s="754"/>
      <c r="BC911" s="754"/>
      <c r="BD911" s="754"/>
      <c r="BE911" s="755"/>
    </row>
    <row r="912" spans="1:57" ht="31.5">
      <c r="A912" s="2444"/>
      <c r="B912" s="2452"/>
      <c r="C912" s="2408"/>
      <c r="D912" s="277" t="s">
        <v>77</v>
      </c>
      <c r="E912" s="2437"/>
      <c r="F912" s="2440"/>
      <c r="G912" s="1495">
        <f t="shared" si="149"/>
        <v>17</v>
      </c>
      <c r="H912" s="1496">
        <f t="shared" si="147"/>
        <v>0</v>
      </c>
      <c r="I912" s="711"/>
      <c r="J912" s="711"/>
      <c r="K912" s="711"/>
      <c r="L912" s="757"/>
      <c r="M912" s="1494">
        <f t="shared" si="150"/>
        <v>16</v>
      </c>
      <c r="N912" s="714"/>
      <c r="O912" s="714"/>
      <c r="P912" s="714"/>
      <c r="Q912" s="714">
        <v>16</v>
      </c>
      <c r="R912" s="715"/>
      <c r="S912" s="756"/>
      <c r="T912" s="694"/>
      <c r="U912" s="694"/>
      <c r="V912" s="751">
        <v>16</v>
      </c>
      <c r="W912" s="751"/>
      <c r="X912" s="695"/>
      <c r="Y912" s="756">
        <v>15</v>
      </c>
      <c r="Z912" s="695">
        <v>1</v>
      </c>
      <c r="AA912" s="696"/>
      <c r="AB912" s="697">
        <v>10</v>
      </c>
      <c r="AC912" s="697">
        <v>8</v>
      </c>
      <c r="AD912" s="697">
        <v>2</v>
      </c>
      <c r="AE912" s="697">
        <v>9</v>
      </c>
      <c r="AF912" s="809">
        <v>1</v>
      </c>
      <c r="AG912" s="758">
        <v>40</v>
      </c>
      <c r="AH912" s="712">
        <v>17</v>
      </c>
      <c r="AI912" s="812">
        <v>98</v>
      </c>
      <c r="AJ912" s="592">
        <f>SUM(AQ912:AU912)</f>
        <v>16</v>
      </c>
      <c r="AK912" s="720" t="s">
        <v>98</v>
      </c>
      <c r="AL912" s="721" t="s">
        <v>98</v>
      </c>
      <c r="AM912" s="722" t="s">
        <v>98</v>
      </c>
      <c r="AN912" s="723" t="s">
        <v>97</v>
      </c>
      <c r="AO912" s="721" t="s">
        <v>97</v>
      </c>
      <c r="AP912" s="722" t="s">
        <v>97</v>
      </c>
      <c r="AQ912" s="723"/>
      <c r="AR912" s="721">
        <v>1</v>
      </c>
      <c r="AS912" s="721">
        <v>15</v>
      </c>
      <c r="AT912" s="721"/>
      <c r="AU912" s="724"/>
      <c r="AV912" s="591">
        <f t="shared" si="152"/>
        <v>1</v>
      </c>
      <c r="AW912" s="753"/>
      <c r="AX912" s="754"/>
      <c r="AY912" s="754"/>
      <c r="AZ912" s="754"/>
      <c r="BA912" s="754"/>
      <c r="BB912" s="754"/>
      <c r="BC912" s="754"/>
      <c r="BD912" s="754">
        <v>1</v>
      </c>
      <c r="BE912" s="755"/>
    </row>
    <row r="913" spans="1:57" ht="32.25" thickBot="1">
      <c r="A913" s="2444"/>
      <c r="B913" s="2453"/>
      <c r="C913" s="2409"/>
      <c r="D913" s="284" t="s">
        <v>78</v>
      </c>
      <c r="E913" s="2438"/>
      <c r="F913" s="2441"/>
      <c r="G913" s="1501">
        <f t="shared" si="149"/>
        <v>0</v>
      </c>
      <c r="H913" s="1499">
        <f t="shared" si="147"/>
        <v>0</v>
      </c>
      <c r="I913" s="732"/>
      <c r="J913" s="732"/>
      <c r="K913" s="732"/>
      <c r="L913" s="760"/>
      <c r="M913" s="1494">
        <f t="shared" si="150"/>
        <v>0</v>
      </c>
      <c r="N913" s="738"/>
      <c r="O913" s="738"/>
      <c r="P913" s="738"/>
      <c r="Q913" s="738"/>
      <c r="R913" s="1070"/>
      <c r="S913" s="737"/>
      <c r="T913" s="763"/>
      <c r="U913" s="763"/>
      <c r="V913" s="738"/>
      <c r="W913" s="738"/>
      <c r="X913" s="739"/>
      <c r="Y913" s="737"/>
      <c r="Z913" s="739"/>
      <c r="AA913" s="743"/>
      <c r="AB913" s="732"/>
      <c r="AC913" s="732"/>
      <c r="AD913" s="732"/>
      <c r="AE913" s="732"/>
      <c r="AF913" s="760"/>
      <c r="AG913" s="764"/>
      <c r="AH913" s="733"/>
      <c r="AI913" s="1489"/>
      <c r="AJ913" s="593">
        <f t="shared" si="151"/>
        <v>0</v>
      </c>
      <c r="AK913" s="744" t="s">
        <v>97</v>
      </c>
      <c r="AL913" s="745" t="s">
        <v>97</v>
      </c>
      <c r="AM913" s="746" t="s">
        <v>97</v>
      </c>
      <c r="AN913" s="747" t="s">
        <v>97</v>
      </c>
      <c r="AO913" s="745" t="s">
        <v>98</v>
      </c>
      <c r="AP913" s="746" t="s">
        <v>98</v>
      </c>
      <c r="AQ913" s="743"/>
      <c r="AR913" s="732"/>
      <c r="AS913" s="732"/>
      <c r="AT913" s="732"/>
      <c r="AU913" s="733"/>
      <c r="AV913" s="591">
        <f t="shared" si="152"/>
        <v>0</v>
      </c>
      <c r="AW913" s="748"/>
      <c r="AX913" s="749"/>
      <c r="AY913" s="749"/>
      <c r="AZ913" s="749"/>
      <c r="BA913" s="749"/>
      <c r="BB913" s="749"/>
      <c r="BC913" s="749"/>
      <c r="BD913" s="749"/>
      <c r="BE913" s="750"/>
    </row>
    <row r="914" spans="1:57" ht="31.5">
      <c r="A914" s="2444"/>
      <c r="B914" s="2451" t="s">
        <v>185</v>
      </c>
      <c r="C914" s="2407" t="s">
        <v>163</v>
      </c>
      <c r="D914" s="275" t="s">
        <v>74</v>
      </c>
      <c r="E914" s="2436">
        <v>6</v>
      </c>
      <c r="F914" s="2439">
        <f>E914-SUM(M914:M918)</f>
        <v>0</v>
      </c>
      <c r="G914" s="1492">
        <f t="shared" si="149"/>
        <v>0</v>
      </c>
      <c r="H914" s="1493">
        <f t="shared" si="147"/>
        <v>0</v>
      </c>
      <c r="I914" s="686"/>
      <c r="J914" s="686"/>
      <c r="K914" s="686"/>
      <c r="L914" s="703"/>
      <c r="M914" s="1494">
        <f t="shared" si="150"/>
        <v>0</v>
      </c>
      <c r="N914" s="689"/>
      <c r="O914" s="689"/>
      <c r="P914" s="689"/>
      <c r="Q914" s="689"/>
      <c r="R914" s="690"/>
      <c r="S914" s="691"/>
      <c r="T914" s="762"/>
      <c r="U914" s="762"/>
      <c r="V914" s="689"/>
      <c r="W914" s="689"/>
      <c r="X914" s="693"/>
      <c r="Y914" s="691"/>
      <c r="Z914" s="693"/>
      <c r="AA914" s="699"/>
      <c r="AB914" s="686"/>
      <c r="AC914" s="686"/>
      <c r="AD914" s="686"/>
      <c r="AE914" s="686"/>
      <c r="AF914" s="703"/>
      <c r="AG914" s="752"/>
      <c r="AH914" s="687"/>
      <c r="AI914" s="1488"/>
      <c r="AJ914" s="590">
        <f t="shared" si="151"/>
        <v>0</v>
      </c>
      <c r="AK914" s="700" t="s">
        <v>97</v>
      </c>
      <c r="AL914" s="701" t="s">
        <v>97</v>
      </c>
      <c r="AM914" s="702" t="s">
        <v>97</v>
      </c>
      <c r="AN914" s="699"/>
      <c r="AO914" s="686"/>
      <c r="AP914" s="703"/>
      <c r="AQ914" s="704" t="s">
        <v>97</v>
      </c>
      <c r="AR914" s="701" t="s">
        <v>97</v>
      </c>
      <c r="AS914" s="701" t="s">
        <v>97</v>
      </c>
      <c r="AT914" s="701" t="s">
        <v>97</v>
      </c>
      <c r="AU914" s="705" t="s">
        <v>97</v>
      </c>
      <c r="AV914" s="591">
        <f t="shared" si="152"/>
        <v>0</v>
      </c>
      <c r="AW914" s="706"/>
      <c r="AX914" s="707"/>
      <c r="AY914" s="707"/>
      <c r="AZ914" s="707"/>
      <c r="BA914" s="707"/>
      <c r="BB914" s="707"/>
      <c r="BC914" s="707"/>
      <c r="BD914" s="707"/>
      <c r="BE914" s="708"/>
    </row>
    <row r="915" spans="1:57" ht="47.25">
      <c r="A915" s="2444"/>
      <c r="B915" s="2452"/>
      <c r="C915" s="2408"/>
      <c r="D915" s="277" t="s">
        <v>75</v>
      </c>
      <c r="E915" s="2437"/>
      <c r="F915" s="2440"/>
      <c r="G915" s="1495">
        <f t="shared" si="149"/>
        <v>0</v>
      </c>
      <c r="H915" s="1496">
        <f t="shared" si="147"/>
        <v>0</v>
      </c>
      <c r="I915" s="711"/>
      <c r="J915" s="711"/>
      <c r="K915" s="711"/>
      <c r="L915" s="757"/>
      <c r="M915" s="1494">
        <f t="shared" si="150"/>
        <v>0</v>
      </c>
      <c r="N915" s="714"/>
      <c r="O915" s="714"/>
      <c r="P915" s="714"/>
      <c r="Q915" s="714"/>
      <c r="R915" s="715"/>
      <c r="S915" s="756"/>
      <c r="T915" s="694"/>
      <c r="U915" s="694"/>
      <c r="V915" s="751"/>
      <c r="W915" s="751"/>
      <c r="X915" s="695"/>
      <c r="Y915" s="756"/>
      <c r="Z915" s="695"/>
      <c r="AA915" s="696"/>
      <c r="AB915" s="697"/>
      <c r="AC915" s="697"/>
      <c r="AD915" s="697"/>
      <c r="AE915" s="697"/>
      <c r="AF915" s="809"/>
      <c r="AG915" s="758"/>
      <c r="AH915" s="712"/>
      <c r="AI915" s="812"/>
      <c r="AJ915" s="592">
        <f t="shared" si="151"/>
        <v>0</v>
      </c>
      <c r="AK915" s="720" t="s">
        <v>98</v>
      </c>
      <c r="AL915" s="721" t="s">
        <v>98</v>
      </c>
      <c r="AM915" s="722" t="s">
        <v>98</v>
      </c>
      <c r="AN915" s="723"/>
      <c r="AO915" s="721"/>
      <c r="AP915" s="722"/>
      <c r="AQ915" s="723" t="s">
        <v>97</v>
      </c>
      <c r="AR915" s="721" t="s">
        <v>97</v>
      </c>
      <c r="AS915" s="721" t="s">
        <v>97</v>
      </c>
      <c r="AT915" s="721" t="s">
        <v>97</v>
      </c>
      <c r="AU915" s="724" t="s">
        <v>97</v>
      </c>
      <c r="AV915" s="591">
        <f t="shared" si="152"/>
        <v>0</v>
      </c>
      <c r="AW915" s="753"/>
      <c r="AX915" s="754"/>
      <c r="AY915" s="754"/>
      <c r="AZ915" s="754"/>
      <c r="BA915" s="754"/>
      <c r="BB915" s="754"/>
      <c r="BC915" s="754"/>
      <c r="BD915" s="754"/>
      <c r="BE915" s="755"/>
    </row>
    <row r="916" spans="1:57" ht="31.5">
      <c r="A916" s="2444"/>
      <c r="B916" s="2452"/>
      <c r="C916" s="2408"/>
      <c r="D916" s="277" t="s">
        <v>76</v>
      </c>
      <c r="E916" s="2437"/>
      <c r="F916" s="2440"/>
      <c r="G916" s="1495">
        <f t="shared" si="149"/>
        <v>0</v>
      </c>
      <c r="H916" s="1496">
        <f t="shared" si="147"/>
        <v>0</v>
      </c>
      <c r="I916" s="711"/>
      <c r="J916" s="711"/>
      <c r="K916" s="711"/>
      <c r="L916" s="757"/>
      <c r="M916" s="1494">
        <f t="shared" si="150"/>
        <v>0</v>
      </c>
      <c r="N916" s="714"/>
      <c r="O916" s="714"/>
      <c r="P916" s="714"/>
      <c r="Q916" s="714"/>
      <c r="R916" s="715"/>
      <c r="S916" s="756"/>
      <c r="T916" s="694"/>
      <c r="U916" s="694"/>
      <c r="V916" s="751"/>
      <c r="W916" s="751"/>
      <c r="X916" s="695"/>
      <c r="Y916" s="756"/>
      <c r="Z916" s="695"/>
      <c r="AA916" s="696"/>
      <c r="AB916" s="697"/>
      <c r="AC916" s="697"/>
      <c r="AD916" s="697"/>
      <c r="AE916" s="697"/>
      <c r="AF916" s="809"/>
      <c r="AG916" s="758"/>
      <c r="AH916" s="712"/>
      <c r="AI916" s="812"/>
      <c r="AJ916" s="592">
        <f t="shared" si="151"/>
        <v>0</v>
      </c>
      <c r="AK916" s="720"/>
      <c r="AL916" s="721"/>
      <c r="AM916" s="722"/>
      <c r="AN916" s="723" t="s">
        <v>97</v>
      </c>
      <c r="AO916" s="721" t="s">
        <v>97</v>
      </c>
      <c r="AP916" s="722" t="s">
        <v>97</v>
      </c>
      <c r="AQ916" s="723" t="s">
        <v>97</v>
      </c>
      <c r="AR916" s="721" t="s">
        <v>97</v>
      </c>
      <c r="AS916" s="721" t="s">
        <v>97</v>
      </c>
      <c r="AT916" s="721" t="s">
        <v>97</v>
      </c>
      <c r="AU916" s="724" t="s">
        <v>97</v>
      </c>
      <c r="AV916" s="591">
        <f t="shared" si="152"/>
        <v>0</v>
      </c>
      <c r="AW916" s="753"/>
      <c r="AX916" s="754"/>
      <c r="AY916" s="754"/>
      <c r="AZ916" s="754"/>
      <c r="BA916" s="754"/>
      <c r="BB916" s="754"/>
      <c r="BC916" s="754"/>
      <c r="BD916" s="754"/>
      <c r="BE916" s="755"/>
    </row>
    <row r="917" spans="1:57" ht="31.5">
      <c r="A917" s="2444"/>
      <c r="B917" s="2452"/>
      <c r="C917" s="2408"/>
      <c r="D917" s="277" t="s">
        <v>77</v>
      </c>
      <c r="E917" s="2437"/>
      <c r="F917" s="2440"/>
      <c r="G917" s="1495">
        <f t="shared" si="149"/>
        <v>6</v>
      </c>
      <c r="H917" s="1496">
        <f t="shared" si="147"/>
        <v>0</v>
      </c>
      <c r="I917" s="711"/>
      <c r="J917" s="711"/>
      <c r="K917" s="711"/>
      <c r="L917" s="757"/>
      <c r="M917" s="1494">
        <f t="shared" si="150"/>
        <v>6</v>
      </c>
      <c r="N917" s="714"/>
      <c r="O917" s="714"/>
      <c r="P917" s="714"/>
      <c r="Q917" s="714"/>
      <c r="R917" s="715">
        <v>6</v>
      </c>
      <c r="S917" s="756"/>
      <c r="T917" s="694">
        <v>6</v>
      </c>
      <c r="U917" s="694"/>
      <c r="V917" s="751"/>
      <c r="W917" s="751"/>
      <c r="X917" s="695"/>
      <c r="Y917" s="756">
        <v>6</v>
      </c>
      <c r="Z917" s="695"/>
      <c r="AA917" s="696"/>
      <c r="AB917" s="697">
        <v>3</v>
      </c>
      <c r="AC917" s="697"/>
      <c r="AD917" s="697"/>
      <c r="AE917" s="697">
        <v>6</v>
      </c>
      <c r="AF917" s="809"/>
      <c r="AG917" s="758">
        <v>45</v>
      </c>
      <c r="AH917" s="712">
        <v>22</v>
      </c>
      <c r="AI917" s="812">
        <v>112</v>
      </c>
      <c r="AJ917" s="592">
        <f>SUM(AQ917:AU917)</f>
        <v>6</v>
      </c>
      <c r="AK917" s="720" t="s">
        <v>98</v>
      </c>
      <c r="AL917" s="721" t="s">
        <v>98</v>
      </c>
      <c r="AM917" s="722" t="s">
        <v>98</v>
      </c>
      <c r="AN917" s="723" t="s">
        <v>97</v>
      </c>
      <c r="AO917" s="721" t="s">
        <v>97</v>
      </c>
      <c r="AP917" s="722" t="s">
        <v>97</v>
      </c>
      <c r="AQ917" s="723"/>
      <c r="AR917" s="721"/>
      <c r="AS917" s="721">
        <v>3</v>
      </c>
      <c r="AT917" s="721">
        <v>3</v>
      </c>
      <c r="AU917" s="724"/>
      <c r="AV917" s="591">
        <f t="shared" si="152"/>
        <v>0</v>
      </c>
      <c r="AW917" s="753"/>
      <c r="AX917" s="754"/>
      <c r="AY917" s="754"/>
      <c r="AZ917" s="754"/>
      <c r="BA917" s="754"/>
      <c r="BB917" s="754"/>
      <c r="BC917" s="754"/>
      <c r="BD917" s="754"/>
      <c r="BE917" s="755"/>
    </row>
    <row r="918" spans="1:57" ht="32.25" thickBot="1">
      <c r="A918" s="2444"/>
      <c r="B918" s="2453"/>
      <c r="C918" s="2409"/>
      <c r="D918" s="284" t="s">
        <v>78</v>
      </c>
      <c r="E918" s="2438"/>
      <c r="F918" s="2441"/>
      <c r="G918" s="1498">
        <f t="shared" si="149"/>
        <v>0</v>
      </c>
      <c r="H918" s="1499">
        <f t="shared" si="147"/>
        <v>0</v>
      </c>
      <c r="I918" s="732"/>
      <c r="J918" s="732"/>
      <c r="K918" s="732"/>
      <c r="L918" s="760"/>
      <c r="M918" s="1494">
        <f t="shared" si="150"/>
        <v>0</v>
      </c>
      <c r="N918" s="738"/>
      <c r="O918" s="738"/>
      <c r="P918" s="738"/>
      <c r="Q918" s="738"/>
      <c r="R918" s="1070"/>
      <c r="S918" s="737"/>
      <c r="T918" s="763"/>
      <c r="U918" s="763"/>
      <c r="V918" s="738"/>
      <c r="W918" s="738"/>
      <c r="X918" s="739"/>
      <c r="Y918" s="737"/>
      <c r="Z918" s="739"/>
      <c r="AA918" s="743"/>
      <c r="AB918" s="732"/>
      <c r="AC918" s="732"/>
      <c r="AD918" s="732"/>
      <c r="AE918" s="732"/>
      <c r="AF918" s="760"/>
      <c r="AG918" s="764"/>
      <c r="AH918" s="733"/>
      <c r="AI918" s="1489"/>
      <c r="AJ918" s="593">
        <f t="shared" si="151"/>
        <v>0</v>
      </c>
      <c r="AK918" s="744" t="s">
        <v>97</v>
      </c>
      <c r="AL918" s="745" t="s">
        <v>97</v>
      </c>
      <c r="AM918" s="746" t="s">
        <v>97</v>
      </c>
      <c r="AN918" s="747" t="s">
        <v>97</v>
      </c>
      <c r="AO918" s="745" t="s">
        <v>98</v>
      </c>
      <c r="AP918" s="746" t="s">
        <v>98</v>
      </c>
      <c r="AQ918" s="743"/>
      <c r="AR918" s="732"/>
      <c r="AS918" s="732"/>
      <c r="AT918" s="732"/>
      <c r="AU918" s="733"/>
      <c r="AV918" s="591">
        <f t="shared" si="152"/>
        <v>0</v>
      </c>
      <c r="AW918" s="748"/>
      <c r="AX918" s="749"/>
      <c r="AY918" s="749"/>
      <c r="AZ918" s="749"/>
      <c r="BA918" s="749"/>
      <c r="BB918" s="749"/>
      <c r="BC918" s="749"/>
      <c r="BD918" s="749"/>
      <c r="BE918" s="750"/>
    </row>
    <row r="919" spans="1:57" ht="31.5">
      <c r="A919" s="2444"/>
      <c r="B919" s="2451" t="s">
        <v>186</v>
      </c>
      <c r="C919" s="2407" t="s">
        <v>164</v>
      </c>
      <c r="D919" s="275" t="s">
        <v>74</v>
      </c>
      <c r="E919" s="2436">
        <v>25</v>
      </c>
      <c r="F919" s="2439">
        <f>E919-SUM(M919:M923)</f>
        <v>5</v>
      </c>
      <c r="G919" s="1500">
        <f t="shared" si="149"/>
        <v>0</v>
      </c>
      <c r="H919" s="1493">
        <f t="shared" si="147"/>
        <v>0</v>
      </c>
      <c r="I919" s="686"/>
      <c r="J919" s="686"/>
      <c r="K919" s="686"/>
      <c r="L919" s="703"/>
      <c r="M919" s="1494">
        <f t="shared" si="150"/>
        <v>0</v>
      </c>
      <c r="N919" s="689"/>
      <c r="O919" s="689"/>
      <c r="P919" s="689"/>
      <c r="Q919" s="689"/>
      <c r="R919" s="690"/>
      <c r="S919" s="691"/>
      <c r="T919" s="762"/>
      <c r="U919" s="762"/>
      <c r="V919" s="689"/>
      <c r="W919" s="689"/>
      <c r="X919" s="693"/>
      <c r="Y919" s="691"/>
      <c r="Z919" s="693"/>
      <c r="AA919" s="699"/>
      <c r="AB919" s="686"/>
      <c r="AC919" s="686"/>
      <c r="AD919" s="686"/>
      <c r="AE919" s="686"/>
      <c r="AF919" s="703"/>
      <c r="AG919" s="752"/>
      <c r="AH919" s="687"/>
      <c r="AI919" s="1488"/>
      <c r="AJ919" s="590">
        <f t="shared" si="151"/>
        <v>0</v>
      </c>
      <c r="AK919" s="700" t="s">
        <v>97</v>
      </c>
      <c r="AL919" s="701" t="s">
        <v>97</v>
      </c>
      <c r="AM919" s="702" t="s">
        <v>97</v>
      </c>
      <c r="AN919" s="699"/>
      <c r="AO919" s="686"/>
      <c r="AP919" s="703"/>
      <c r="AQ919" s="704" t="s">
        <v>97</v>
      </c>
      <c r="AR919" s="701" t="s">
        <v>97</v>
      </c>
      <c r="AS919" s="701" t="s">
        <v>97</v>
      </c>
      <c r="AT919" s="701" t="s">
        <v>97</v>
      </c>
      <c r="AU919" s="705" t="s">
        <v>97</v>
      </c>
      <c r="AV919" s="591">
        <f t="shared" si="152"/>
        <v>0</v>
      </c>
      <c r="AW919" s="706"/>
      <c r="AX919" s="707"/>
      <c r="AY919" s="707"/>
      <c r="AZ919" s="707"/>
      <c r="BA919" s="707"/>
      <c r="BB919" s="707"/>
      <c r="BC919" s="707"/>
      <c r="BD919" s="707"/>
      <c r="BE919" s="708"/>
    </row>
    <row r="920" spans="1:57" ht="47.25">
      <c r="A920" s="2444"/>
      <c r="B920" s="2452"/>
      <c r="C920" s="2408"/>
      <c r="D920" s="277" t="s">
        <v>75</v>
      </c>
      <c r="E920" s="2437"/>
      <c r="F920" s="2440"/>
      <c r="G920" s="1495">
        <f t="shared" si="149"/>
        <v>0</v>
      </c>
      <c r="H920" s="1496">
        <f t="shared" si="147"/>
        <v>0</v>
      </c>
      <c r="I920" s="711"/>
      <c r="J920" s="711"/>
      <c r="K920" s="711"/>
      <c r="L920" s="757"/>
      <c r="M920" s="1494">
        <f t="shared" si="150"/>
        <v>0</v>
      </c>
      <c r="N920" s="714"/>
      <c r="O920" s="714"/>
      <c r="P920" s="714"/>
      <c r="Q920" s="714"/>
      <c r="R920" s="715"/>
      <c r="S920" s="756"/>
      <c r="T920" s="694"/>
      <c r="U920" s="694"/>
      <c r="V920" s="751"/>
      <c r="W920" s="751"/>
      <c r="X920" s="695"/>
      <c r="Y920" s="756"/>
      <c r="Z920" s="695"/>
      <c r="AA920" s="696"/>
      <c r="AB920" s="697"/>
      <c r="AC920" s="697"/>
      <c r="AD920" s="697"/>
      <c r="AE920" s="697"/>
      <c r="AF920" s="809"/>
      <c r="AG920" s="758"/>
      <c r="AH920" s="712"/>
      <c r="AI920" s="812"/>
      <c r="AJ920" s="592">
        <f t="shared" si="151"/>
        <v>0</v>
      </c>
      <c r="AK920" s="720" t="s">
        <v>98</v>
      </c>
      <c r="AL920" s="721" t="s">
        <v>98</v>
      </c>
      <c r="AM920" s="722" t="s">
        <v>98</v>
      </c>
      <c r="AN920" s="723"/>
      <c r="AO920" s="721"/>
      <c r="AP920" s="722"/>
      <c r="AQ920" s="723" t="s">
        <v>97</v>
      </c>
      <c r="AR920" s="721" t="s">
        <v>97</v>
      </c>
      <c r="AS920" s="721" t="s">
        <v>97</v>
      </c>
      <c r="AT920" s="721" t="s">
        <v>97</v>
      </c>
      <c r="AU920" s="724" t="s">
        <v>97</v>
      </c>
      <c r="AV920" s="591">
        <f t="shared" si="152"/>
        <v>0</v>
      </c>
      <c r="AW920" s="753"/>
      <c r="AX920" s="754"/>
      <c r="AY920" s="754"/>
      <c r="AZ920" s="754"/>
      <c r="BA920" s="754"/>
      <c r="BB920" s="754"/>
      <c r="BC920" s="754"/>
      <c r="BD920" s="754"/>
      <c r="BE920" s="755"/>
    </row>
    <row r="921" spans="1:57" ht="31.5">
      <c r="A921" s="2444"/>
      <c r="B921" s="2452"/>
      <c r="C921" s="2408"/>
      <c r="D921" s="277" t="s">
        <v>76</v>
      </c>
      <c r="E921" s="2437"/>
      <c r="F921" s="2440"/>
      <c r="G921" s="1495">
        <f t="shared" si="149"/>
        <v>0</v>
      </c>
      <c r="H921" s="1496">
        <f t="shared" si="147"/>
        <v>0</v>
      </c>
      <c r="I921" s="711"/>
      <c r="J921" s="711"/>
      <c r="K921" s="711"/>
      <c r="L921" s="757"/>
      <c r="M921" s="1494">
        <f t="shared" si="150"/>
        <v>0</v>
      </c>
      <c r="N921" s="714"/>
      <c r="O921" s="714"/>
      <c r="P921" s="714"/>
      <c r="Q921" s="714"/>
      <c r="R921" s="715"/>
      <c r="S921" s="756"/>
      <c r="T921" s="694"/>
      <c r="U921" s="694"/>
      <c r="V921" s="751"/>
      <c r="W921" s="751"/>
      <c r="X921" s="695"/>
      <c r="Y921" s="756"/>
      <c r="Z921" s="695"/>
      <c r="AA921" s="696"/>
      <c r="AB921" s="697"/>
      <c r="AC921" s="697"/>
      <c r="AD921" s="697"/>
      <c r="AE921" s="697"/>
      <c r="AF921" s="809"/>
      <c r="AG921" s="758"/>
      <c r="AH921" s="712"/>
      <c r="AI921" s="812"/>
      <c r="AJ921" s="592">
        <f t="shared" si="151"/>
        <v>0</v>
      </c>
      <c r="AK921" s="720"/>
      <c r="AL921" s="721"/>
      <c r="AM921" s="722"/>
      <c r="AN921" s="723" t="s">
        <v>97</v>
      </c>
      <c r="AO921" s="721" t="s">
        <v>97</v>
      </c>
      <c r="AP921" s="722" t="s">
        <v>97</v>
      </c>
      <c r="AQ921" s="723" t="s">
        <v>97</v>
      </c>
      <c r="AR921" s="721" t="s">
        <v>97</v>
      </c>
      <c r="AS921" s="721" t="s">
        <v>97</v>
      </c>
      <c r="AT921" s="721" t="s">
        <v>97</v>
      </c>
      <c r="AU921" s="724" t="s">
        <v>97</v>
      </c>
      <c r="AV921" s="591">
        <f t="shared" si="152"/>
        <v>0</v>
      </c>
      <c r="AW921" s="753"/>
      <c r="AX921" s="754"/>
      <c r="AY921" s="754"/>
      <c r="AZ921" s="754"/>
      <c r="BA921" s="754"/>
      <c r="BB921" s="754"/>
      <c r="BC921" s="754"/>
      <c r="BD921" s="754"/>
      <c r="BE921" s="755"/>
    </row>
    <row r="922" spans="1:57" ht="31.5">
      <c r="A922" s="2444"/>
      <c r="B922" s="2452"/>
      <c r="C922" s="2408"/>
      <c r="D922" s="277" t="s">
        <v>77</v>
      </c>
      <c r="E922" s="2437"/>
      <c r="F922" s="2440"/>
      <c r="G922" s="1495">
        <f t="shared" si="149"/>
        <v>20</v>
      </c>
      <c r="H922" s="1496">
        <f t="shared" si="147"/>
        <v>0</v>
      </c>
      <c r="I922" s="711"/>
      <c r="J922" s="711"/>
      <c r="K922" s="711"/>
      <c r="L922" s="757"/>
      <c r="M922" s="1494">
        <f t="shared" si="150"/>
        <v>20</v>
      </c>
      <c r="N922" s="714"/>
      <c r="O922" s="714"/>
      <c r="P922" s="714"/>
      <c r="Q922" s="714"/>
      <c r="R922" s="715">
        <v>20</v>
      </c>
      <c r="S922" s="756">
        <v>1</v>
      </c>
      <c r="T922" s="694"/>
      <c r="U922" s="694"/>
      <c r="V922" s="751">
        <v>19</v>
      </c>
      <c r="W922" s="751"/>
      <c r="X922" s="695"/>
      <c r="Y922" s="756">
        <v>20</v>
      </c>
      <c r="Z922" s="695"/>
      <c r="AA922" s="696"/>
      <c r="AB922" s="697">
        <v>3</v>
      </c>
      <c r="AC922" s="697"/>
      <c r="AD922" s="697"/>
      <c r="AE922" s="697">
        <v>12</v>
      </c>
      <c r="AF922" s="809">
        <v>2</v>
      </c>
      <c r="AG922" s="758">
        <v>38</v>
      </c>
      <c r="AH922" s="712">
        <v>18</v>
      </c>
      <c r="AI922" s="812">
        <v>90</v>
      </c>
      <c r="AJ922" s="592">
        <f>SUM(AQ922:AU922)</f>
        <v>19</v>
      </c>
      <c r="AK922" s="720" t="s">
        <v>98</v>
      </c>
      <c r="AL922" s="721" t="s">
        <v>98</v>
      </c>
      <c r="AM922" s="722" t="s">
        <v>98</v>
      </c>
      <c r="AN922" s="723" t="s">
        <v>97</v>
      </c>
      <c r="AO922" s="721" t="s">
        <v>97</v>
      </c>
      <c r="AP922" s="722" t="s">
        <v>97</v>
      </c>
      <c r="AQ922" s="723">
        <v>0</v>
      </c>
      <c r="AR922" s="721">
        <v>6</v>
      </c>
      <c r="AS922" s="721">
        <v>13</v>
      </c>
      <c r="AT922" s="721"/>
      <c r="AU922" s="724"/>
      <c r="AV922" s="591">
        <f t="shared" si="152"/>
        <v>0</v>
      </c>
      <c r="AW922" s="753"/>
      <c r="AX922" s="754"/>
      <c r="AY922" s="754"/>
      <c r="AZ922" s="754"/>
      <c r="BA922" s="754"/>
      <c r="BB922" s="754"/>
      <c r="BC922" s="754"/>
      <c r="BD922" s="754"/>
      <c r="BE922" s="755"/>
    </row>
    <row r="923" spans="1:57" ht="32.25" thickBot="1">
      <c r="A923" s="2444"/>
      <c r="B923" s="2453"/>
      <c r="C923" s="2409"/>
      <c r="D923" s="284" t="s">
        <v>78</v>
      </c>
      <c r="E923" s="2438"/>
      <c r="F923" s="2441"/>
      <c r="G923" s="1501">
        <f t="shared" si="149"/>
        <v>0</v>
      </c>
      <c r="H923" s="1499">
        <f t="shared" si="147"/>
        <v>0</v>
      </c>
      <c r="I923" s="732"/>
      <c r="J923" s="732"/>
      <c r="K923" s="732"/>
      <c r="L923" s="760"/>
      <c r="M923" s="1494">
        <f t="shared" si="150"/>
        <v>0</v>
      </c>
      <c r="N923" s="738"/>
      <c r="O923" s="738"/>
      <c r="P923" s="738"/>
      <c r="Q923" s="738"/>
      <c r="R923" s="1070"/>
      <c r="S923" s="737"/>
      <c r="T923" s="763"/>
      <c r="U923" s="763"/>
      <c r="V923" s="738"/>
      <c r="W923" s="738"/>
      <c r="X923" s="739"/>
      <c r="Y923" s="737"/>
      <c r="Z923" s="739"/>
      <c r="AA923" s="743"/>
      <c r="AB923" s="732"/>
      <c r="AC923" s="732"/>
      <c r="AD923" s="732"/>
      <c r="AE923" s="732"/>
      <c r="AF923" s="760"/>
      <c r="AG923" s="764"/>
      <c r="AH923" s="733"/>
      <c r="AI923" s="1489"/>
      <c r="AJ923" s="593">
        <f t="shared" si="151"/>
        <v>0</v>
      </c>
      <c r="AK923" s="744" t="s">
        <v>97</v>
      </c>
      <c r="AL923" s="745" t="s">
        <v>97</v>
      </c>
      <c r="AM923" s="746" t="s">
        <v>97</v>
      </c>
      <c r="AN923" s="747" t="s">
        <v>97</v>
      </c>
      <c r="AO923" s="745" t="s">
        <v>98</v>
      </c>
      <c r="AP923" s="746" t="s">
        <v>98</v>
      </c>
      <c r="AQ923" s="743"/>
      <c r="AR923" s="732"/>
      <c r="AS923" s="732"/>
      <c r="AT923" s="732"/>
      <c r="AU923" s="733"/>
      <c r="AV923" s="591">
        <f t="shared" si="152"/>
        <v>0</v>
      </c>
      <c r="AW923" s="748"/>
      <c r="AX923" s="749"/>
      <c r="AY923" s="749"/>
      <c r="AZ923" s="749"/>
      <c r="BA923" s="749"/>
      <c r="BB923" s="749"/>
      <c r="BC923" s="749"/>
      <c r="BD923" s="749"/>
      <c r="BE923" s="750"/>
    </row>
    <row r="924" spans="1:57" ht="31.5">
      <c r="A924" s="2444"/>
      <c r="B924" s="2433" t="s">
        <v>203</v>
      </c>
      <c r="C924" s="2407" t="s">
        <v>204</v>
      </c>
      <c r="D924" s="275" t="s">
        <v>74</v>
      </c>
      <c r="E924" s="2436">
        <v>15</v>
      </c>
      <c r="F924" s="2439">
        <f>E924-SUM(M924:M928)</f>
        <v>2</v>
      </c>
      <c r="G924" s="1492">
        <f t="shared" si="149"/>
        <v>1</v>
      </c>
      <c r="H924" s="1493">
        <f t="shared" si="147"/>
        <v>0</v>
      </c>
      <c r="I924" s="686"/>
      <c r="J924" s="686"/>
      <c r="K924" s="686"/>
      <c r="L924" s="703"/>
      <c r="M924" s="1494">
        <f t="shared" si="150"/>
        <v>1</v>
      </c>
      <c r="N924" s="689"/>
      <c r="O924" s="689"/>
      <c r="P924" s="689"/>
      <c r="Q924" s="689"/>
      <c r="R924" s="690">
        <v>1</v>
      </c>
      <c r="S924" s="691"/>
      <c r="T924" s="762"/>
      <c r="U924" s="762"/>
      <c r="V924" s="689">
        <v>1</v>
      </c>
      <c r="W924" s="689"/>
      <c r="X924" s="693"/>
      <c r="Y924" s="691">
        <v>1</v>
      </c>
      <c r="Z924" s="693"/>
      <c r="AA924" s="699"/>
      <c r="AB924" s="686">
        <v>1</v>
      </c>
      <c r="AC924" s="686">
        <v>1</v>
      </c>
      <c r="AD924" s="686">
        <v>1</v>
      </c>
      <c r="AE924" s="686">
        <v>1</v>
      </c>
      <c r="AF924" s="703"/>
      <c r="AG924" s="752">
        <v>50</v>
      </c>
      <c r="AH924" s="687">
        <v>21</v>
      </c>
      <c r="AI924" s="1488">
        <v>16</v>
      </c>
      <c r="AJ924" s="590">
        <f t="shared" si="151"/>
        <v>1</v>
      </c>
      <c r="AK924" s="700" t="s">
        <v>97</v>
      </c>
      <c r="AL924" s="701" t="s">
        <v>97</v>
      </c>
      <c r="AM924" s="702" t="s">
        <v>97</v>
      </c>
      <c r="AN924" s="699"/>
      <c r="AO924" s="686">
        <v>1</v>
      </c>
      <c r="AP924" s="703"/>
      <c r="AQ924" s="704" t="s">
        <v>97</v>
      </c>
      <c r="AR924" s="701" t="s">
        <v>97</v>
      </c>
      <c r="AS924" s="701" t="s">
        <v>97</v>
      </c>
      <c r="AT924" s="701" t="s">
        <v>97</v>
      </c>
      <c r="AU924" s="705" t="s">
        <v>97</v>
      </c>
      <c r="AV924" s="591">
        <f t="shared" si="152"/>
        <v>0</v>
      </c>
      <c r="AW924" s="706"/>
      <c r="AX924" s="707"/>
      <c r="AY924" s="707"/>
      <c r="AZ924" s="707"/>
      <c r="BA924" s="707"/>
      <c r="BB924" s="707"/>
      <c r="BC924" s="707"/>
      <c r="BD924" s="707"/>
      <c r="BE924" s="708"/>
    </row>
    <row r="925" spans="1:57" ht="47.25">
      <c r="A925" s="2444"/>
      <c r="B925" s="2434"/>
      <c r="C925" s="2408"/>
      <c r="D925" s="277" t="s">
        <v>75</v>
      </c>
      <c r="E925" s="2437"/>
      <c r="F925" s="2440"/>
      <c r="G925" s="1495">
        <f t="shared" si="149"/>
        <v>0</v>
      </c>
      <c r="H925" s="1496">
        <f t="shared" si="147"/>
        <v>0</v>
      </c>
      <c r="I925" s="711"/>
      <c r="J925" s="711"/>
      <c r="K925" s="711"/>
      <c r="L925" s="757"/>
      <c r="M925" s="1494">
        <f t="shared" si="150"/>
        <v>0</v>
      </c>
      <c r="N925" s="714"/>
      <c r="O925" s="714"/>
      <c r="P925" s="714"/>
      <c r="Q925" s="714"/>
      <c r="R925" s="715"/>
      <c r="S925" s="756"/>
      <c r="T925" s="694"/>
      <c r="U925" s="694"/>
      <c r="V925" s="751"/>
      <c r="W925" s="751"/>
      <c r="X925" s="695"/>
      <c r="Y925" s="756"/>
      <c r="Z925" s="695"/>
      <c r="AA925" s="696"/>
      <c r="AB925" s="697"/>
      <c r="AC925" s="697"/>
      <c r="AD925" s="697"/>
      <c r="AE925" s="697"/>
      <c r="AF925" s="809"/>
      <c r="AG925" s="758"/>
      <c r="AH925" s="712"/>
      <c r="AI925" s="812"/>
      <c r="AJ925" s="592">
        <f t="shared" si="151"/>
        <v>0</v>
      </c>
      <c r="AK925" s="720" t="s">
        <v>98</v>
      </c>
      <c r="AL925" s="721" t="s">
        <v>98</v>
      </c>
      <c r="AM925" s="722" t="s">
        <v>98</v>
      </c>
      <c r="AN925" s="723"/>
      <c r="AO925" s="721"/>
      <c r="AP925" s="722"/>
      <c r="AQ925" s="723" t="s">
        <v>97</v>
      </c>
      <c r="AR925" s="721" t="s">
        <v>97</v>
      </c>
      <c r="AS925" s="721" t="s">
        <v>97</v>
      </c>
      <c r="AT925" s="721" t="s">
        <v>97</v>
      </c>
      <c r="AU925" s="724" t="s">
        <v>97</v>
      </c>
      <c r="AV925" s="591">
        <f t="shared" si="152"/>
        <v>0</v>
      </c>
      <c r="AW925" s="753"/>
      <c r="AX925" s="754"/>
      <c r="AY925" s="754"/>
      <c r="AZ925" s="754"/>
      <c r="BA925" s="754"/>
      <c r="BB925" s="754"/>
      <c r="BC925" s="754"/>
      <c r="BD925" s="754"/>
      <c r="BE925" s="755"/>
    </row>
    <row r="926" spans="1:57" ht="31.5">
      <c r="A926" s="2444"/>
      <c r="B926" s="2434"/>
      <c r="C926" s="2408"/>
      <c r="D926" s="277" t="s">
        <v>76</v>
      </c>
      <c r="E926" s="2437"/>
      <c r="F926" s="2440"/>
      <c r="G926" s="1495">
        <f t="shared" si="149"/>
        <v>0</v>
      </c>
      <c r="H926" s="1496">
        <f t="shared" si="147"/>
        <v>0</v>
      </c>
      <c r="I926" s="711"/>
      <c r="J926" s="711"/>
      <c r="K926" s="711"/>
      <c r="L926" s="757"/>
      <c r="M926" s="1494">
        <f t="shared" si="150"/>
        <v>0</v>
      </c>
      <c r="N926" s="714"/>
      <c r="O926" s="714"/>
      <c r="P926" s="714"/>
      <c r="Q926" s="714"/>
      <c r="R926" s="715"/>
      <c r="S926" s="756"/>
      <c r="T926" s="694"/>
      <c r="U926" s="694"/>
      <c r="V926" s="751"/>
      <c r="W926" s="751"/>
      <c r="X926" s="695"/>
      <c r="Y926" s="756"/>
      <c r="Z926" s="695"/>
      <c r="AA926" s="696"/>
      <c r="AB926" s="697"/>
      <c r="AC926" s="697"/>
      <c r="AD926" s="697"/>
      <c r="AE926" s="697"/>
      <c r="AF926" s="809"/>
      <c r="AG926" s="758"/>
      <c r="AH926" s="712"/>
      <c r="AI926" s="812"/>
      <c r="AJ926" s="592">
        <f t="shared" si="151"/>
        <v>0</v>
      </c>
      <c r="AK926" s="720"/>
      <c r="AL926" s="721"/>
      <c r="AM926" s="722"/>
      <c r="AN926" s="723" t="s">
        <v>97</v>
      </c>
      <c r="AO926" s="721" t="s">
        <v>97</v>
      </c>
      <c r="AP926" s="722" t="s">
        <v>97</v>
      </c>
      <c r="AQ926" s="723" t="s">
        <v>97</v>
      </c>
      <c r="AR926" s="721" t="s">
        <v>97</v>
      </c>
      <c r="AS926" s="721" t="s">
        <v>97</v>
      </c>
      <c r="AT926" s="721" t="s">
        <v>97</v>
      </c>
      <c r="AU926" s="724" t="s">
        <v>97</v>
      </c>
      <c r="AV926" s="591">
        <f t="shared" si="152"/>
        <v>0</v>
      </c>
      <c r="AW926" s="753"/>
      <c r="AX926" s="754"/>
      <c r="AY926" s="754"/>
      <c r="AZ926" s="754"/>
      <c r="BA926" s="754"/>
      <c r="BB926" s="754"/>
      <c r="BC926" s="754"/>
      <c r="BD926" s="754"/>
      <c r="BE926" s="755"/>
    </row>
    <row r="927" spans="1:57" ht="31.5">
      <c r="A927" s="2444"/>
      <c r="B927" s="2434"/>
      <c r="C927" s="2408"/>
      <c r="D927" s="277" t="s">
        <v>77</v>
      </c>
      <c r="E927" s="2437"/>
      <c r="F927" s="2440"/>
      <c r="G927" s="1495">
        <f t="shared" si="149"/>
        <v>13</v>
      </c>
      <c r="H927" s="1496">
        <f t="shared" si="147"/>
        <v>0</v>
      </c>
      <c r="I927" s="711"/>
      <c r="J927" s="711"/>
      <c r="K927" s="711"/>
      <c r="L927" s="757"/>
      <c r="M927" s="1494">
        <f t="shared" si="150"/>
        <v>12</v>
      </c>
      <c r="N927" s="714"/>
      <c r="O927" s="714"/>
      <c r="P927" s="714"/>
      <c r="Q927" s="714"/>
      <c r="R927" s="715">
        <v>12</v>
      </c>
      <c r="S927" s="756">
        <v>3</v>
      </c>
      <c r="T927" s="694"/>
      <c r="U927" s="694"/>
      <c r="V927" s="751">
        <v>9</v>
      </c>
      <c r="W927" s="751"/>
      <c r="X927" s="695"/>
      <c r="Y927" s="756">
        <v>10</v>
      </c>
      <c r="Z927" s="695">
        <v>2</v>
      </c>
      <c r="AA927" s="696"/>
      <c r="AB927" s="697">
        <v>3</v>
      </c>
      <c r="AC927" s="697">
        <v>3</v>
      </c>
      <c r="AD927" s="697"/>
      <c r="AE927" s="697">
        <v>6</v>
      </c>
      <c r="AF927" s="809"/>
      <c r="AG927" s="758">
        <v>40</v>
      </c>
      <c r="AH927" s="712">
        <v>20</v>
      </c>
      <c r="AI927" s="812">
        <v>87.08</v>
      </c>
      <c r="AJ927" s="592">
        <f>SUM(AQ927:AU927)</f>
        <v>12</v>
      </c>
      <c r="AK927" s="720" t="s">
        <v>98</v>
      </c>
      <c r="AL927" s="721" t="s">
        <v>98</v>
      </c>
      <c r="AM927" s="722" t="s">
        <v>98</v>
      </c>
      <c r="AN927" s="723" t="s">
        <v>97</v>
      </c>
      <c r="AO927" s="721" t="s">
        <v>97</v>
      </c>
      <c r="AP927" s="722" t="s">
        <v>97</v>
      </c>
      <c r="AQ927" s="723">
        <v>2</v>
      </c>
      <c r="AR927" s="721">
        <v>1</v>
      </c>
      <c r="AS927" s="721">
        <v>9</v>
      </c>
      <c r="AT927" s="721"/>
      <c r="AU927" s="724"/>
      <c r="AV927" s="591">
        <f t="shared" si="152"/>
        <v>1</v>
      </c>
      <c r="AW927" s="753"/>
      <c r="AX927" s="754"/>
      <c r="AY927" s="754"/>
      <c r="AZ927" s="754"/>
      <c r="BA927" s="754">
        <v>1</v>
      </c>
      <c r="BB927" s="754"/>
      <c r="BC927" s="754"/>
      <c r="BD927" s="754"/>
      <c r="BE927" s="755"/>
    </row>
    <row r="928" spans="1:57" ht="32.25" thickBot="1">
      <c r="A928" s="2444"/>
      <c r="B928" s="2435"/>
      <c r="C928" s="2409"/>
      <c r="D928" s="284" t="s">
        <v>78</v>
      </c>
      <c r="E928" s="2438"/>
      <c r="F928" s="2441"/>
      <c r="G928" s="1498">
        <f t="shared" si="149"/>
        <v>0</v>
      </c>
      <c r="H928" s="1499">
        <f t="shared" si="147"/>
        <v>0</v>
      </c>
      <c r="I928" s="732"/>
      <c r="J928" s="732"/>
      <c r="K928" s="732"/>
      <c r="L928" s="760"/>
      <c r="M928" s="1494">
        <f t="shared" si="150"/>
        <v>0</v>
      </c>
      <c r="N928" s="738"/>
      <c r="O928" s="738"/>
      <c r="P928" s="738"/>
      <c r="Q928" s="738"/>
      <c r="R928" s="1070"/>
      <c r="S928" s="737"/>
      <c r="T928" s="763"/>
      <c r="U928" s="763"/>
      <c r="V928" s="738"/>
      <c r="W928" s="738"/>
      <c r="X928" s="739"/>
      <c r="Y928" s="737"/>
      <c r="Z928" s="739"/>
      <c r="AA928" s="743"/>
      <c r="AB928" s="732"/>
      <c r="AC928" s="732"/>
      <c r="AD928" s="732"/>
      <c r="AE928" s="732"/>
      <c r="AF928" s="760"/>
      <c r="AG928" s="764"/>
      <c r="AH928" s="733"/>
      <c r="AI928" s="1489"/>
      <c r="AJ928" s="593">
        <f t="shared" si="151"/>
        <v>0</v>
      </c>
      <c r="AK928" s="744" t="s">
        <v>97</v>
      </c>
      <c r="AL928" s="745" t="s">
        <v>97</v>
      </c>
      <c r="AM928" s="746" t="s">
        <v>97</v>
      </c>
      <c r="AN928" s="747" t="s">
        <v>97</v>
      </c>
      <c r="AO928" s="745" t="s">
        <v>98</v>
      </c>
      <c r="AP928" s="746" t="s">
        <v>98</v>
      </c>
      <c r="AQ928" s="743"/>
      <c r="AR928" s="732"/>
      <c r="AS928" s="732"/>
      <c r="AT928" s="732"/>
      <c r="AU928" s="733"/>
      <c r="AV928" s="591">
        <f t="shared" si="152"/>
        <v>0</v>
      </c>
      <c r="AW928" s="748"/>
      <c r="AX928" s="749"/>
      <c r="AY928" s="749"/>
      <c r="AZ928" s="749"/>
      <c r="BA928" s="749"/>
      <c r="BB928" s="749"/>
      <c r="BC928" s="749"/>
      <c r="BD928" s="749"/>
      <c r="BE928" s="750"/>
    </row>
    <row r="929" spans="1:57" ht="31.5">
      <c r="A929" s="2444"/>
      <c r="B929" s="2433" t="s">
        <v>165</v>
      </c>
      <c r="C929" s="2407" t="s">
        <v>166</v>
      </c>
      <c r="D929" s="275" t="s">
        <v>74</v>
      </c>
      <c r="E929" s="2436">
        <v>5</v>
      </c>
      <c r="F929" s="2439">
        <f>E929-SUM(M929:M933)</f>
        <v>2</v>
      </c>
      <c r="G929" s="1500">
        <f t="shared" si="149"/>
        <v>0</v>
      </c>
      <c r="H929" s="1493">
        <f t="shared" ref="H929:H938" si="153">SUM(I929:L929)</f>
        <v>0</v>
      </c>
      <c r="I929" s="686"/>
      <c r="J929" s="686"/>
      <c r="K929" s="686"/>
      <c r="L929" s="703"/>
      <c r="M929" s="1494">
        <f t="shared" si="150"/>
        <v>0</v>
      </c>
      <c r="N929" s="689"/>
      <c r="O929" s="689"/>
      <c r="P929" s="689"/>
      <c r="Q929" s="689"/>
      <c r="R929" s="690"/>
      <c r="S929" s="691"/>
      <c r="T929" s="762"/>
      <c r="U929" s="762"/>
      <c r="V929" s="689"/>
      <c r="W929" s="689"/>
      <c r="X929" s="693"/>
      <c r="Y929" s="691"/>
      <c r="Z929" s="693"/>
      <c r="AA929" s="699"/>
      <c r="AB929" s="686"/>
      <c r="AC929" s="686"/>
      <c r="AD929" s="686"/>
      <c r="AE929" s="686"/>
      <c r="AF929" s="703"/>
      <c r="AG929" s="752"/>
      <c r="AH929" s="687"/>
      <c r="AI929" s="1488"/>
      <c r="AJ929" s="590">
        <f t="shared" si="151"/>
        <v>0</v>
      </c>
      <c r="AK929" s="700" t="s">
        <v>97</v>
      </c>
      <c r="AL929" s="701" t="s">
        <v>97</v>
      </c>
      <c r="AM929" s="702" t="s">
        <v>97</v>
      </c>
      <c r="AN929" s="699"/>
      <c r="AO929" s="686"/>
      <c r="AP929" s="703"/>
      <c r="AQ929" s="704" t="s">
        <v>97</v>
      </c>
      <c r="AR929" s="701" t="s">
        <v>97</v>
      </c>
      <c r="AS929" s="701" t="s">
        <v>97</v>
      </c>
      <c r="AT929" s="701" t="s">
        <v>97</v>
      </c>
      <c r="AU929" s="705" t="s">
        <v>97</v>
      </c>
      <c r="AV929" s="591">
        <f t="shared" si="152"/>
        <v>0</v>
      </c>
      <c r="AW929" s="706"/>
      <c r="AX929" s="707"/>
      <c r="AY929" s="707"/>
      <c r="AZ929" s="707"/>
      <c r="BA929" s="707"/>
      <c r="BB929" s="707"/>
      <c r="BC929" s="707"/>
      <c r="BD929" s="707"/>
      <c r="BE929" s="708"/>
    </row>
    <row r="930" spans="1:57" ht="47.25">
      <c r="A930" s="2444"/>
      <c r="B930" s="2434"/>
      <c r="C930" s="2408"/>
      <c r="D930" s="277" t="s">
        <v>75</v>
      </c>
      <c r="E930" s="2437"/>
      <c r="F930" s="2440"/>
      <c r="G930" s="1495">
        <f t="shared" si="149"/>
        <v>0</v>
      </c>
      <c r="H930" s="1496">
        <f t="shared" si="153"/>
        <v>0</v>
      </c>
      <c r="I930" s="711"/>
      <c r="J930" s="711"/>
      <c r="K930" s="711"/>
      <c r="L930" s="757"/>
      <c r="M930" s="1494">
        <f t="shared" si="150"/>
        <v>0</v>
      </c>
      <c r="N930" s="714"/>
      <c r="O930" s="714"/>
      <c r="P930" s="714"/>
      <c r="Q930" s="714"/>
      <c r="R930" s="715"/>
      <c r="S930" s="756"/>
      <c r="T930" s="694"/>
      <c r="U930" s="694"/>
      <c r="V930" s="751"/>
      <c r="W930" s="751"/>
      <c r="X930" s="695"/>
      <c r="Y930" s="756"/>
      <c r="Z930" s="695"/>
      <c r="AA930" s="696"/>
      <c r="AB930" s="697"/>
      <c r="AC930" s="697"/>
      <c r="AD930" s="697"/>
      <c r="AE930" s="697"/>
      <c r="AF930" s="809"/>
      <c r="AG930" s="758"/>
      <c r="AH930" s="712"/>
      <c r="AI930" s="812"/>
      <c r="AJ930" s="592">
        <f t="shared" si="151"/>
        <v>0</v>
      </c>
      <c r="AK930" s="720" t="s">
        <v>98</v>
      </c>
      <c r="AL930" s="721" t="s">
        <v>98</v>
      </c>
      <c r="AM930" s="722" t="s">
        <v>98</v>
      </c>
      <c r="AN930" s="723"/>
      <c r="AO930" s="721"/>
      <c r="AP930" s="722"/>
      <c r="AQ930" s="723" t="s">
        <v>97</v>
      </c>
      <c r="AR930" s="721" t="s">
        <v>97</v>
      </c>
      <c r="AS930" s="721" t="s">
        <v>97</v>
      </c>
      <c r="AT930" s="721" t="s">
        <v>97</v>
      </c>
      <c r="AU930" s="724" t="s">
        <v>97</v>
      </c>
      <c r="AV930" s="591">
        <f t="shared" si="152"/>
        <v>0</v>
      </c>
      <c r="AW930" s="753"/>
      <c r="AX930" s="754"/>
      <c r="AY930" s="754"/>
      <c r="AZ930" s="754"/>
      <c r="BA930" s="754"/>
      <c r="BB930" s="754"/>
      <c r="BC930" s="754"/>
      <c r="BD930" s="754"/>
      <c r="BE930" s="755"/>
    </row>
    <row r="931" spans="1:57" ht="31.5">
      <c r="A931" s="2444"/>
      <c r="B931" s="2434"/>
      <c r="C931" s="2408"/>
      <c r="D931" s="277" t="s">
        <v>76</v>
      </c>
      <c r="E931" s="2437"/>
      <c r="F931" s="2440"/>
      <c r="G931" s="1495">
        <f t="shared" si="149"/>
        <v>0</v>
      </c>
      <c r="H931" s="1496">
        <f t="shared" si="153"/>
        <v>0</v>
      </c>
      <c r="I931" s="711"/>
      <c r="J931" s="711"/>
      <c r="K931" s="711"/>
      <c r="L931" s="757"/>
      <c r="M931" s="1494">
        <f t="shared" si="150"/>
        <v>0</v>
      </c>
      <c r="N931" s="714"/>
      <c r="O931" s="714"/>
      <c r="P931" s="714"/>
      <c r="Q931" s="714"/>
      <c r="R931" s="715"/>
      <c r="S931" s="756"/>
      <c r="T931" s="694"/>
      <c r="U931" s="694"/>
      <c r="V931" s="751"/>
      <c r="W931" s="751"/>
      <c r="X931" s="695"/>
      <c r="Y931" s="756"/>
      <c r="Z931" s="695"/>
      <c r="AA931" s="696"/>
      <c r="AB931" s="697"/>
      <c r="AC931" s="697"/>
      <c r="AD931" s="697"/>
      <c r="AE931" s="697"/>
      <c r="AF931" s="809"/>
      <c r="AG931" s="758"/>
      <c r="AH931" s="712"/>
      <c r="AI931" s="812"/>
      <c r="AJ931" s="592">
        <f t="shared" si="151"/>
        <v>0</v>
      </c>
      <c r="AK931" s="720"/>
      <c r="AL931" s="721"/>
      <c r="AM931" s="722"/>
      <c r="AN931" s="723" t="s">
        <v>97</v>
      </c>
      <c r="AO931" s="721" t="s">
        <v>97</v>
      </c>
      <c r="AP931" s="722" t="s">
        <v>97</v>
      </c>
      <c r="AQ931" s="723" t="s">
        <v>97</v>
      </c>
      <c r="AR931" s="721" t="s">
        <v>97</v>
      </c>
      <c r="AS931" s="721" t="s">
        <v>97</v>
      </c>
      <c r="AT931" s="721" t="s">
        <v>97</v>
      </c>
      <c r="AU931" s="724" t="s">
        <v>97</v>
      </c>
      <c r="AV931" s="591">
        <f t="shared" si="152"/>
        <v>0</v>
      </c>
      <c r="AW931" s="753"/>
      <c r="AX931" s="754"/>
      <c r="AY931" s="754"/>
      <c r="AZ931" s="754"/>
      <c r="BA931" s="754"/>
      <c r="BB931" s="754"/>
      <c r="BC931" s="754"/>
      <c r="BD931" s="754"/>
      <c r="BE931" s="755"/>
    </row>
    <row r="932" spans="1:57" ht="31.5">
      <c r="A932" s="2444"/>
      <c r="B932" s="2434"/>
      <c r="C932" s="2408"/>
      <c r="D932" s="277" t="s">
        <v>77</v>
      </c>
      <c r="E932" s="2437"/>
      <c r="F932" s="2440"/>
      <c r="G932" s="1495">
        <f t="shared" si="149"/>
        <v>3</v>
      </c>
      <c r="H932" s="1496">
        <v>0</v>
      </c>
      <c r="I932" s="711">
        <v>0</v>
      </c>
      <c r="J932" s="711"/>
      <c r="K932" s="711"/>
      <c r="L932" s="757"/>
      <c r="M932" s="1494">
        <f t="shared" si="150"/>
        <v>3</v>
      </c>
      <c r="N932" s="714"/>
      <c r="O932" s="714"/>
      <c r="P932" s="714"/>
      <c r="Q932" s="714"/>
      <c r="R932" s="715">
        <v>3</v>
      </c>
      <c r="S932" s="756">
        <v>3</v>
      </c>
      <c r="T932" s="694"/>
      <c r="U932" s="694"/>
      <c r="V932" s="751"/>
      <c r="W932" s="751"/>
      <c r="X932" s="695"/>
      <c r="Y932" s="756">
        <v>3</v>
      </c>
      <c r="Z932" s="695"/>
      <c r="AA932" s="696"/>
      <c r="AB932" s="697">
        <v>2</v>
      </c>
      <c r="AC932" s="697">
        <v>2</v>
      </c>
      <c r="AD932" s="697">
        <v>1</v>
      </c>
      <c r="AE932" s="697">
        <v>1</v>
      </c>
      <c r="AF932" s="809">
        <v>1</v>
      </c>
      <c r="AG932" s="758">
        <v>32</v>
      </c>
      <c r="AH932" s="712">
        <v>17</v>
      </c>
      <c r="AI932" s="812">
        <v>92</v>
      </c>
      <c r="AJ932" s="592">
        <f>SUM(AQ932:AU932)</f>
        <v>3</v>
      </c>
      <c r="AK932" s="720" t="s">
        <v>98</v>
      </c>
      <c r="AL932" s="721" t="s">
        <v>98</v>
      </c>
      <c r="AM932" s="722" t="s">
        <v>98</v>
      </c>
      <c r="AN932" s="723" t="s">
        <v>97</v>
      </c>
      <c r="AO932" s="721" t="s">
        <v>97</v>
      </c>
      <c r="AP932" s="722" t="s">
        <v>97</v>
      </c>
      <c r="AQ932" s="723"/>
      <c r="AR932" s="721">
        <v>1</v>
      </c>
      <c r="AS932" s="721">
        <v>2</v>
      </c>
      <c r="AT932" s="721"/>
      <c r="AU932" s="724"/>
      <c r="AV932" s="591">
        <f t="shared" si="152"/>
        <v>0</v>
      </c>
      <c r="AW932" s="753"/>
      <c r="AX932" s="754"/>
      <c r="AY932" s="754"/>
      <c r="AZ932" s="754"/>
      <c r="BA932" s="754"/>
      <c r="BB932" s="754"/>
      <c r="BC932" s="754"/>
      <c r="BD932" s="754"/>
      <c r="BE932" s="755"/>
    </row>
    <row r="933" spans="1:57" ht="32.25" thickBot="1">
      <c r="A933" s="2444"/>
      <c r="B933" s="2435"/>
      <c r="C933" s="2409"/>
      <c r="D933" s="284" t="s">
        <v>78</v>
      </c>
      <c r="E933" s="2438"/>
      <c r="F933" s="2441"/>
      <c r="G933" s="1501">
        <f t="shared" si="149"/>
        <v>0</v>
      </c>
      <c r="H933" s="1499">
        <f t="shared" si="153"/>
        <v>0</v>
      </c>
      <c r="I933" s="732"/>
      <c r="J933" s="732"/>
      <c r="K933" s="732"/>
      <c r="L933" s="760"/>
      <c r="M933" s="1494">
        <f t="shared" si="150"/>
        <v>0</v>
      </c>
      <c r="N933" s="738"/>
      <c r="O933" s="738"/>
      <c r="P933" s="738"/>
      <c r="Q933" s="738"/>
      <c r="R933" s="1070"/>
      <c r="S933" s="737"/>
      <c r="T933" s="763"/>
      <c r="U933" s="763"/>
      <c r="V933" s="738"/>
      <c r="W933" s="738"/>
      <c r="X933" s="739"/>
      <c r="Y933" s="737"/>
      <c r="Z933" s="739"/>
      <c r="AA933" s="743"/>
      <c r="AB933" s="732"/>
      <c r="AC933" s="732"/>
      <c r="AD933" s="732"/>
      <c r="AE933" s="732"/>
      <c r="AF933" s="760"/>
      <c r="AG933" s="764"/>
      <c r="AH933" s="733"/>
      <c r="AI933" s="1489"/>
      <c r="AJ933" s="592">
        <f t="shared" ref="AJ933:AJ938" si="154">SUM(AQ933:AU933)</f>
        <v>0</v>
      </c>
      <c r="AK933" s="744" t="s">
        <v>97</v>
      </c>
      <c r="AL933" s="745" t="s">
        <v>97</v>
      </c>
      <c r="AM933" s="746" t="s">
        <v>97</v>
      </c>
      <c r="AN933" s="747" t="s">
        <v>97</v>
      </c>
      <c r="AO933" s="745" t="s">
        <v>98</v>
      </c>
      <c r="AP933" s="746" t="s">
        <v>98</v>
      </c>
      <c r="AQ933" s="743"/>
      <c r="AR933" s="732"/>
      <c r="AS933" s="732"/>
      <c r="AT933" s="732"/>
      <c r="AU933" s="733"/>
      <c r="AV933" s="591">
        <f t="shared" si="152"/>
        <v>0</v>
      </c>
      <c r="AW933" s="748"/>
      <c r="AX933" s="749"/>
      <c r="AY933" s="749"/>
      <c r="AZ933" s="749"/>
      <c r="BA933" s="749"/>
      <c r="BB933" s="749"/>
      <c r="BC933" s="749"/>
      <c r="BD933" s="749"/>
      <c r="BE933" s="750"/>
    </row>
    <row r="934" spans="1:57" ht="31.5">
      <c r="A934" s="2444"/>
      <c r="B934" s="2433" t="s">
        <v>167</v>
      </c>
      <c r="C934" s="2407" t="s">
        <v>168</v>
      </c>
      <c r="D934" s="275" t="s">
        <v>74</v>
      </c>
      <c r="E934" s="2436">
        <v>5</v>
      </c>
      <c r="F934" s="2439">
        <f>E934-SUM(M934:M938)</f>
        <v>-1</v>
      </c>
      <c r="G934" s="1492">
        <f t="shared" si="149"/>
        <v>0</v>
      </c>
      <c r="H934" s="1493">
        <f t="shared" si="153"/>
        <v>0</v>
      </c>
      <c r="I934" s="686"/>
      <c r="J934" s="686"/>
      <c r="K934" s="686"/>
      <c r="L934" s="703"/>
      <c r="M934" s="1494">
        <f t="shared" si="150"/>
        <v>0</v>
      </c>
      <c r="N934" s="689"/>
      <c r="O934" s="689"/>
      <c r="P934" s="689"/>
      <c r="Q934" s="689"/>
      <c r="R934" s="690"/>
      <c r="S934" s="691"/>
      <c r="T934" s="762"/>
      <c r="U934" s="762"/>
      <c r="V934" s="689"/>
      <c r="W934" s="689"/>
      <c r="X934" s="693"/>
      <c r="Y934" s="691"/>
      <c r="Z934" s="693"/>
      <c r="AA934" s="699"/>
      <c r="AB934" s="686"/>
      <c r="AC934" s="686"/>
      <c r="AD934" s="686"/>
      <c r="AE934" s="686"/>
      <c r="AF934" s="703"/>
      <c r="AG934" s="752"/>
      <c r="AH934" s="687"/>
      <c r="AI934" s="1488"/>
      <c r="AJ934" s="592">
        <f t="shared" si="154"/>
        <v>0</v>
      </c>
      <c r="AK934" s="700" t="s">
        <v>97</v>
      </c>
      <c r="AL934" s="701" t="s">
        <v>97</v>
      </c>
      <c r="AM934" s="702" t="s">
        <v>97</v>
      </c>
      <c r="AN934" s="699"/>
      <c r="AO934" s="686"/>
      <c r="AP934" s="703"/>
      <c r="AQ934" s="704" t="s">
        <v>97</v>
      </c>
      <c r="AR934" s="701" t="s">
        <v>97</v>
      </c>
      <c r="AS934" s="701" t="s">
        <v>97</v>
      </c>
      <c r="AT934" s="701" t="s">
        <v>97</v>
      </c>
      <c r="AU934" s="705" t="s">
        <v>97</v>
      </c>
      <c r="AV934" s="591">
        <f t="shared" si="152"/>
        <v>0</v>
      </c>
      <c r="AW934" s="706"/>
      <c r="AX934" s="707"/>
      <c r="AY934" s="707"/>
      <c r="AZ934" s="707"/>
      <c r="BA934" s="707"/>
      <c r="BB934" s="707"/>
      <c r="BC934" s="707"/>
      <c r="BD934" s="707"/>
      <c r="BE934" s="708"/>
    </row>
    <row r="935" spans="1:57" ht="47.25">
      <c r="A935" s="2444"/>
      <c r="B935" s="2434"/>
      <c r="C935" s="2408"/>
      <c r="D935" s="277" t="s">
        <v>75</v>
      </c>
      <c r="E935" s="2437"/>
      <c r="F935" s="2440"/>
      <c r="G935" s="1495">
        <f t="shared" si="149"/>
        <v>0</v>
      </c>
      <c r="H935" s="1496">
        <f t="shared" si="153"/>
        <v>0</v>
      </c>
      <c r="I935" s="711"/>
      <c r="J935" s="711"/>
      <c r="K935" s="711"/>
      <c r="L935" s="757"/>
      <c r="M935" s="1494">
        <f t="shared" si="150"/>
        <v>0</v>
      </c>
      <c r="N935" s="714"/>
      <c r="O935" s="714"/>
      <c r="P935" s="714"/>
      <c r="Q935" s="714"/>
      <c r="R935" s="715"/>
      <c r="S935" s="756"/>
      <c r="T935" s="694"/>
      <c r="U935" s="694"/>
      <c r="V935" s="751"/>
      <c r="W935" s="751"/>
      <c r="X935" s="695"/>
      <c r="Y935" s="756"/>
      <c r="Z935" s="695"/>
      <c r="AA935" s="696"/>
      <c r="AB935" s="697"/>
      <c r="AC935" s="697"/>
      <c r="AD935" s="697"/>
      <c r="AE935" s="697"/>
      <c r="AF935" s="809"/>
      <c r="AG935" s="758"/>
      <c r="AH935" s="712"/>
      <c r="AI935" s="812"/>
      <c r="AJ935" s="592">
        <f t="shared" si="154"/>
        <v>0</v>
      </c>
      <c r="AK935" s="720" t="s">
        <v>98</v>
      </c>
      <c r="AL935" s="721" t="s">
        <v>98</v>
      </c>
      <c r="AM935" s="722" t="s">
        <v>98</v>
      </c>
      <c r="AN935" s="723"/>
      <c r="AO935" s="721"/>
      <c r="AP935" s="722"/>
      <c r="AQ935" s="723" t="s">
        <v>97</v>
      </c>
      <c r="AR935" s="721" t="s">
        <v>97</v>
      </c>
      <c r="AS935" s="721" t="s">
        <v>97</v>
      </c>
      <c r="AT935" s="721" t="s">
        <v>97</v>
      </c>
      <c r="AU935" s="724" t="s">
        <v>97</v>
      </c>
      <c r="AV935" s="591">
        <f t="shared" si="152"/>
        <v>0</v>
      </c>
      <c r="AW935" s="753"/>
      <c r="AX935" s="754"/>
      <c r="AY935" s="754"/>
      <c r="AZ935" s="754"/>
      <c r="BA935" s="754"/>
      <c r="BB935" s="754"/>
      <c r="BC935" s="754"/>
      <c r="BD935" s="754"/>
      <c r="BE935" s="755"/>
    </row>
    <row r="936" spans="1:57" ht="31.5">
      <c r="A936" s="2444"/>
      <c r="B936" s="2434"/>
      <c r="C936" s="2408"/>
      <c r="D936" s="277" t="s">
        <v>76</v>
      </c>
      <c r="E936" s="2437"/>
      <c r="F936" s="2440"/>
      <c r="G936" s="1495">
        <f t="shared" si="149"/>
        <v>0</v>
      </c>
      <c r="H936" s="1496">
        <f t="shared" si="153"/>
        <v>0</v>
      </c>
      <c r="I936" s="711"/>
      <c r="J936" s="711"/>
      <c r="K936" s="711"/>
      <c r="L936" s="757"/>
      <c r="M936" s="1494">
        <f t="shared" si="150"/>
        <v>0</v>
      </c>
      <c r="N936" s="714"/>
      <c r="O936" s="714"/>
      <c r="P936" s="714"/>
      <c r="Q936" s="714"/>
      <c r="R936" s="715"/>
      <c r="S936" s="756"/>
      <c r="T936" s="694"/>
      <c r="U936" s="694"/>
      <c r="V936" s="751"/>
      <c r="W936" s="751"/>
      <c r="X936" s="695"/>
      <c r="Y936" s="756"/>
      <c r="Z936" s="695"/>
      <c r="AA936" s="696"/>
      <c r="AB936" s="697"/>
      <c r="AC936" s="697"/>
      <c r="AD936" s="697"/>
      <c r="AE936" s="697"/>
      <c r="AF936" s="809"/>
      <c r="AG936" s="758"/>
      <c r="AH936" s="712"/>
      <c r="AI936" s="812"/>
      <c r="AJ936" s="592">
        <f t="shared" si="154"/>
        <v>0</v>
      </c>
      <c r="AK936" s="720"/>
      <c r="AL936" s="721"/>
      <c r="AM936" s="722"/>
      <c r="AN936" s="723" t="s">
        <v>97</v>
      </c>
      <c r="AO936" s="721" t="s">
        <v>97</v>
      </c>
      <c r="AP936" s="722" t="s">
        <v>97</v>
      </c>
      <c r="AQ936" s="723" t="s">
        <v>97</v>
      </c>
      <c r="AR936" s="721" t="s">
        <v>97</v>
      </c>
      <c r="AS936" s="721" t="s">
        <v>97</v>
      </c>
      <c r="AT936" s="721" t="s">
        <v>97</v>
      </c>
      <c r="AU936" s="724" t="s">
        <v>97</v>
      </c>
      <c r="AV936" s="591">
        <f t="shared" si="152"/>
        <v>0</v>
      </c>
      <c r="AW936" s="753"/>
      <c r="AX936" s="754"/>
      <c r="AY936" s="754"/>
      <c r="AZ936" s="754"/>
      <c r="BA936" s="754"/>
      <c r="BB936" s="754"/>
      <c r="BC936" s="754"/>
      <c r="BD936" s="754"/>
      <c r="BE936" s="755"/>
    </row>
    <row r="937" spans="1:57" ht="31.5">
      <c r="A937" s="2444"/>
      <c r="B937" s="2434"/>
      <c r="C937" s="2408"/>
      <c r="D937" s="277" t="s">
        <v>77</v>
      </c>
      <c r="E937" s="2437"/>
      <c r="F937" s="2440"/>
      <c r="G937" s="1495">
        <f t="shared" si="149"/>
        <v>6</v>
      </c>
      <c r="H937" s="1496">
        <v>0</v>
      </c>
      <c r="I937" s="711">
        <v>0</v>
      </c>
      <c r="J937" s="711"/>
      <c r="K937" s="711">
        <v>0</v>
      </c>
      <c r="L937" s="757"/>
      <c r="M937" s="1494">
        <f t="shared" si="150"/>
        <v>6</v>
      </c>
      <c r="N937" s="714"/>
      <c r="O937" s="714"/>
      <c r="P937" s="714"/>
      <c r="Q937" s="714"/>
      <c r="R937" s="715">
        <v>6</v>
      </c>
      <c r="S937" s="756">
        <v>3</v>
      </c>
      <c r="T937" s="694"/>
      <c r="U937" s="694"/>
      <c r="V937" s="751">
        <v>3</v>
      </c>
      <c r="W937" s="751"/>
      <c r="X937" s="695"/>
      <c r="Y937" s="756">
        <v>5</v>
      </c>
      <c r="Z937" s="695">
        <v>1</v>
      </c>
      <c r="AA937" s="696">
        <v>0</v>
      </c>
      <c r="AB937" s="697">
        <v>3</v>
      </c>
      <c r="AC937" s="697">
        <v>3</v>
      </c>
      <c r="AD937" s="697"/>
      <c r="AE937" s="697">
        <v>2</v>
      </c>
      <c r="AF937" s="809"/>
      <c r="AG937" s="758">
        <v>40</v>
      </c>
      <c r="AH937" s="712">
        <v>20</v>
      </c>
      <c r="AI937" s="812">
        <v>100</v>
      </c>
      <c r="AJ937" s="592">
        <f t="shared" si="154"/>
        <v>6</v>
      </c>
      <c r="AK937" s="720" t="s">
        <v>98</v>
      </c>
      <c r="AL937" s="721" t="s">
        <v>98</v>
      </c>
      <c r="AM937" s="722" t="s">
        <v>98</v>
      </c>
      <c r="AN937" s="723" t="s">
        <v>97</v>
      </c>
      <c r="AO937" s="721" t="s">
        <v>97</v>
      </c>
      <c r="AP937" s="722" t="s">
        <v>97</v>
      </c>
      <c r="AQ937" s="723"/>
      <c r="AR937" s="721"/>
      <c r="AS937" s="721">
        <v>6</v>
      </c>
      <c r="AT937" s="721"/>
      <c r="AU937" s="724"/>
      <c r="AV937" s="591">
        <f t="shared" si="152"/>
        <v>0</v>
      </c>
      <c r="AW937" s="753"/>
      <c r="AX937" s="754"/>
      <c r="AY937" s="754"/>
      <c r="AZ937" s="754"/>
      <c r="BA937" s="754"/>
      <c r="BB937" s="754"/>
      <c r="BC937" s="754"/>
      <c r="BD937" s="754"/>
      <c r="BE937" s="755"/>
    </row>
    <row r="938" spans="1:57" ht="32.25" thickBot="1">
      <c r="A938" s="2445"/>
      <c r="B938" s="2435"/>
      <c r="C938" s="2409"/>
      <c r="D938" s="284" t="s">
        <v>78</v>
      </c>
      <c r="E938" s="2438"/>
      <c r="F938" s="2441"/>
      <c r="G938" s="1498">
        <f t="shared" si="149"/>
        <v>0</v>
      </c>
      <c r="H938" s="1499">
        <f t="shared" si="153"/>
        <v>0</v>
      </c>
      <c r="I938" s="732"/>
      <c r="J938" s="732"/>
      <c r="K938" s="732"/>
      <c r="L938" s="760"/>
      <c r="M938" s="1494">
        <f t="shared" si="150"/>
        <v>0</v>
      </c>
      <c r="N938" s="738"/>
      <c r="O938" s="738"/>
      <c r="P938" s="738"/>
      <c r="Q938" s="738"/>
      <c r="R938" s="1070"/>
      <c r="S938" s="737"/>
      <c r="T938" s="763"/>
      <c r="U938" s="763"/>
      <c r="V938" s="738"/>
      <c r="W938" s="738"/>
      <c r="X938" s="739"/>
      <c r="Y938" s="737"/>
      <c r="Z938" s="739"/>
      <c r="AA938" s="743"/>
      <c r="AB938" s="732"/>
      <c r="AC938" s="732"/>
      <c r="AD938" s="732"/>
      <c r="AE938" s="732"/>
      <c r="AF938" s="760"/>
      <c r="AG938" s="764"/>
      <c r="AH938" s="733"/>
      <c r="AI938" s="1489"/>
      <c r="AJ938" s="592">
        <f t="shared" si="154"/>
        <v>0</v>
      </c>
      <c r="AK938" s="744" t="s">
        <v>97</v>
      </c>
      <c r="AL938" s="745" t="s">
        <v>97</v>
      </c>
      <c r="AM938" s="746" t="s">
        <v>97</v>
      </c>
      <c r="AN938" s="747" t="s">
        <v>97</v>
      </c>
      <c r="AO938" s="745" t="s">
        <v>98</v>
      </c>
      <c r="AP938" s="746" t="s">
        <v>98</v>
      </c>
      <c r="AQ938" s="743"/>
      <c r="AR938" s="732"/>
      <c r="AS938" s="732"/>
      <c r="AT938" s="732"/>
      <c r="AU938" s="733"/>
      <c r="AV938" s="591">
        <f t="shared" si="152"/>
        <v>0</v>
      </c>
      <c r="AW938" s="748"/>
      <c r="AX938" s="749"/>
      <c r="AY938" s="749"/>
      <c r="AZ938" s="749"/>
      <c r="BA938" s="749"/>
      <c r="BB938" s="749"/>
      <c r="BC938" s="749"/>
      <c r="BD938" s="749"/>
      <c r="BE938" s="750"/>
    </row>
    <row r="939" spans="1:57" ht="31.5">
      <c r="A939" s="2449" t="s">
        <v>189</v>
      </c>
      <c r="B939" s="2675" t="s">
        <v>190</v>
      </c>
      <c r="C939" s="2678" t="s">
        <v>191</v>
      </c>
      <c r="D939" s="7" t="s">
        <v>74</v>
      </c>
      <c r="E939" s="2424">
        <v>187</v>
      </c>
      <c r="F939" s="2427">
        <f>E939-SUM(M939:M943)</f>
        <v>-45</v>
      </c>
      <c r="G939" s="1224">
        <f t="shared" si="149"/>
        <v>62</v>
      </c>
      <c r="H939" s="1072">
        <v>4</v>
      </c>
      <c r="I939" s="1073">
        <v>4</v>
      </c>
      <c r="J939" s="1073"/>
      <c r="K939" s="1073"/>
      <c r="L939" s="1090"/>
      <c r="M939" s="1100">
        <f t="shared" si="150"/>
        <v>62</v>
      </c>
      <c r="N939" s="1076"/>
      <c r="O939" s="1076"/>
      <c r="P939" s="1076"/>
      <c r="Q939" s="1076"/>
      <c r="R939" s="1077">
        <v>62</v>
      </c>
      <c r="S939" s="1078">
        <v>8</v>
      </c>
      <c r="T939" s="1076"/>
      <c r="U939" s="1076"/>
      <c r="V939" s="1079">
        <v>54</v>
      </c>
      <c r="W939" s="1076"/>
      <c r="X939" s="1080"/>
      <c r="Y939" s="1152">
        <v>55</v>
      </c>
      <c r="Z939" s="1082">
        <v>7</v>
      </c>
      <c r="AA939" s="1083"/>
      <c r="AB939" s="1084">
        <v>16</v>
      </c>
      <c r="AC939" s="1084">
        <v>16</v>
      </c>
      <c r="AD939" s="1084">
        <v>9</v>
      </c>
      <c r="AE939" s="1084">
        <v>44</v>
      </c>
      <c r="AF939" s="1164">
        <v>8</v>
      </c>
      <c r="AG939" s="1502">
        <v>41.451612903225808</v>
      </c>
      <c r="AH939" s="1085">
        <v>23.5</v>
      </c>
      <c r="AI939" s="1503">
        <v>10.7</v>
      </c>
      <c r="AJ939" s="582">
        <f t="shared" si="151"/>
        <v>62</v>
      </c>
      <c r="AK939" s="1087" t="s">
        <v>97</v>
      </c>
      <c r="AL939" s="1088" t="s">
        <v>97</v>
      </c>
      <c r="AM939" s="1089" t="s">
        <v>97</v>
      </c>
      <c r="AN939" s="1086">
        <v>4</v>
      </c>
      <c r="AO939" s="1073">
        <v>58</v>
      </c>
      <c r="AP939" s="1090">
        <v>0</v>
      </c>
      <c r="AQ939" s="1091" t="s">
        <v>97</v>
      </c>
      <c r="AR939" s="1088" t="s">
        <v>97</v>
      </c>
      <c r="AS939" s="1088" t="s">
        <v>97</v>
      </c>
      <c r="AT939" s="1088" t="s">
        <v>97</v>
      </c>
      <c r="AU939" s="1092" t="s">
        <v>97</v>
      </c>
      <c r="AV939" s="570">
        <f t="shared" si="152"/>
        <v>0</v>
      </c>
      <c r="AW939" s="1093"/>
      <c r="AX939" s="1094"/>
      <c r="AY939" s="1094"/>
      <c r="AZ939" s="1094"/>
      <c r="BA939" s="1094"/>
      <c r="BB939" s="1094"/>
      <c r="BC939" s="1094"/>
      <c r="BD939" s="1094"/>
      <c r="BE939" s="1095"/>
    </row>
    <row r="940" spans="1:57" ht="47.25">
      <c r="A940" s="2449"/>
      <c r="B940" s="2676"/>
      <c r="C940" s="2679"/>
      <c r="D940" s="8" t="s">
        <v>75</v>
      </c>
      <c r="E940" s="2425"/>
      <c r="F940" s="2428"/>
      <c r="G940" s="1224">
        <f t="shared" si="149"/>
        <v>0</v>
      </c>
      <c r="H940" s="1097">
        <f>SUM(I940:L940)</f>
        <v>0</v>
      </c>
      <c r="I940" s="1098"/>
      <c r="J940" s="1098"/>
      <c r="K940" s="1098"/>
      <c r="L940" s="1143"/>
      <c r="M940" s="1100">
        <f t="shared" si="150"/>
        <v>0</v>
      </c>
      <c r="N940" s="1101"/>
      <c r="O940" s="1101"/>
      <c r="P940" s="1101"/>
      <c r="Q940" s="1101"/>
      <c r="R940" s="1102"/>
      <c r="S940" s="1103"/>
      <c r="T940" s="1104"/>
      <c r="U940" s="1104"/>
      <c r="V940" s="1101"/>
      <c r="W940" s="1101"/>
      <c r="X940" s="1105"/>
      <c r="Y940" s="1152"/>
      <c r="Z940" s="1082"/>
      <c r="AA940" s="1083"/>
      <c r="AB940" s="1084"/>
      <c r="AC940" s="1084"/>
      <c r="AD940" s="1084"/>
      <c r="AE940" s="1084"/>
      <c r="AF940" s="1164"/>
      <c r="AG940" s="1147"/>
      <c r="AH940" s="1099"/>
      <c r="AI940" s="1238"/>
      <c r="AJ940" s="582">
        <f t="shared" si="151"/>
        <v>0</v>
      </c>
      <c r="AK940" s="1107" t="s">
        <v>98</v>
      </c>
      <c r="AL940" s="1108" t="s">
        <v>98</v>
      </c>
      <c r="AM940" s="1109" t="s">
        <v>98</v>
      </c>
      <c r="AN940" s="1110"/>
      <c r="AO940" s="1108"/>
      <c r="AP940" s="1109"/>
      <c r="AQ940" s="1110" t="s">
        <v>97</v>
      </c>
      <c r="AR940" s="1108" t="s">
        <v>97</v>
      </c>
      <c r="AS940" s="1108" t="s">
        <v>97</v>
      </c>
      <c r="AT940" s="1108" t="s">
        <v>97</v>
      </c>
      <c r="AU940" s="1111" t="s">
        <v>97</v>
      </c>
      <c r="AV940" s="570">
        <f t="shared" si="152"/>
        <v>0</v>
      </c>
      <c r="AW940" s="1112"/>
      <c r="AX940" s="1113"/>
      <c r="AY940" s="1113"/>
      <c r="AZ940" s="1113"/>
      <c r="BA940" s="1113"/>
      <c r="BB940" s="1113"/>
      <c r="BC940" s="1113"/>
      <c r="BD940" s="1113"/>
      <c r="BE940" s="1114"/>
    </row>
    <row r="941" spans="1:57" ht="31.5">
      <c r="A941" s="2449"/>
      <c r="B941" s="2676"/>
      <c r="C941" s="2679"/>
      <c r="D941" s="8" t="s">
        <v>76</v>
      </c>
      <c r="E941" s="2425"/>
      <c r="F941" s="2428"/>
      <c r="G941" s="1224">
        <f t="shared" si="149"/>
        <v>0</v>
      </c>
      <c r="H941" s="1097">
        <f t="shared" ref="H941" si="155">SUM(I941:L941)</f>
        <v>0</v>
      </c>
      <c r="I941" s="1098"/>
      <c r="J941" s="1098"/>
      <c r="K941" s="1098"/>
      <c r="L941" s="1143"/>
      <c r="M941" s="1100">
        <f t="shared" si="150"/>
        <v>0</v>
      </c>
      <c r="N941" s="1101"/>
      <c r="O941" s="1101"/>
      <c r="P941" s="1115"/>
      <c r="Q941" s="1116"/>
      <c r="R941" s="1102"/>
      <c r="S941" s="1103"/>
      <c r="T941" s="1101"/>
      <c r="U941" s="1101"/>
      <c r="V941" s="1101"/>
      <c r="W941" s="1101"/>
      <c r="X941" s="1105"/>
      <c r="Y941" s="1152"/>
      <c r="Z941" s="1082"/>
      <c r="AA941" s="1083"/>
      <c r="AB941" s="1084"/>
      <c r="AC941" s="1084"/>
      <c r="AD941" s="1084"/>
      <c r="AE941" s="1084"/>
      <c r="AF941" s="1164"/>
      <c r="AG941" s="1147"/>
      <c r="AH941" s="1099"/>
      <c r="AI941" s="1238"/>
      <c r="AJ941" s="582">
        <f t="shared" si="151"/>
        <v>0</v>
      </c>
      <c r="AK941" s="1107"/>
      <c r="AL941" s="1108"/>
      <c r="AM941" s="1109"/>
      <c r="AN941" s="1110" t="s">
        <v>97</v>
      </c>
      <c r="AO941" s="1108" t="s">
        <v>97</v>
      </c>
      <c r="AP941" s="1109" t="s">
        <v>97</v>
      </c>
      <c r="AQ941" s="1110" t="s">
        <v>97</v>
      </c>
      <c r="AR941" s="1108" t="s">
        <v>97</v>
      </c>
      <c r="AS941" s="1108" t="s">
        <v>97</v>
      </c>
      <c r="AT941" s="1108" t="s">
        <v>97</v>
      </c>
      <c r="AU941" s="1111" t="s">
        <v>97</v>
      </c>
      <c r="AV941" s="570">
        <f t="shared" si="152"/>
        <v>0</v>
      </c>
      <c r="AW941" s="1112"/>
      <c r="AX941" s="1113"/>
      <c r="AY941" s="1113"/>
      <c r="AZ941" s="1113"/>
      <c r="BA941" s="1113"/>
      <c r="BB941" s="1113"/>
      <c r="BC941" s="1113"/>
      <c r="BD941" s="1113"/>
      <c r="BE941" s="1114"/>
    </row>
    <row r="942" spans="1:57" ht="32.25" thickBot="1">
      <c r="A942" s="2449"/>
      <c r="B942" s="2676"/>
      <c r="C942" s="2679"/>
      <c r="D942" s="8" t="s">
        <v>77</v>
      </c>
      <c r="E942" s="2425"/>
      <c r="F942" s="2428"/>
      <c r="G942" s="1224">
        <f t="shared" si="149"/>
        <v>177</v>
      </c>
      <c r="H942" s="1097">
        <v>1</v>
      </c>
      <c r="I942" s="1098">
        <v>1</v>
      </c>
      <c r="J942" s="1098"/>
      <c r="K942" s="1098"/>
      <c r="L942" s="1143"/>
      <c r="M942" s="1100">
        <f t="shared" si="150"/>
        <v>170</v>
      </c>
      <c r="N942" s="1101"/>
      <c r="O942" s="1101"/>
      <c r="P942" s="1101"/>
      <c r="Q942" s="1101"/>
      <c r="R942" s="1102">
        <v>170</v>
      </c>
      <c r="S942" s="1103">
        <v>27</v>
      </c>
      <c r="T942" s="1101"/>
      <c r="U942" s="1101"/>
      <c r="V942" s="1101">
        <v>143</v>
      </c>
      <c r="W942" s="1101"/>
      <c r="X942" s="1105"/>
      <c r="Y942" s="1152">
        <v>152</v>
      </c>
      <c r="Z942" s="1082">
        <v>18</v>
      </c>
      <c r="AA942" s="1083"/>
      <c r="AB942" s="1084">
        <v>24</v>
      </c>
      <c r="AC942" s="1084">
        <v>23</v>
      </c>
      <c r="AD942" s="1084">
        <v>20</v>
      </c>
      <c r="AE942" s="1084">
        <v>128</v>
      </c>
      <c r="AF942" s="1164">
        <v>22</v>
      </c>
      <c r="AG942" s="1147">
        <v>41.3</v>
      </c>
      <c r="AH942" s="1504">
        <v>22.570588235294117</v>
      </c>
      <c r="AI942" s="1505">
        <v>104.5</v>
      </c>
      <c r="AJ942" s="584">
        <f>SUM(AQ942:AU942)</f>
        <v>170</v>
      </c>
      <c r="AK942" s="1107" t="s">
        <v>98</v>
      </c>
      <c r="AL942" s="1108" t="s">
        <v>98</v>
      </c>
      <c r="AM942" s="1109" t="s">
        <v>98</v>
      </c>
      <c r="AN942" s="1110" t="s">
        <v>97</v>
      </c>
      <c r="AO942" s="1108" t="s">
        <v>97</v>
      </c>
      <c r="AP942" s="1109" t="s">
        <v>97</v>
      </c>
      <c r="AQ942" s="1110">
        <v>10</v>
      </c>
      <c r="AR942" s="1108">
        <v>23</v>
      </c>
      <c r="AS942" s="1108">
        <v>76</v>
      </c>
      <c r="AT942" s="1108">
        <v>58</v>
      </c>
      <c r="AU942" s="1111">
        <v>3</v>
      </c>
      <c r="AV942" s="570">
        <f t="shared" si="152"/>
        <v>7</v>
      </c>
      <c r="AW942" s="1112"/>
      <c r="AX942" s="1113"/>
      <c r="AY942" s="1113"/>
      <c r="AZ942" s="1113"/>
      <c r="BA942" s="1113">
        <v>5</v>
      </c>
      <c r="BB942" s="1113"/>
      <c r="BC942" s="1113">
        <v>2</v>
      </c>
      <c r="BD942" s="1113"/>
      <c r="BE942" s="1114"/>
    </row>
    <row r="943" spans="1:57" ht="32.25" thickBot="1">
      <c r="A943" s="2450"/>
      <c r="B943" s="2677"/>
      <c r="C943" s="2680"/>
      <c r="D943" s="9" t="s">
        <v>78</v>
      </c>
      <c r="E943" s="2426"/>
      <c r="F943" s="2429"/>
      <c r="G943" s="1227">
        <f t="shared" si="149"/>
        <v>0</v>
      </c>
      <c r="H943" s="1118">
        <f t="shared" ref="H943" si="156">SUM(I943:L943)</f>
        <v>0</v>
      </c>
      <c r="I943" s="1119"/>
      <c r="J943" s="1119"/>
      <c r="K943" s="1119"/>
      <c r="L943" s="1163"/>
      <c r="M943" s="1168">
        <f t="shared" si="150"/>
        <v>0</v>
      </c>
      <c r="N943" s="1122"/>
      <c r="O943" s="1122"/>
      <c r="P943" s="1122"/>
      <c r="Q943" s="1122"/>
      <c r="R943" s="1123"/>
      <c r="S943" s="1124"/>
      <c r="T943" s="1125"/>
      <c r="U943" s="1125"/>
      <c r="V943" s="1125"/>
      <c r="W943" s="1125"/>
      <c r="X943" s="1126"/>
      <c r="Y943" s="1159"/>
      <c r="Z943" s="1128"/>
      <c r="AA943" s="1129"/>
      <c r="AB943" s="1165"/>
      <c r="AC943" s="1165"/>
      <c r="AD943" s="1165"/>
      <c r="AE943" s="1165"/>
      <c r="AF943" s="1169"/>
      <c r="AG943" s="1287"/>
      <c r="AH943" s="1130"/>
      <c r="AI943" s="1444"/>
      <c r="AJ943" s="584">
        <f t="shared" si="151"/>
        <v>0</v>
      </c>
      <c r="AK943" s="1132" t="s">
        <v>97</v>
      </c>
      <c r="AL943" s="1133" t="s">
        <v>97</v>
      </c>
      <c r="AM943" s="1134" t="s">
        <v>97</v>
      </c>
      <c r="AN943" s="1135" t="s">
        <v>97</v>
      </c>
      <c r="AO943" s="1133" t="s">
        <v>98</v>
      </c>
      <c r="AP943" s="1134" t="s">
        <v>98</v>
      </c>
      <c r="AQ943" s="1131"/>
      <c r="AR943" s="1119"/>
      <c r="AS943" s="1119"/>
      <c r="AT943" s="1119"/>
      <c r="AU943" s="1120"/>
      <c r="AV943" s="570">
        <f t="shared" si="152"/>
        <v>0</v>
      </c>
      <c r="AW943" s="1179"/>
      <c r="AX943" s="1180"/>
      <c r="AY943" s="1180"/>
      <c r="AZ943" s="1180"/>
      <c r="BA943" s="1180"/>
      <c r="BB943" s="1180"/>
      <c r="BC943" s="1180"/>
      <c r="BD943" s="1180"/>
      <c r="BE943" s="1181"/>
    </row>
    <row r="944" spans="1:57" ht="31.5">
      <c r="A944" s="2430" t="s">
        <v>192</v>
      </c>
      <c r="B944" s="2681" t="s">
        <v>494</v>
      </c>
      <c r="C944" s="2684" t="s">
        <v>194</v>
      </c>
      <c r="D944" s="394" t="s">
        <v>74</v>
      </c>
      <c r="E944" s="2416">
        <v>448</v>
      </c>
      <c r="F944" s="2419">
        <f>E944-SUM('Комунальні по МПД'!M994:M1008)</f>
        <v>-83</v>
      </c>
      <c r="G944" s="1506">
        <f t="shared" si="149"/>
        <v>42</v>
      </c>
      <c r="H944" s="1507">
        <f>SUM(I944:L944)</f>
        <v>0</v>
      </c>
      <c r="I944" s="686">
        <f>SUM('Комунальні по МПД'!I994,'Комунальні по МПД'!I999,'Комунальні по МПД'!I1004)</f>
        <v>0</v>
      </c>
      <c r="J944" s="686">
        <f>SUM('Комунальні по МПД'!J994,'Комунальні по МПД'!J999,'Комунальні по МПД'!J1004)</f>
        <v>0</v>
      </c>
      <c r="K944" s="686">
        <f>SUM('Комунальні по МПД'!K994,'Комунальні по МПД'!K999,'Комунальні по МПД'!K1004)</f>
        <v>0</v>
      </c>
      <c r="L944" s="686">
        <f>SUM('Комунальні по МПД'!L994,'Комунальні по МПД'!L999,'Комунальні по МПД'!L1004)</f>
        <v>0</v>
      </c>
      <c r="M944" s="1508">
        <f t="shared" si="150"/>
        <v>40</v>
      </c>
      <c r="N944" s="1509">
        <f>SUM('Комунальні по МПД'!N994,'Комунальні по МПД'!N999,'Комунальні по МПД'!N1004)</f>
        <v>37</v>
      </c>
      <c r="O944" s="1510">
        <f>SUM('Комунальні по МПД'!O994,'Комунальні по МПД'!O999,'Комунальні по МПД'!O1004)</f>
        <v>0</v>
      </c>
      <c r="P944" s="1510">
        <f>SUM('Комунальні по МПД'!P994,'Комунальні по МПД'!P999,'Комунальні по МПД'!P1004)</f>
        <v>0</v>
      </c>
      <c r="Q944" s="1510">
        <f>SUM('Комунальні по МПД'!Q994,'Комунальні по МПД'!Q999,'Комунальні по МПД'!Q1004)</f>
        <v>0</v>
      </c>
      <c r="R944" s="1511">
        <f>SUM('Комунальні по МПД'!R994,'Комунальні по МПД'!R999,'Комунальні по МПД'!R1004)</f>
        <v>3</v>
      </c>
      <c r="S944" s="1512">
        <f>SUM('Комунальні по МПД'!S994,'Комунальні по МПД'!S999,'Комунальні по МПД'!S1004)</f>
        <v>0</v>
      </c>
      <c r="T944" s="1510">
        <f>SUM('Комунальні по МПД'!T994,'Комунальні по МПД'!T999,'Комунальні по МПД'!T1004)</f>
        <v>0</v>
      </c>
      <c r="U944" s="1510">
        <f>SUM('Комунальні по МПД'!U994,'Комунальні по МПД'!U999,'Комунальні по МПД'!U1004)</f>
        <v>0</v>
      </c>
      <c r="V944" s="1510">
        <f>SUM('Комунальні по МПД'!V994,'Комунальні по МПД'!V999,'Комунальні по МПД'!V1004)</f>
        <v>28</v>
      </c>
      <c r="W944" s="1510">
        <f>SUM('Комунальні по МПД'!W994,'Комунальні по МПД'!W999,'Комунальні по МПД'!W1004)</f>
        <v>12</v>
      </c>
      <c r="X944" s="1513">
        <f>SUM('Комунальні по МПД'!X994,'Комунальні по МПД'!X999,'Комунальні по МПД'!X1004)</f>
        <v>0</v>
      </c>
      <c r="Y944" s="1509">
        <f>SUM('Комунальні по МПД'!Y994,'Комунальні по МПД'!Y999,'Комунальні по МПД'!Y1004)</f>
        <v>33</v>
      </c>
      <c r="Z944" s="1511">
        <f>SUM('Комунальні по МПД'!Z994,'Комунальні по МПД'!Z999,'Комунальні по МПД'!Z1004)</f>
        <v>7</v>
      </c>
      <c r="AA944" s="1509">
        <f>SUM('Комунальні по МПД'!AA994,'Комунальні по МПД'!AA999,'Комунальні по МПД'!AA1004)</f>
        <v>0</v>
      </c>
      <c r="AB944" s="1510">
        <f>SUM('Комунальні по МПД'!AB994,'Комунальні по МПД'!AB999,'Комунальні по МПД'!AB1004)</f>
        <v>22</v>
      </c>
      <c r="AC944" s="1510">
        <f>SUM('Комунальні по МПД'!AC994,'Комунальні по МПД'!AC999,'Комунальні по МПД'!AC1004)</f>
        <v>20</v>
      </c>
      <c r="AD944" s="1510">
        <f>SUM('Комунальні по МПД'!AD994,'Комунальні по МПД'!AD999,'Комунальні по МПД'!AD1004)</f>
        <v>5</v>
      </c>
      <c r="AE944" s="1510">
        <f>SUM('Комунальні по МПД'!AE994,'Комунальні по МПД'!AE999,'Комунальні по МПД'!AE1004)</f>
        <v>31</v>
      </c>
      <c r="AF944" s="1511">
        <f>SUM('Комунальні по МПД'!AF994,'Комунальні по МПД'!AF999,'Комунальні по МПД'!AF1004)</f>
        <v>4</v>
      </c>
      <c r="AG944" s="811">
        <f>AVERAGE('Комунальні по МПД'!AG994,'Комунальні по МПД'!AG999,'Комунальні по МПД'!AG1004)</f>
        <v>39.800000000000004</v>
      </c>
      <c r="AH944" s="1514">
        <f>AVERAGE('Комунальні по МПД'!AH994,'Комунальні по МПД'!AH999,'Комунальні по МПД'!AH1004)</f>
        <v>17.443333333333332</v>
      </c>
      <c r="AI944" s="1515">
        <f>AVERAGE('Комунальні по МПД'!AI994,'Комунальні по МПД'!AI999,'Комунальні по МПД'!AI1004)</f>
        <v>11.513333333333334</v>
      </c>
      <c r="AJ944" s="594">
        <f>SUM(AN944:AP944)</f>
        <v>40</v>
      </c>
      <c r="AK944" s="700" t="s">
        <v>97</v>
      </c>
      <c r="AL944" s="701" t="s">
        <v>97</v>
      </c>
      <c r="AM944" s="702" t="s">
        <v>97</v>
      </c>
      <c r="AN944" s="699">
        <f>SUM('Комунальні по МПД'!AN994,'Комунальні по МПД'!AN999,'Комунальні по МПД'!AN1004)</f>
        <v>4</v>
      </c>
      <c r="AO944" s="686">
        <f>SUM('Комунальні по МПД'!AO994,'Комунальні по МПД'!AO999,'Комунальні по МПД'!AO1004)</f>
        <v>34</v>
      </c>
      <c r="AP944" s="703">
        <f>SUM('Комунальні по МПД'!AP994,'Комунальні по МПД'!AP999,'Комунальні по МПД'!AP1004)</f>
        <v>2</v>
      </c>
      <c r="AQ944" s="704" t="s">
        <v>97</v>
      </c>
      <c r="AR944" s="701" t="s">
        <v>97</v>
      </c>
      <c r="AS944" s="701" t="s">
        <v>97</v>
      </c>
      <c r="AT944" s="701" t="s">
        <v>97</v>
      </c>
      <c r="AU944" s="705" t="s">
        <v>97</v>
      </c>
      <c r="AV944" s="595">
        <f t="shared" si="152"/>
        <v>2</v>
      </c>
      <c r="AW944" s="1516">
        <f>SUM('Комунальні по МПД'!AW994,'Комунальні по МПД'!AW999,'Комунальні по МПД'!AW1004)</f>
        <v>0</v>
      </c>
      <c r="AX944" s="1517">
        <f>SUM('Комунальні по МПД'!AX994,'Комунальні по МПД'!AX999,'Комунальні по МПД'!AX1004)</f>
        <v>1</v>
      </c>
      <c r="AY944" s="1517">
        <f>SUM('Комунальні по МПД'!AY994,'Комунальні по МПД'!AY999,'Комунальні по МПД'!AY1004)</f>
        <v>0</v>
      </c>
      <c r="AZ944" s="1517">
        <f>SUM('Комунальні по МПД'!AZ994,'Комунальні по МПД'!AZ999,'Комунальні по МПД'!AZ1004)</f>
        <v>0</v>
      </c>
      <c r="BA944" s="1517">
        <f>SUM('Комунальні по МПД'!BA994,'Комунальні по МПД'!BA999,'Комунальні по МПД'!BA1004)</f>
        <v>0</v>
      </c>
      <c r="BB944" s="1517">
        <f>SUM('Комунальні по МПД'!BB994,'Комунальні по МПД'!BB999,'Комунальні по МПД'!BB1004)</f>
        <v>0</v>
      </c>
      <c r="BC944" s="1517">
        <f>SUM('Комунальні по МПД'!BC994,'Комунальні по МПД'!BC999,'Комунальні по МПД'!BC1004)</f>
        <v>0</v>
      </c>
      <c r="BD944" s="1517">
        <f>SUM('Комунальні по МПД'!BD994,'Комунальні по МПД'!BD999,'Комунальні по МПД'!BD1004)</f>
        <v>0</v>
      </c>
      <c r="BE944" s="1518">
        <f>SUM('Комунальні по МПД'!BE994,'Комунальні по МПД'!BE999,'Комунальні по МПД'!BE1004)</f>
        <v>1</v>
      </c>
    </row>
    <row r="945" spans="1:57" ht="47.25">
      <c r="A945" s="2431"/>
      <c r="B945" s="2682"/>
      <c r="C945" s="2685"/>
      <c r="D945" s="395" t="s">
        <v>75</v>
      </c>
      <c r="E945" s="2417"/>
      <c r="F945" s="2420"/>
      <c r="G945" s="1519">
        <f t="shared" si="149"/>
        <v>0</v>
      </c>
      <c r="H945" s="1520">
        <f t="shared" ref="H945:H951" si="157">SUM(I945:L945)</f>
        <v>0</v>
      </c>
      <c r="I945" s="711"/>
      <c r="J945" s="711"/>
      <c r="K945" s="711"/>
      <c r="L945" s="757"/>
      <c r="M945" s="1521">
        <f t="shared" si="150"/>
        <v>0</v>
      </c>
      <c r="N945" s="1522"/>
      <c r="O945" s="1523"/>
      <c r="P945" s="1523"/>
      <c r="Q945" s="1523"/>
      <c r="R945" s="1524"/>
      <c r="S945" s="1525"/>
      <c r="T945" s="1526"/>
      <c r="U945" s="1526"/>
      <c r="V945" s="1523"/>
      <c r="W945" s="1523"/>
      <c r="X945" s="1527"/>
      <c r="Y945" s="1528"/>
      <c r="Z945" s="1529"/>
      <c r="AA945" s="696"/>
      <c r="AB945" s="697"/>
      <c r="AC945" s="697"/>
      <c r="AD945" s="697"/>
      <c r="AE945" s="697"/>
      <c r="AF945" s="809"/>
      <c r="AG945" s="719"/>
      <c r="AH945" s="757"/>
      <c r="AI945" s="1530"/>
      <c r="AJ945" s="596">
        <f t="shared" si="151"/>
        <v>0</v>
      </c>
      <c r="AK945" s="720" t="s">
        <v>98</v>
      </c>
      <c r="AL945" s="721" t="s">
        <v>98</v>
      </c>
      <c r="AM945" s="722" t="s">
        <v>98</v>
      </c>
      <c r="AN945" s="723"/>
      <c r="AO945" s="721"/>
      <c r="AP945" s="722"/>
      <c r="AQ945" s="723" t="s">
        <v>97</v>
      </c>
      <c r="AR945" s="721" t="s">
        <v>97</v>
      </c>
      <c r="AS945" s="721" t="s">
        <v>97</v>
      </c>
      <c r="AT945" s="721" t="s">
        <v>97</v>
      </c>
      <c r="AU945" s="724" t="s">
        <v>97</v>
      </c>
      <c r="AV945" s="595">
        <f t="shared" si="152"/>
        <v>0</v>
      </c>
      <c r="AW945" s="1531"/>
      <c r="AX945" s="1532"/>
      <c r="AY945" s="1532"/>
      <c r="AZ945" s="1532"/>
      <c r="BA945" s="1532"/>
      <c r="BB945" s="1532"/>
      <c r="BC945" s="1532"/>
      <c r="BD945" s="1532"/>
      <c r="BE945" s="1533"/>
    </row>
    <row r="946" spans="1:57" ht="31.5">
      <c r="A946" s="2431"/>
      <c r="B946" s="2682"/>
      <c r="C946" s="2685"/>
      <c r="D946" s="395" t="s">
        <v>76</v>
      </c>
      <c r="E946" s="2417"/>
      <c r="F946" s="2420"/>
      <c r="G946" s="1519">
        <f t="shared" si="149"/>
        <v>0</v>
      </c>
      <c r="H946" s="1520">
        <f t="shared" si="157"/>
        <v>0</v>
      </c>
      <c r="I946" s="711"/>
      <c r="J946" s="711"/>
      <c r="K946" s="711"/>
      <c r="L946" s="757"/>
      <c r="M946" s="1521">
        <f t="shared" si="150"/>
        <v>0</v>
      </c>
      <c r="N946" s="1522"/>
      <c r="O946" s="1523"/>
      <c r="P946" s="1534"/>
      <c r="Q946" s="1535"/>
      <c r="R946" s="1524"/>
      <c r="S946" s="1525"/>
      <c r="T946" s="1523"/>
      <c r="U946" s="1523"/>
      <c r="V946" s="1523"/>
      <c r="W946" s="1523"/>
      <c r="X946" s="1527"/>
      <c r="Y946" s="1528"/>
      <c r="Z946" s="1529"/>
      <c r="AA946" s="696"/>
      <c r="AB946" s="697"/>
      <c r="AC946" s="697"/>
      <c r="AD946" s="697"/>
      <c r="AE946" s="697"/>
      <c r="AF946" s="809"/>
      <c r="AG946" s="719"/>
      <c r="AH946" s="757"/>
      <c r="AI946" s="1530"/>
      <c r="AJ946" s="596">
        <f t="shared" si="151"/>
        <v>0</v>
      </c>
      <c r="AK946" s="720"/>
      <c r="AL946" s="721"/>
      <c r="AM946" s="722"/>
      <c r="AN946" s="723" t="s">
        <v>97</v>
      </c>
      <c r="AO946" s="721" t="s">
        <v>97</v>
      </c>
      <c r="AP946" s="722" t="s">
        <v>97</v>
      </c>
      <c r="AQ946" s="723" t="s">
        <v>97</v>
      </c>
      <c r="AR946" s="721" t="s">
        <v>97</v>
      </c>
      <c r="AS946" s="721" t="s">
        <v>97</v>
      </c>
      <c r="AT946" s="721" t="s">
        <v>97</v>
      </c>
      <c r="AU946" s="724" t="s">
        <v>97</v>
      </c>
      <c r="AV946" s="595">
        <f t="shared" si="152"/>
        <v>0</v>
      </c>
      <c r="AW946" s="1531"/>
      <c r="AX946" s="1532"/>
      <c r="AY946" s="1532"/>
      <c r="AZ946" s="1532"/>
      <c r="BA946" s="1532"/>
      <c r="BB946" s="1532"/>
      <c r="BC946" s="1532"/>
      <c r="BD946" s="1532"/>
      <c r="BE946" s="1533"/>
    </row>
    <row r="947" spans="1:57" ht="31.5">
      <c r="A947" s="2431"/>
      <c r="B947" s="2682"/>
      <c r="C947" s="2685"/>
      <c r="D947" s="395" t="s">
        <v>77</v>
      </c>
      <c r="E947" s="2417"/>
      <c r="F947" s="2420"/>
      <c r="G947" s="1536">
        <f t="shared" si="149"/>
        <v>498</v>
      </c>
      <c r="H947" s="1537">
        <f>SUM(I947:L947)</f>
        <v>12</v>
      </c>
      <c r="I947" s="1538">
        <f>SUM('Комунальні по МПД'!I997,'Комунальні по МПД'!I1002,'Комунальні по МПД'!I1007)</f>
        <v>9</v>
      </c>
      <c r="J947" s="1538">
        <f>SUM('Комунальні по МПД'!J997,'Комунальні по МПД'!J1002,'Комунальні по МПД'!J1007)</f>
        <v>2</v>
      </c>
      <c r="K947" s="1538">
        <f>SUM('Комунальні по МПД'!K997,'Комунальні по МПД'!K1002,'Комунальні по МПД'!K1007)</f>
        <v>1</v>
      </c>
      <c r="L947" s="1538">
        <f>SUM('Комунальні по МПД'!L997,'Комунальні по МПД'!L1002,'Комунальні по МПД'!L1007)</f>
        <v>0</v>
      </c>
      <c r="M947" s="1539">
        <f t="shared" si="150"/>
        <v>491</v>
      </c>
      <c r="N947" s="716">
        <f>SUM('Комунальні по МПД'!N997,'Комунальні по МПД'!N1002,'Комунальні по МПД'!N1007)</f>
        <v>367</v>
      </c>
      <c r="O947" s="714">
        <f>SUM('Комунальні по МПД'!O997,'Комунальні по МПД'!O1002,'Комунальні по МПД'!O1007)</f>
        <v>0</v>
      </c>
      <c r="P947" s="714">
        <f>SUM('Комунальні по МПД'!P997,'Комунальні по МПД'!P1002,'Комунальні по МПД'!P1007)</f>
        <v>0</v>
      </c>
      <c r="Q947" s="714">
        <f>SUM('Комунальні по МПД'!Q997,'Комунальні по МПД'!Q1002,'Комунальні по МПД'!Q1007)</f>
        <v>0</v>
      </c>
      <c r="R947" s="718">
        <f>SUM('Комунальні по МПД'!R997,'Комунальні по МПД'!R1002,'Комунальні по МПД'!R1007)</f>
        <v>124</v>
      </c>
      <c r="S947" s="740">
        <f>SUM('Комунальні по МПД'!S997,'Комунальні по МПД'!S1002,'Комунальні по МПД'!S1007)</f>
        <v>71</v>
      </c>
      <c r="T947" s="714">
        <f>SUM('Комунальні по МПД'!T997,'Комунальні по МПД'!T1002,'Комунальні по МПД'!T1007)</f>
        <v>0</v>
      </c>
      <c r="U947" s="714">
        <f>SUM('Комунальні по МПД'!U997,'Комунальні по МПД'!U1002,'Комунальні по МПД'!U1007)</f>
        <v>0</v>
      </c>
      <c r="V947" s="714">
        <f>SUM('Комунальні по МПД'!V997,'Комунальні по МПД'!V1002,'Комунальні по МПД'!V1007)</f>
        <v>370</v>
      </c>
      <c r="W947" s="714">
        <f>SUM('Комунальні по МПД'!W997,'Комунальні по МПД'!W1002,'Комунальні по МПД'!W1007)</f>
        <v>50</v>
      </c>
      <c r="X947" s="715">
        <f>SUM('Комунальні по МПД'!X997,'Комунальні по МПД'!X1002,'Комунальні по МПД'!X1007)</f>
        <v>0</v>
      </c>
      <c r="Y947" s="756">
        <f>SUM('Комунальні по МПД'!Y997,'Комунальні по МПД'!Y1002,'Комунальні по МПД'!Y1007)</f>
        <v>423</v>
      </c>
      <c r="Z947" s="695">
        <f>SUM('Комунальні по МПД'!Z997,'Комунальні по МПД'!Z1002,'Комунальні по МПД'!Z1007)</f>
        <v>68</v>
      </c>
      <c r="AA947" s="1540">
        <f>SUM('Комунальні по МПД'!AA997,'Комунальні по МПД'!AA1002,'Комунальні по МПД'!AA1007)</f>
        <v>0</v>
      </c>
      <c r="AB947" s="1541">
        <f>SUM('Комунальні по МПД'!AB997,'Комунальні по МПД'!AB1002,'Комунальні по МПД'!AB1007)</f>
        <v>230</v>
      </c>
      <c r="AC947" s="1541">
        <f>SUM('Комунальні по МПД'!AC997,'Комунальні по МПД'!AC1002,'Комунальні по МПД'!AC1007)</f>
        <v>226</v>
      </c>
      <c r="AD947" s="1541">
        <f>SUM('Комунальні по МПД'!AD997,'Комунальні по МПД'!AD1002,'Комунальні по МПД'!AD1007)</f>
        <v>31</v>
      </c>
      <c r="AE947" s="1541">
        <f>SUM('Комунальні по МПД'!AE997,'Комунальні по МПД'!AE1002,'Комунальні по МПД'!AE1007)</f>
        <v>317</v>
      </c>
      <c r="AF947" s="1542">
        <f>SUM('Комунальні по МПД'!AF997,'Комунальні по МПД'!AF1002,'Комунальні по МПД'!AF1007)</f>
        <v>54</v>
      </c>
      <c r="AG947" s="1543">
        <f>AVERAGE('Комунальні по МПД'!AG997,'Комунальні по МПД'!AG1002,'Комунальні по МПД'!AG1007)</f>
        <v>42.286666666666669</v>
      </c>
      <c r="AH947" s="1544">
        <f>AVERAGE('Комунальні по МПД'!AH997,'Комунальні по МПД'!AH1002,'Комунальні по МПД'!AH1007)</f>
        <v>20.836666666666666</v>
      </c>
      <c r="AI947" s="1545">
        <f>AVERAGE('Комунальні по МПД'!AI997,'Комунальні по МПД'!AI1002,'Комунальні по МПД'!AI1007)</f>
        <v>103.66333333333334</v>
      </c>
      <c r="AJ947" s="597">
        <f>SUM(AQ947:AU947)</f>
        <v>491</v>
      </c>
      <c r="AK947" s="1546" t="s">
        <v>98</v>
      </c>
      <c r="AL947" s="678" t="s">
        <v>98</v>
      </c>
      <c r="AM947" s="1547" t="s">
        <v>98</v>
      </c>
      <c r="AN947" s="677" t="s">
        <v>97</v>
      </c>
      <c r="AO947" s="678" t="s">
        <v>97</v>
      </c>
      <c r="AP947" s="1547" t="s">
        <v>97</v>
      </c>
      <c r="AQ947" s="677">
        <f>SUM('Комунальні по МПД'!AQ997,'Комунальні по МПД'!AQ1002,'Комунальні по МПД'!AQ1007)</f>
        <v>27</v>
      </c>
      <c r="AR947" s="678">
        <f>SUM('Комунальні по МПД'!AR997,'Комунальні по МПД'!AR1002,'Комунальні по МПД'!AR1007)</f>
        <v>54</v>
      </c>
      <c r="AS947" s="678">
        <f>SUM('Комунальні по МПД'!AS997,'Комунальні по МПД'!AS1002,'Комунальні по МПД'!AS1007)</f>
        <v>243</v>
      </c>
      <c r="AT947" s="678">
        <f>SUM('Комунальні по МПД'!AT997,'Комунальні по МПД'!AT1002,'Комунальні по МПД'!AT1007)</f>
        <v>160</v>
      </c>
      <c r="AU947" s="679">
        <f>SUM('Комунальні по МПД'!AU997,'Комунальні по МПД'!AU1002,'Комунальні по МПД'!AU1007)</f>
        <v>7</v>
      </c>
      <c r="AV947" s="598">
        <f t="shared" si="152"/>
        <v>7</v>
      </c>
      <c r="AW947" s="853">
        <f>SUM('Комунальні по МПД'!AW997,'Комунальні по МПД'!AW1002,'Комунальні по МПД'!AW1007)</f>
        <v>0</v>
      </c>
      <c r="AX947" s="726">
        <f>SUM('Комунальні по МПД'!AX997,'Комунальні по МПД'!AX1002,'Комунальні по МПД'!AX1007)</f>
        <v>0</v>
      </c>
      <c r="AY947" s="726">
        <f>SUM('Комунальні по МПД'!AY997,'Комунальні по МПД'!AY1002,'Комунальні по МПД'!AY1007)</f>
        <v>1</v>
      </c>
      <c r="AZ947" s="726">
        <f>SUM('Комунальні по МПД'!AZ997,'Комунальні по МПД'!AZ1002,'Комунальні по МПД'!AZ1007)</f>
        <v>0</v>
      </c>
      <c r="BA947" s="726">
        <f>SUM('Комунальні по МПД'!BA997,'Комунальні по МПД'!BA1002,'Комунальні по МПД'!BA1007)</f>
        <v>1</v>
      </c>
      <c r="BB947" s="726">
        <f>SUM('Комунальні по МПД'!BB997,'Комунальні по МПД'!BB1002,'Комунальні по МПД'!BB1007)</f>
        <v>0</v>
      </c>
      <c r="BC947" s="726">
        <f>SUM('Комунальні по МПД'!BC997,'Комунальні по МПД'!BC1002,'Комунальні по МПД'!BC1007)</f>
        <v>1</v>
      </c>
      <c r="BD947" s="726">
        <f>SUM('Комунальні по МПД'!BD997,'Комунальні по МПД'!BD1002,'Комунальні по МПД'!BD1007)</f>
        <v>1</v>
      </c>
      <c r="BE947" s="727">
        <f>SUM('Комунальні по МПД'!BE997,'Комунальні по МПД'!BE1002,'Комунальні по МПД'!BE1007)</f>
        <v>3</v>
      </c>
    </row>
    <row r="948" spans="1:57" ht="32.25" thickBot="1">
      <c r="A948" s="2431"/>
      <c r="B948" s="2683"/>
      <c r="C948" s="2686"/>
      <c r="D948" s="396" t="s">
        <v>78</v>
      </c>
      <c r="E948" s="2417"/>
      <c r="F948" s="2420"/>
      <c r="G948" s="1548">
        <f t="shared" si="149"/>
        <v>0</v>
      </c>
      <c r="H948" s="1549">
        <f t="shared" si="157"/>
        <v>0</v>
      </c>
      <c r="I948" s="732"/>
      <c r="J948" s="732"/>
      <c r="K948" s="732"/>
      <c r="L948" s="760"/>
      <c r="M948" s="1521">
        <f t="shared" si="150"/>
        <v>0</v>
      </c>
      <c r="N948" s="1550"/>
      <c r="O948" s="1551"/>
      <c r="P948" s="1551"/>
      <c r="Q948" s="1551"/>
      <c r="R948" s="1552"/>
      <c r="S948" s="1553"/>
      <c r="T948" s="1551"/>
      <c r="U948" s="1551"/>
      <c r="V948" s="1551"/>
      <c r="W948" s="1551"/>
      <c r="X948" s="1554"/>
      <c r="Y948" s="1550"/>
      <c r="Z948" s="1552"/>
      <c r="AA948" s="743"/>
      <c r="AB948" s="732"/>
      <c r="AC948" s="732"/>
      <c r="AD948" s="732"/>
      <c r="AE948" s="732"/>
      <c r="AF948" s="760"/>
      <c r="AG948" s="743"/>
      <c r="AH948" s="760"/>
      <c r="AI948" s="1555"/>
      <c r="AJ948" s="597">
        <f t="shared" ref="AJ948:AJ963" si="158">SUM(AQ948:AU948)</f>
        <v>0</v>
      </c>
      <c r="AK948" s="744" t="s">
        <v>97</v>
      </c>
      <c r="AL948" s="745" t="s">
        <v>97</v>
      </c>
      <c r="AM948" s="746" t="s">
        <v>97</v>
      </c>
      <c r="AN948" s="747" t="s">
        <v>97</v>
      </c>
      <c r="AO948" s="745" t="s">
        <v>98</v>
      </c>
      <c r="AP948" s="746" t="s">
        <v>98</v>
      </c>
      <c r="AQ948" s="743"/>
      <c r="AR948" s="732"/>
      <c r="AS948" s="732"/>
      <c r="AT948" s="732"/>
      <c r="AU948" s="733"/>
      <c r="AV948" s="595">
        <f t="shared" si="152"/>
        <v>0</v>
      </c>
      <c r="AW948" s="1556"/>
      <c r="AX948" s="1557"/>
      <c r="AY948" s="1557"/>
      <c r="AZ948" s="1557"/>
      <c r="BA948" s="1557"/>
      <c r="BB948" s="1557"/>
      <c r="BC948" s="1557"/>
      <c r="BD948" s="1557"/>
      <c r="BE948" s="1558"/>
    </row>
    <row r="949" spans="1:57" ht="31.5">
      <c r="A949" s="2431"/>
      <c r="B949" s="2689" t="s">
        <v>197</v>
      </c>
      <c r="C949" s="2684" t="s">
        <v>198</v>
      </c>
      <c r="D949" s="394" t="s">
        <v>74</v>
      </c>
      <c r="E949" s="2416">
        <v>15</v>
      </c>
      <c r="F949" s="2419">
        <f>E949-SUM(M949:M953)</f>
        <v>3</v>
      </c>
      <c r="G949" s="1506">
        <f t="shared" si="149"/>
        <v>0</v>
      </c>
      <c r="H949" s="1507">
        <f t="shared" si="157"/>
        <v>0</v>
      </c>
      <c r="I949" s="686"/>
      <c r="J949" s="686"/>
      <c r="K949" s="686"/>
      <c r="L949" s="703"/>
      <c r="M949" s="1559">
        <f t="shared" si="150"/>
        <v>0</v>
      </c>
      <c r="N949" s="1510"/>
      <c r="O949" s="1510"/>
      <c r="P949" s="1510"/>
      <c r="Q949" s="1510"/>
      <c r="R949" s="1513"/>
      <c r="S949" s="1509"/>
      <c r="T949" s="1512"/>
      <c r="U949" s="1512"/>
      <c r="V949" s="1510"/>
      <c r="W949" s="1510"/>
      <c r="X949" s="1511"/>
      <c r="Y949" s="1509"/>
      <c r="Z949" s="1511"/>
      <c r="AA949" s="699"/>
      <c r="AB949" s="686"/>
      <c r="AC949" s="686"/>
      <c r="AD949" s="686"/>
      <c r="AE949" s="686"/>
      <c r="AF949" s="703"/>
      <c r="AG949" s="752"/>
      <c r="AH949" s="687"/>
      <c r="AI949" s="1488"/>
      <c r="AJ949" s="597">
        <f t="shared" si="158"/>
        <v>0</v>
      </c>
      <c r="AK949" s="700" t="s">
        <v>97</v>
      </c>
      <c r="AL949" s="701" t="s">
        <v>97</v>
      </c>
      <c r="AM949" s="702" t="s">
        <v>97</v>
      </c>
      <c r="AN949" s="699"/>
      <c r="AO949" s="686"/>
      <c r="AP949" s="703"/>
      <c r="AQ949" s="704" t="s">
        <v>97</v>
      </c>
      <c r="AR949" s="701" t="s">
        <v>97</v>
      </c>
      <c r="AS949" s="701" t="s">
        <v>97</v>
      </c>
      <c r="AT949" s="701" t="s">
        <v>97</v>
      </c>
      <c r="AU949" s="705" t="s">
        <v>97</v>
      </c>
      <c r="AV949" s="599">
        <f t="shared" si="152"/>
        <v>0</v>
      </c>
      <c r="AW949" s="1560"/>
      <c r="AX949" s="1561"/>
      <c r="AY949" s="1561"/>
      <c r="AZ949" s="1561"/>
      <c r="BA949" s="1561"/>
      <c r="BB949" s="1561"/>
      <c r="BC949" s="1561"/>
      <c r="BD949" s="1561"/>
      <c r="BE949" s="1562"/>
    </row>
    <row r="950" spans="1:57" ht="47.25">
      <c r="A950" s="2431"/>
      <c r="B950" s="2690"/>
      <c r="C950" s="2685"/>
      <c r="D950" s="395" t="s">
        <v>75</v>
      </c>
      <c r="E950" s="2417"/>
      <c r="F950" s="2420"/>
      <c r="G950" s="1519">
        <f t="shared" si="149"/>
        <v>0</v>
      </c>
      <c r="H950" s="1520">
        <f t="shared" si="157"/>
        <v>0</v>
      </c>
      <c r="I950" s="711"/>
      <c r="J950" s="711"/>
      <c r="K950" s="711"/>
      <c r="L950" s="757"/>
      <c r="M950" s="1563">
        <f t="shared" si="150"/>
        <v>0</v>
      </c>
      <c r="N950" s="1523"/>
      <c r="O950" s="1523"/>
      <c r="P950" s="1523"/>
      <c r="Q950" s="1523"/>
      <c r="R950" s="1527"/>
      <c r="S950" s="1528"/>
      <c r="T950" s="1564"/>
      <c r="U950" s="1564"/>
      <c r="V950" s="1565"/>
      <c r="W950" s="1565"/>
      <c r="X950" s="1529"/>
      <c r="Y950" s="1528"/>
      <c r="Z950" s="1529"/>
      <c r="AA950" s="696"/>
      <c r="AB950" s="697"/>
      <c r="AC950" s="697"/>
      <c r="AD950" s="697"/>
      <c r="AE950" s="697"/>
      <c r="AF950" s="809"/>
      <c r="AG950" s="758"/>
      <c r="AH950" s="712"/>
      <c r="AI950" s="812"/>
      <c r="AJ950" s="597">
        <f t="shared" si="158"/>
        <v>0</v>
      </c>
      <c r="AK950" s="720" t="s">
        <v>98</v>
      </c>
      <c r="AL950" s="721" t="s">
        <v>98</v>
      </c>
      <c r="AM950" s="722" t="s">
        <v>98</v>
      </c>
      <c r="AN950" s="723"/>
      <c r="AO950" s="721"/>
      <c r="AP950" s="722"/>
      <c r="AQ950" s="723" t="s">
        <v>97</v>
      </c>
      <c r="AR950" s="721" t="s">
        <v>97</v>
      </c>
      <c r="AS950" s="721" t="s">
        <v>97</v>
      </c>
      <c r="AT950" s="721" t="s">
        <v>97</v>
      </c>
      <c r="AU950" s="724" t="s">
        <v>97</v>
      </c>
      <c r="AV950" s="599">
        <f t="shared" si="152"/>
        <v>0</v>
      </c>
      <c r="AW950" s="1560"/>
      <c r="AX950" s="1561"/>
      <c r="AY950" s="1561"/>
      <c r="AZ950" s="1561"/>
      <c r="BA950" s="1561"/>
      <c r="BB950" s="1561"/>
      <c r="BC950" s="1561"/>
      <c r="BD950" s="1561"/>
      <c r="BE950" s="1562"/>
    </row>
    <row r="951" spans="1:57" ht="31.5">
      <c r="A951" s="2431"/>
      <c r="B951" s="2690"/>
      <c r="C951" s="2685"/>
      <c r="D951" s="395" t="s">
        <v>76</v>
      </c>
      <c r="E951" s="2417"/>
      <c r="F951" s="2420"/>
      <c r="G951" s="1519">
        <f t="shared" si="149"/>
        <v>0</v>
      </c>
      <c r="H951" s="1520">
        <f t="shared" si="157"/>
        <v>0</v>
      </c>
      <c r="I951" s="711"/>
      <c r="J951" s="711"/>
      <c r="K951" s="711"/>
      <c r="L951" s="757"/>
      <c r="M951" s="1563">
        <f t="shared" si="150"/>
        <v>0</v>
      </c>
      <c r="N951" s="1523"/>
      <c r="O951" s="1523"/>
      <c r="P951" s="1523"/>
      <c r="Q951" s="1523"/>
      <c r="R951" s="1527"/>
      <c r="S951" s="1528"/>
      <c r="T951" s="1564"/>
      <c r="U951" s="1564"/>
      <c r="V951" s="1565"/>
      <c r="W951" s="1565"/>
      <c r="X951" s="1529"/>
      <c r="Y951" s="1528"/>
      <c r="Z951" s="1529"/>
      <c r="AA951" s="696"/>
      <c r="AB951" s="697"/>
      <c r="AC951" s="697"/>
      <c r="AD951" s="697"/>
      <c r="AE951" s="697"/>
      <c r="AF951" s="809"/>
      <c r="AG951" s="758"/>
      <c r="AH951" s="712"/>
      <c r="AI951" s="812"/>
      <c r="AJ951" s="597">
        <f t="shared" si="158"/>
        <v>0</v>
      </c>
      <c r="AK951" s="720"/>
      <c r="AL951" s="721"/>
      <c r="AM951" s="722"/>
      <c r="AN951" s="723" t="s">
        <v>97</v>
      </c>
      <c r="AO951" s="721" t="s">
        <v>97</v>
      </c>
      <c r="AP951" s="722" t="s">
        <v>97</v>
      </c>
      <c r="AQ951" s="723" t="s">
        <v>97</v>
      </c>
      <c r="AR951" s="721" t="s">
        <v>97</v>
      </c>
      <c r="AS951" s="721" t="s">
        <v>97</v>
      </c>
      <c r="AT951" s="721" t="s">
        <v>97</v>
      </c>
      <c r="AU951" s="724" t="s">
        <v>97</v>
      </c>
      <c r="AV951" s="599">
        <f t="shared" si="152"/>
        <v>0</v>
      </c>
      <c r="AW951" s="1560"/>
      <c r="AX951" s="1561"/>
      <c r="AY951" s="1561"/>
      <c r="AZ951" s="1561"/>
      <c r="BA951" s="1561"/>
      <c r="BB951" s="1561"/>
      <c r="BC951" s="1561"/>
      <c r="BD951" s="1561"/>
      <c r="BE951" s="1562"/>
    </row>
    <row r="952" spans="1:57" ht="31.5">
      <c r="A952" s="2431"/>
      <c r="B952" s="2690"/>
      <c r="C952" s="2685"/>
      <c r="D952" s="395" t="s">
        <v>77</v>
      </c>
      <c r="E952" s="2417"/>
      <c r="F952" s="2420"/>
      <c r="G952" s="1519">
        <f t="shared" si="149"/>
        <v>12</v>
      </c>
      <c r="H952" s="1520">
        <v>0</v>
      </c>
      <c r="I952" s="711"/>
      <c r="J952" s="711"/>
      <c r="K952" s="711"/>
      <c r="L952" s="757"/>
      <c r="M952" s="1563">
        <f t="shared" si="150"/>
        <v>12</v>
      </c>
      <c r="N952" s="1523">
        <v>12</v>
      </c>
      <c r="O952" s="1523"/>
      <c r="P952" s="1523"/>
      <c r="Q952" s="1523"/>
      <c r="R952" s="1527"/>
      <c r="S952" s="1522">
        <v>2</v>
      </c>
      <c r="T952" s="1523"/>
      <c r="U952" s="1523"/>
      <c r="V952" s="1523">
        <v>10</v>
      </c>
      <c r="W952" s="1523"/>
      <c r="X952" s="1524"/>
      <c r="Y952" s="1528">
        <v>10</v>
      </c>
      <c r="Z952" s="1529">
        <v>2</v>
      </c>
      <c r="AA952" s="696"/>
      <c r="AB952" s="697">
        <v>5</v>
      </c>
      <c r="AC952" s="697">
        <v>5</v>
      </c>
      <c r="AD952" s="697"/>
      <c r="AE952" s="697">
        <v>9</v>
      </c>
      <c r="AF952" s="809">
        <v>2</v>
      </c>
      <c r="AG952" s="758">
        <v>39</v>
      </c>
      <c r="AH952" s="712">
        <v>29</v>
      </c>
      <c r="AI952" s="812">
        <v>105</v>
      </c>
      <c r="AJ952" s="597">
        <f t="shared" si="158"/>
        <v>12</v>
      </c>
      <c r="AK952" s="720" t="s">
        <v>98</v>
      </c>
      <c r="AL952" s="721" t="s">
        <v>98</v>
      </c>
      <c r="AM952" s="722" t="s">
        <v>98</v>
      </c>
      <c r="AN952" s="723" t="s">
        <v>97</v>
      </c>
      <c r="AO952" s="721" t="s">
        <v>97</v>
      </c>
      <c r="AP952" s="722" t="s">
        <v>97</v>
      </c>
      <c r="AQ952" s="723">
        <v>2</v>
      </c>
      <c r="AR952" s="721">
        <v>0</v>
      </c>
      <c r="AS952" s="721">
        <v>5</v>
      </c>
      <c r="AT952" s="721">
        <v>5</v>
      </c>
      <c r="AU952" s="724">
        <v>0</v>
      </c>
      <c r="AV952" s="599">
        <f t="shared" si="152"/>
        <v>0</v>
      </c>
      <c r="AW952" s="1566"/>
      <c r="AX952" s="1532"/>
      <c r="AY952" s="1532"/>
      <c r="AZ952" s="1532"/>
      <c r="BA952" s="1532"/>
      <c r="BB952" s="1532"/>
      <c r="BC952" s="1532"/>
      <c r="BD952" s="1532"/>
      <c r="BE952" s="1533"/>
    </row>
    <row r="953" spans="1:57" ht="32.25" thickBot="1">
      <c r="A953" s="2431"/>
      <c r="B953" s="2691"/>
      <c r="C953" s="2686"/>
      <c r="D953" s="396" t="s">
        <v>78</v>
      </c>
      <c r="E953" s="2418"/>
      <c r="F953" s="2421"/>
      <c r="G953" s="1548">
        <f t="shared" si="149"/>
        <v>0</v>
      </c>
      <c r="H953" s="1549">
        <f>SUM(I953:L953)</f>
        <v>0</v>
      </c>
      <c r="I953" s="732"/>
      <c r="J953" s="732"/>
      <c r="K953" s="732"/>
      <c r="L953" s="760"/>
      <c r="M953" s="1567">
        <f t="shared" si="150"/>
        <v>0</v>
      </c>
      <c r="N953" s="1551"/>
      <c r="O953" s="1551"/>
      <c r="P953" s="1551"/>
      <c r="Q953" s="1551"/>
      <c r="R953" s="1554"/>
      <c r="S953" s="1550"/>
      <c r="T953" s="1553"/>
      <c r="U953" s="1553"/>
      <c r="V953" s="1551"/>
      <c r="W953" s="1551"/>
      <c r="X953" s="1552"/>
      <c r="Y953" s="1550"/>
      <c r="Z953" s="1552"/>
      <c r="AA953" s="743"/>
      <c r="AB953" s="732"/>
      <c r="AC953" s="732"/>
      <c r="AD953" s="732"/>
      <c r="AE953" s="732"/>
      <c r="AF953" s="760"/>
      <c r="AG953" s="764"/>
      <c r="AH953" s="733"/>
      <c r="AI953" s="1489"/>
      <c r="AJ953" s="597">
        <f t="shared" si="158"/>
        <v>0</v>
      </c>
      <c r="AK953" s="744" t="s">
        <v>97</v>
      </c>
      <c r="AL953" s="745" t="s">
        <v>97</v>
      </c>
      <c r="AM953" s="746" t="s">
        <v>97</v>
      </c>
      <c r="AN953" s="747" t="s">
        <v>97</v>
      </c>
      <c r="AO953" s="745" t="s">
        <v>98</v>
      </c>
      <c r="AP953" s="746" t="s">
        <v>98</v>
      </c>
      <c r="AQ953" s="743"/>
      <c r="AR953" s="732"/>
      <c r="AS953" s="732"/>
      <c r="AT953" s="732"/>
      <c r="AU953" s="733"/>
      <c r="AV953" s="599">
        <f t="shared" si="152"/>
        <v>0</v>
      </c>
      <c r="AW953" s="1568"/>
      <c r="AX953" s="1557"/>
      <c r="AY953" s="1557"/>
      <c r="AZ953" s="1557"/>
      <c r="BA953" s="1557"/>
      <c r="BB953" s="1557"/>
      <c r="BC953" s="1557"/>
      <c r="BD953" s="1557"/>
      <c r="BE953" s="1558"/>
    </row>
    <row r="954" spans="1:57" ht="31.5">
      <c r="A954" s="2431"/>
      <c r="B954" s="2681" t="s">
        <v>199</v>
      </c>
      <c r="C954" s="2684" t="s">
        <v>200</v>
      </c>
      <c r="D954" s="394" t="s">
        <v>74</v>
      </c>
      <c r="E954" s="2416">
        <v>16</v>
      </c>
      <c r="F954" s="2419">
        <f>E954-SUM(M954:M958)</f>
        <v>-2</v>
      </c>
      <c r="G954" s="1506">
        <f t="shared" si="149"/>
        <v>0</v>
      </c>
      <c r="H954" s="1507">
        <f>SUM(I954:L954)</f>
        <v>0</v>
      </c>
      <c r="I954" s="686"/>
      <c r="J954" s="686"/>
      <c r="K954" s="686"/>
      <c r="L954" s="703"/>
      <c r="M954" s="1569">
        <f t="shared" si="150"/>
        <v>0</v>
      </c>
      <c r="N954" s="1565"/>
      <c r="O954" s="1565"/>
      <c r="P954" s="1565"/>
      <c r="Q954" s="1565"/>
      <c r="R954" s="1570"/>
      <c r="S954" s="1509"/>
      <c r="T954" s="1512"/>
      <c r="U954" s="1512"/>
      <c r="V954" s="1510"/>
      <c r="W954" s="1510"/>
      <c r="X954" s="1511"/>
      <c r="Y954" s="1509"/>
      <c r="Z954" s="1511"/>
      <c r="AA954" s="699"/>
      <c r="AB954" s="686"/>
      <c r="AC954" s="686"/>
      <c r="AD954" s="686"/>
      <c r="AE954" s="686"/>
      <c r="AF954" s="703"/>
      <c r="AG954" s="752"/>
      <c r="AH954" s="687"/>
      <c r="AI954" s="1488"/>
      <c r="AJ954" s="597">
        <f t="shared" si="158"/>
        <v>0</v>
      </c>
      <c r="AK954" s="700" t="s">
        <v>97</v>
      </c>
      <c r="AL954" s="701" t="s">
        <v>97</v>
      </c>
      <c r="AM954" s="702" t="s">
        <v>97</v>
      </c>
      <c r="AN954" s="699"/>
      <c r="AO954" s="686"/>
      <c r="AP954" s="703"/>
      <c r="AQ954" s="704" t="s">
        <v>97</v>
      </c>
      <c r="AR954" s="701" t="s">
        <v>97</v>
      </c>
      <c r="AS954" s="701" t="s">
        <v>97</v>
      </c>
      <c r="AT954" s="701" t="s">
        <v>97</v>
      </c>
      <c r="AU954" s="705" t="s">
        <v>97</v>
      </c>
      <c r="AV954" s="599">
        <f t="shared" si="152"/>
        <v>0</v>
      </c>
      <c r="AW954" s="1571"/>
      <c r="AX954" s="1517"/>
      <c r="AY954" s="1517"/>
      <c r="AZ954" s="1517"/>
      <c r="BA954" s="1517"/>
      <c r="BB954" s="1517"/>
      <c r="BC954" s="1517"/>
      <c r="BD954" s="1517"/>
      <c r="BE954" s="1518"/>
    </row>
    <row r="955" spans="1:57" ht="47.25">
      <c r="A955" s="2431"/>
      <c r="B955" s="2682"/>
      <c r="C955" s="2685"/>
      <c r="D955" s="395" t="s">
        <v>75</v>
      </c>
      <c r="E955" s="2417"/>
      <c r="F955" s="2420"/>
      <c r="G955" s="1519">
        <f t="shared" si="149"/>
        <v>0</v>
      </c>
      <c r="H955" s="1520">
        <f>SUM(I955:L955)</f>
        <v>0</v>
      </c>
      <c r="I955" s="711"/>
      <c r="J955" s="711"/>
      <c r="K955" s="711"/>
      <c r="L955" s="757"/>
      <c r="M955" s="1563">
        <f t="shared" si="150"/>
        <v>0</v>
      </c>
      <c r="N955" s="1523"/>
      <c r="O955" s="1523"/>
      <c r="P955" s="1523"/>
      <c r="Q955" s="1523"/>
      <c r="R955" s="1527"/>
      <c r="S955" s="1572"/>
      <c r="T955" s="1564"/>
      <c r="U955" s="1564"/>
      <c r="V955" s="1565"/>
      <c r="W955" s="1565"/>
      <c r="X955" s="1529"/>
      <c r="Y955" s="1528"/>
      <c r="Z955" s="1529"/>
      <c r="AA955" s="696"/>
      <c r="AB955" s="697"/>
      <c r="AC955" s="697"/>
      <c r="AD955" s="697"/>
      <c r="AE955" s="697"/>
      <c r="AF955" s="809"/>
      <c r="AG955" s="758"/>
      <c r="AH955" s="712"/>
      <c r="AI955" s="812"/>
      <c r="AJ955" s="597">
        <f t="shared" si="158"/>
        <v>0</v>
      </c>
      <c r="AK955" s="720" t="s">
        <v>98</v>
      </c>
      <c r="AL955" s="721" t="s">
        <v>98</v>
      </c>
      <c r="AM955" s="722" t="s">
        <v>98</v>
      </c>
      <c r="AN955" s="723"/>
      <c r="AO955" s="721"/>
      <c r="AP955" s="722"/>
      <c r="AQ955" s="723" t="s">
        <v>97</v>
      </c>
      <c r="AR955" s="721" t="s">
        <v>97</v>
      </c>
      <c r="AS955" s="721" t="s">
        <v>97</v>
      </c>
      <c r="AT955" s="721" t="s">
        <v>97</v>
      </c>
      <c r="AU955" s="724" t="s">
        <v>97</v>
      </c>
      <c r="AV955" s="599">
        <f t="shared" si="152"/>
        <v>0</v>
      </c>
      <c r="AW955" s="1560"/>
      <c r="AX955" s="1561"/>
      <c r="AY955" s="1561"/>
      <c r="AZ955" s="1561"/>
      <c r="BA955" s="1561"/>
      <c r="BB955" s="1561"/>
      <c r="BC955" s="1561"/>
      <c r="BD955" s="1561"/>
      <c r="BE955" s="1562"/>
    </row>
    <row r="956" spans="1:57" ht="31.5">
      <c r="A956" s="2431"/>
      <c r="B956" s="2682"/>
      <c r="C956" s="2685"/>
      <c r="D956" s="395" t="s">
        <v>76</v>
      </c>
      <c r="E956" s="2417"/>
      <c r="F956" s="2420"/>
      <c r="G956" s="1519">
        <f t="shared" si="149"/>
        <v>0</v>
      </c>
      <c r="H956" s="1520">
        <f>SUM(I956:L956)</f>
        <v>0</v>
      </c>
      <c r="I956" s="711"/>
      <c r="J956" s="711"/>
      <c r="K956" s="711"/>
      <c r="L956" s="757"/>
      <c r="M956" s="1563">
        <f t="shared" si="150"/>
        <v>0</v>
      </c>
      <c r="N956" s="1523"/>
      <c r="O956" s="1523"/>
      <c r="P956" s="1523"/>
      <c r="Q956" s="1523"/>
      <c r="R956" s="1527"/>
      <c r="S956" s="1528"/>
      <c r="T956" s="1564"/>
      <c r="U956" s="1564"/>
      <c r="V956" s="1565"/>
      <c r="W956" s="1565"/>
      <c r="X956" s="1529"/>
      <c r="Y956" s="1528"/>
      <c r="Z956" s="1529"/>
      <c r="AA956" s="696"/>
      <c r="AB956" s="697"/>
      <c r="AC956" s="697"/>
      <c r="AD956" s="697"/>
      <c r="AE956" s="697"/>
      <c r="AF956" s="809"/>
      <c r="AG956" s="758"/>
      <c r="AH956" s="712"/>
      <c r="AI956" s="812"/>
      <c r="AJ956" s="597">
        <f t="shared" si="158"/>
        <v>0</v>
      </c>
      <c r="AK956" s="720"/>
      <c r="AL956" s="721"/>
      <c r="AM956" s="722"/>
      <c r="AN956" s="723" t="s">
        <v>97</v>
      </c>
      <c r="AO956" s="721" t="s">
        <v>97</v>
      </c>
      <c r="AP956" s="722" t="s">
        <v>97</v>
      </c>
      <c r="AQ956" s="723" t="s">
        <v>97</v>
      </c>
      <c r="AR956" s="721" t="s">
        <v>97</v>
      </c>
      <c r="AS956" s="721" t="s">
        <v>97</v>
      </c>
      <c r="AT956" s="721" t="s">
        <v>97</v>
      </c>
      <c r="AU956" s="724" t="s">
        <v>97</v>
      </c>
      <c r="AV956" s="599">
        <f t="shared" si="152"/>
        <v>0</v>
      </c>
      <c r="AW956" s="1560"/>
      <c r="AX956" s="1561"/>
      <c r="AY956" s="1561"/>
      <c r="AZ956" s="1561"/>
      <c r="BA956" s="1561"/>
      <c r="BB956" s="1561"/>
      <c r="BC956" s="1561"/>
      <c r="BD956" s="1561"/>
      <c r="BE956" s="1562"/>
    </row>
    <row r="957" spans="1:57" ht="31.5">
      <c r="A957" s="2431"/>
      <c r="B957" s="2682"/>
      <c r="C957" s="2685"/>
      <c r="D957" s="395" t="s">
        <v>77</v>
      </c>
      <c r="E957" s="2417"/>
      <c r="F957" s="2420"/>
      <c r="G957" s="1519">
        <f t="shared" si="149"/>
        <v>19</v>
      </c>
      <c r="H957" s="1520">
        <v>0</v>
      </c>
      <c r="I957" s="711"/>
      <c r="J957" s="711"/>
      <c r="K957" s="711"/>
      <c r="L957" s="757"/>
      <c r="M957" s="1563">
        <f t="shared" si="150"/>
        <v>18</v>
      </c>
      <c r="N957" s="1523">
        <v>18</v>
      </c>
      <c r="O957" s="1523"/>
      <c r="P957" s="1523"/>
      <c r="Q957" s="1523"/>
      <c r="R957" s="1527"/>
      <c r="S957" s="1522"/>
      <c r="T957" s="1523"/>
      <c r="U957" s="1523"/>
      <c r="V957" s="1523">
        <v>18</v>
      </c>
      <c r="W957" s="1523"/>
      <c r="X957" s="1524"/>
      <c r="Y957" s="1528">
        <v>17</v>
      </c>
      <c r="Z957" s="1529">
        <v>1</v>
      </c>
      <c r="AA957" s="696"/>
      <c r="AB957" s="697">
        <v>1</v>
      </c>
      <c r="AC957" s="697"/>
      <c r="AD957" s="697">
        <v>1</v>
      </c>
      <c r="AE957" s="697">
        <v>6</v>
      </c>
      <c r="AF957" s="809"/>
      <c r="AG957" s="758">
        <v>37.700000000000003</v>
      </c>
      <c r="AH957" s="712">
        <v>16.5</v>
      </c>
      <c r="AI957" s="812">
        <v>109.1</v>
      </c>
      <c r="AJ957" s="597">
        <f t="shared" si="158"/>
        <v>18</v>
      </c>
      <c r="AK957" s="720" t="s">
        <v>98</v>
      </c>
      <c r="AL957" s="721" t="s">
        <v>98</v>
      </c>
      <c r="AM957" s="722" t="s">
        <v>98</v>
      </c>
      <c r="AN957" s="723" t="s">
        <v>97</v>
      </c>
      <c r="AO957" s="721" t="s">
        <v>97</v>
      </c>
      <c r="AP957" s="722" t="s">
        <v>97</v>
      </c>
      <c r="AQ957" s="723">
        <v>1</v>
      </c>
      <c r="AR957" s="721">
        <v>2</v>
      </c>
      <c r="AS957" s="721">
        <v>7</v>
      </c>
      <c r="AT957" s="721">
        <v>8</v>
      </c>
      <c r="AU957" s="724"/>
      <c r="AV957" s="599">
        <f t="shared" si="152"/>
        <v>1</v>
      </c>
      <c r="AW957" s="1566"/>
      <c r="AX957" s="1532"/>
      <c r="AY957" s="1532"/>
      <c r="AZ957" s="1532"/>
      <c r="BA957" s="1532"/>
      <c r="BB957" s="1532"/>
      <c r="BC957" s="1532"/>
      <c r="BD957" s="1532">
        <v>1</v>
      </c>
      <c r="BE957" s="1533"/>
    </row>
    <row r="958" spans="1:57" ht="32.25" thickBot="1">
      <c r="A958" s="2431"/>
      <c r="B958" s="2683"/>
      <c r="C958" s="2686"/>
      <c r="D958" s="396" t="s">
        <v>78</v>
      </c>
      <c r="E958" s="2418"/>
      <c r="F958" s="2421"/>
      <c r="G958" s="1548">
        <f t="shared" si="149"/>
        <v>0</v>
      </c>
      <c r="H958" s="1549">
        <f t="shared" ref="H958:H963" si="159">SUM(I958:L958)</f>
        <v>0</v>
      </c>
      <c r="I958" s="732"/>
      <c r="J958" s="732"/>
      <c r="K958" s="732"/>
      <c r="L958" s="760"/>
      <c r="M958" s="1567">
        <f t="shared" si="150"/>
        <v>0</v>
      </c>
      <c r="N958" s="1551"/>
      <c r="O958" s="1551"/>
      <c r="P958" s="1551"/>
      <c r="Q958" s="1551"/>
      <c r="R958" s="1554"/>
      <c r="S958" s="1550"/>
      <c r="T958" s="1553"/>
      <c r="U958" s="1553"/>
      <c r="V958" s="1551"/>
      <c r="W958" s="1551"/>
      <c r="X958" s="1552"/>
      <c r="Y958" s="1550"/>
      <c r="Z958" s="1552"/>
      <c r="AA958" s="741"/>
      <c r="AB958" s="770"/>
      <c r="AC958" s="770"/>
      <c r="AD958" s="770"/>
      <c r="AE958" s="770"/>
      <c r="AF958" s="827"/>
      <c r="AG958" s="764"/>
      <c r="AH958" s="733"/>
      <c r="AI958" s="1489"/>
      <c r="AJ958" s="597">
        <f t="shared" si="158"/>
        <v>0</v>
      </c>
      <c r="AK958" s="744" t="s">
        <v>97</v>
      </c>
      <c r="AL958" s="745" t="s">
        <v>97</v>
      </c>
      <c r="AM958" s="746" t="s">
        <v>97</v>
      </c>
      <c r="AN958" s="747" t="s">
        <v>97</v>
      </c>
      <c r="AO958" s="745" t="s">
        <v>98</v>
      </c>
      <c r="AP958" s="746" t="s">
        <v>98</v>
      </c>
      <c r="AQ958" s="743"/>
      <c r="AR958" s="732"/>
      <c r="AS958" s="732"/>
      <c r="AT958" s="732"/>
      <c r="AU958" s="733"/>
      <c r="AV958" s="599">
        <f t="shared" si="152"/>
        <v>0</v>
      </c>
      <c r="AW958" s="1568"/>
      <c r="AX958" s="1557"/>
      <c r="AY958" s="1557"/>
      <c r="AZ958" s="1557"/>
      <c r="BA958" s="1557"/>
      <c r="BB958" s="1557"/>
      <c r="BC958" s="1557"/>
      <c r="BD958" s="1557"/>
      <c r="BE958" s="1558"/>
    </row>
    <row r="959" spans="1:57" ht="31.5">
      <c r="A959" s="2431"/>
      <c r="B959" s="2687" t="s">
        <v>201</v>
      </c>
      <c r="C959" s="2688" t="s">
        <v>202</v>
      </c>
      <c r="D959" s="397" t="s">
        <v>74</v>
      </c>
      <c r="E959" s="2416">
        <v>30</v>
      </c>
      <c r="F959" s="2419">
        <f>E959-SUM(M959:M963)</f>
        <v>17</v>
      </c>
      <c r="G959" s="1506">
        <f t="shared" si="149"/>
        <v>0</v>
      </c>
      <c r="H959" s="1507">
        <f t="shared" si="159"/>
        <v>0</v>
      </c>
      <c r="I959" s="686"/>
      <c r="J959" s="686"/>
      <c r="K959" s="686"/>
      <c r="L959" s="703"/>
      <c r="M959" s="1559">
        <f t="shared" si="150"/>
        <v>0</v>
      </c>
      <c r="N959" s="1510"/>
      <c r="O959" s="1510"/>
      <c r="P959" s="1510"/>
      <c r="Q959" s="1510"/>
      <c r="R959" s="1513"/>
      <c r="S959" s="1509"/>
      <c r="T959" s="1512"/>
      <c r="U959" s="1512"/>
      <c r="V959" s="1510"/>
      <c r="W959" s="1510"/>
      <c r="X959" s="1511"/>
      <c r="Y959" s="1509"/>
      <c r="Z959" s="1513"/>
      <c r="AA959" s="699"/>
      <c r="AB959" s="686"/>
      <c r="AC959" s="686"/>
      <c r="AD959" s="686"/>
      <c r="AE959" s="686"/>
      <c r="AF959" s="703"/>
      <c r="AG959" s="752"/>
      <c r="AH959" s="687"/>
      <c r="AI959" s="1488"/>
      <c r="AJ959" s="597">
        <f t="shared" si="158"/>
        <v>0</v>
      </c>
      <c r="AK959" s="700" t="s">
        <v>97</v>
      </c>
      <c r="AL959" s="701" t="s">
        <v>97</v>
      </c>
      <c r="AM959" s="702" t="s">
        <v>97</v>
      </c>
      <c r="AN959" s="699"/>
      <c r="AO959" s="686"/>
      <c r="AP959" s="703"/>
      <c r="AQ959" s="704" t="s">
        <v>97</v>
      </c>
      <c r="AR959" s="701" t="s">
        <v>97</v>
      </c>
      <c r="AS959" s="701" t="s">
        <v>97</v>
      </c>
      <c r="AT959" s="701" t="s">
        <v>97</v>
      </c>
      <c r="AU959" s="705" t="s">
        <v>97</v>
      </c>
      <c r="AV959" s="599">
        <f t="shared" si="152"/>
        <v>0</v>
      </c>
      <c r="AW959" s="1571"/>
      <c r="AX959" s="1517"/>
      <c r="AY959" s="1517"/>
      <c r="AZ959" s="1517"/>
      <c r="BA959" s="1517"/>
      <c r="BB959" s="1517"/>
      <c r="BC959" s="1517"/>
      <c r="BD959" s="1517"/>
      <c r="BE959" s="1518"/>
    </row>
    <row r="960" spans="1:57" ht="47.25">
      <c r="A960" s="2431"/>
      <c r="B960" s="2682"/>
      <c r="C960" s="2685"/>
      <c r="D960" s="395" t="s">
        <v>75</v>
      </c>
      <c r="E960" s="2417"/>
      <c r="F960" s="2420"/>
      <c r="G960" s="1519">
        <f t="shared" si="149"/>
        <v>0</v>
      </c>
      <c r="H960" s="1520">
        <f t="shared" si="159"/>
        <v>0</v>
      </c>
      <c r="I960" s="711"/>
      <c r="J960" s="711"/>
      <c r="K960" s="711"/>
      <c r="L960" s="757"/>
      <c r="M960" s="1563">
        <f t="shared" si="150"/>
        <v>0</v>
      </c>
      <c r="N960" s="1523"/>
      <c r="O960" s="1523"/>
      <c r="P960" s="1523"/>
      <c r="Q960" s="1523"/>
      <c r="R960" s="1527"/>
      <c r="S960" s="1528"/>
      <c r="T960" s="1564"/>
      <c r="U960" s="1564"/>
      <c r="V960" s="1565"/>
      <c r="W960" s="1565"/>
      <c r="X960" s="1529"/>
      <c r="Y960" s="1528"/>
      <c r="Z960" s="1570"/>
      <c r="AA960" s="719"/>
      <c r="AB960" s="711"/>
      <c r="AC960" s="711"/>
      <c r="AD960" s="711"/>
      <c r="AE960" s="711"/>
      <c r="AF960" s="757"/>
      <c r="AG960" s="758"/>
      <c r="AH960" s="712"/>
      <c r="AI960" s="812"/>
      <c r="AJ960" s="597">
        <f t="shared" si="158"/>
        <v>0</v>
      </c>
      <c r="AK960" s="720" t="s">
        <v>98</v>
      </c>
      <c r="AL960" s="721" t="s">
        <v>98</v>
      </c>
      <c r="AM960" s="722" t="s">
        <v>98</v>
      </c>
      <c r="AN960" s="723"/>
      <c r="AO960" s="721"/>
      <c r="AP960" s="722"/>
      <c r="AQ960" s="723" t="s">
        <v>97</v>
      </c>
      <c r="AR960" s="721" t="s">
        <v>97</v>
      </c>
      <c r="AS960" s="721" t="s">
        <v>97</v>
      </c>
      <c r="AT960" s="721" t="s">
        <v>97</v>
      </c>
      <c r="AU960" s="724" t="s">
        <v>97</v>
      </c>
      <c r="AV960" s="599">
        <f t="shared" si="152"/>
        <v>0</v>
      </c>
      <c r="AW960" s="1560"/>
      <c r="AX960" s="1561"/>
      <c r="AY960" s="1561"/>
      <c r="AZ960" s="1561"/>
      <c r="BA960" s="1561"/>
      <c r="BB960" s="1561"/>
      <c r="BC960" s="1561"/>
      <c r="BD960" s="1561"/>
      <c r="BE960" s="1562"/>
    </row>
    <row r="961" spans="1:57" ht="31.5">
      <c r="A961" s="2431"/>
      <c r="B961" s="2682"/>
      <c r="C961" s="2685"/>
      <c r="D961" s="395" t="s">
        <v>76</v>
      </c>
      <c r="E961" s="2417"/>
      <c r="F961" s="2420"/>
      <c r="G961" s="1519">
        <f t="shared" si="149"/>
        <v>0</v>
      </c>
      <c r="H961" s="1520">
        <f t="shared" si="159"/>
        <v>0</v>
      </c>
      <c r="I961" s="711"/>
      <c r="J961" s="711"/>
      <c r="K961" s="711"/>
      <c r="L961" s="757"/>
      <c r="M961" s="1563">
        <f t="shared" si="150"/>
        <v>0</v>
      </c>
      <c r="N961" s="1523"/>
      <c r="O961" s="1523"/>
      <c r="P961" s="1523"/>
      <c r="Q961" s="1523"/>
      <c r="R961" s="1527"/>
      <c r="S961" s="1528"/>
      <c r="T961" s="1564"/>
      <c r="U961" s="1564"/>
      <c r="V961" s="1565"/>
      <c r="W961" s="1565"/>
      <c r="X961" s="1529"/>
      <c r="Y961" s="1528"/>
      <c r="Z961" s="1570"/>
      <c r="AA961" s="719"/>
      <c r="AB961" s="711"/>
      <c r="AC961" s="711"/>
      <c r="AD961" s="711"/>
      <c r="AE961" s="711"/>
      <c r="AF961" s="757"/>
      <c r="AG961" s="758"/>
      <c r="AH961" s="712"/>
      <c r="AI961" s="812"/>
      <c r="AJ961" s="597">
        <f t="shared" si="158"/>
        <v>0</v>
      </c>
      <c r="AK961" s="720"/>
      <c r="AL961" s="721"/>
      <c r="AM961" s="722"/>
      <c r="AN961" s="723" t="s">
        <v>97</v>
      </c>
      <c r="AO961" s="721" t="s">
        <v>97</v>
      </c>
      <c r="AP961" s="722" t="s">
        <v>97</v>
      </c>
      <c r="AQ961" s="723" t="s">
        <v>97</v>
      </c>
      <c r="AR961" s="721" t="s">
        <v>97</v>
      </c>
      <c r="AS961" s="721" t="s">
        <v>97</v>
      </c>
      <c r="AT961" s="721" t="s">
        <v>97</v>
      </c>
      <c r="AU961" s="724" t="s">
        <v>97</v>
      </c>
      <c r="AV961" s="599">
        <f t="shared" si="152"/>
        <v>0</v>
      </c>
      <c r="AW961" s="1560"/>
      <c r="AX961" s="1561"/>
      <c r="AY961" s="1561"/>
      <c r="AZ961" s="1561"/>
      <c r="BA961" s="1561"/>
      <c r="BB961" s="1561"/>
      <c r="BC961" s="1561"/>
      <c r="BD961" s="1561"/>
      <c r="BE961" s="1562"/>
    </row>
    <row r="962" spans="1:57" ht="31.5">
      <c r="A962" s="2431"/>
      <c r="B962" s="2682"/>
      <c r="C962" s="2685"/>
      <c r="D962" s="395" t="s">
        <v>77</v>
      </c>
      <c r="E962" s="2417"/>
      <c r="F962" s="2420"/>
      <c r="G962" s="1519">
        <f t="shared" si="149"/>
        <v>13</v>
      </c>
      <c r="H962" s="1520">
        <f t="shared" si="159"/>
        <v>0</v>
      </c>
      <c r="I962" s="711"/>
      <c r="J962" s="711"/>
      <c r="K962" s="711"/>
      <c r="L962" s="757"/>
      <c r="M962" s="1563">
        <f t="shared" si="150"/>
        <v>13</v>
      </c>
      <c r="N962" s="1523"/>
      <c r="O962" s="1523"/>
      <c r="P962" s="1523"/>
      <c r="Q962" s="1523"/>
      <c r="R962" s="1527">
        <v>13</v>
      </c>
      <c r="S962" s="1528"/>
      <c r="T962" s="1564"/>
      <c r="U962" s="1564"/>
      <c r="V962" s="1565">
        <v>13</v>
      </c>
      <c r="W962" s="1565"/>
      <c r="X962" s="1529"/>
      <c r="Y962" s="1528">
        <v>11</v>
      </c>
      <c r="Z962" s="1570">
        <v>2</v>
      </c>
      <c r="AA962" s="719"/>
      <c r="AB962" s="711">
        <v>5</v>
      </c>
      <c r="AC962" s="711">
        <v>4</v>
      </c>
      <c r="AD962" s="711">
        <v>4</v>
      </c>
      <c r="AE962" s="711">
        <v>7</v>
      </c>
      <c r="AF962" s="757">
        <v>2</v>
      </c>
      <c r="AG962" s="758">
        <v>40</v>
      </c>
      <c r="AH962" s="712">
        <v>19.5</v>
      </c>
      <c r="AI962" s="812">
        <v>101.9</v>
      </c>
      <c r="AJ962" s="597">
        <f>SUM(AQ962:AU962)</f>
        <v>13</v>
      </c>
      <c r="AK962" s="720" t="s">
        <v>98</v>
      </c>
      <c r="AL962" s="721" t="s">
        <v>98</v>
      </c>
      <c r="AM962" s="722" t="s">
        <v>98</v>
      </c>
      <c r="AN962" s="723" t="s">
        <v>97</v>
      </c>
      <c r="AO962" s="721" t="s">
        <v>97</v>
      </c>
      <c r="AP962" s="722" t="s">
        <v>97</v>
      </c>
      <c r="AQ962" s="723"/>
      <c r="AR962" s="721">
        <v>5</v>
      </c>
      <c r="AS962" s="721">
        <v>4</v>
      </c>
      <c r="AT962" s="721">
        <v>4</v>
      </c>
      <c r="AU962" s="724"/>
      <c r="AV962" s="599">
        <f t="shared" si="152"/>
        <v>0</v>
      </c>
      <c r="AW962" s="1560"/>
      <c r="AX962" s="1561"/>
      <c r="AY962" s="1561"/>
      <c r="AZ962" s="1561"/>
      <c r="BA962" s="1561"/>
      <c r="BB962" s="1561"/>
      <c r="BC962" s="1561"/>
      <c r="BD962" s="1561"/>
      <c r="BE962" s="1562"/>
    </row>
    <row r="963" spans="1:57" ht="32.25" thickBot="1">
      <c r="A963" s="2432"/>
      <c r="B963" s="2683"/>
      <c r="C963" s="2686"/>
      <c r="D963" s="396" t="s">
        <v>78</v>
      </c>
      <c r="E963" s="2418"/>
      <c r="F963" s="2421"/>
      <c r="G963" s="1548">
        <f t="shared" si="149"/>
        <v>0</v>
      </c>
      <c r="H963" s="1549">
        <f t="shared" si="159"/>
        <v>0</v>
      </c>
      <c r="I963" s="732"/>
      <c r="J963" s="732"/>
      <c r="K963" s="732"/>
      <c r="L963" s="760"/>
      <c r="M963" s="1567">
        <f t="shared" si="150"/>
        <v>0</v>
      </c>
      <c r="N963" s="1551"/>
      <c r="O963" s="1551"/>
      <c r="P963" s="1551"/>
      <c r="Q963" s="1551"/>
      <c r="R963" s="1554"/>
      <c r="S963" s="1550"/>
      <c r="T963" s="1553"/>
      <c r="U963" s="1553"/>
      <c r="V963" s="1551"/>
      <c r="W963" s="1551"/>
      <c r="X963" s="1552"/>
      <c r="Y963" s="1550"/>
      <c r="Z963" s="1554"/>
      <c r="AA963" s="743"/>
      <c r="AB963" s="732"/>
      <c r="AC963" s="732"/>
      <c r="AD963" s="732"/>
      <c r="AE963" s="732"/>
      <c r="AF963" s="760"/>
      <c r="AG963" s="764"/>
      <c r="AH963" s="733"/>
      <c r="AI963" s="1489"/>
      <c r="AJ963" s="597">
        <f t="shared" si="158"/>
        <v>0</v>
      </c>
      <c r="AK963" s="744" t="s">
        <v>97</v>
      </c>
      <c r="AL963" s="745" t="s">
        <v>97</v>
      </c>
      <c r="AM963" s="746" t="s">
        <v>97</v>
      </c>
      <c r="AN963" s="747" t="s">
        <v>97</v>
      </c>
      <c r="AO963" s="745" t="s">
        <v>98</v>
      </c>
      <c r="AP963" s="746" t="s">
        <v>98</v>
      </c>
      <c r="AQ963" s="743"/>
      <c r="AR963" s="732"/>
      <c r="AS963" s="732"/>
      <c r="AT963" s="732"/>
      <c r="AU963" s="733"/>
      <c r="AV963" s="600">
        <f t="shared" si="152"/>
        <v>0</v>
      </c>
      <c r="AW963" s="1568"/>
      <c r="AX963" s="1557"/>
      <c r="AY963" s="1557"/>
      <c r="AZ963" s="1557"/>
      <c r="BA963" s="1557"/>
      <c r="BB963" s="1557"/>
      <c r="BC963" s="1557"/>
      <c r="BD963" s="1557"/>
      <c r="BE963" s="1558"/>
    </row>
  </sheetData>
  <mergeCells count="795">
    <mergeCell ref="AV5:BE6"/>
    <mergeCell ref="N6:R6"/>
    <mergeCell ref="S6:X6"/>
    <mergeCell ref="Y6:Z6"/>
    <mergeCell ref="AA6:AF6"/>
    <mergeCell ref="AG6:AH6"/>
    <mergeCell ref="AI6:AJ6"/>
    <mergeCell ref="AK6:AU6"/>
    <mergeCell ref="A9:A88"/>
    <mergeCell ref="B9:B13"/>
    <mergeCell ref="C9:C13"/>
    <mergeCell ref="E9:E13"/>
    <mergeCell ref="F9:F13"/>
    <mergeCell ref="B14:B18"/>
    <mergeCell ref="C14:C18"/>
    <mergeCell ref="E14:E18"/>
    <mergeCell ref="A5:A7"/>
    <mergeCell ref="E5:G6"/>
    <mergeCell ref="H5:L6"/>
    <mergeCell ref="M5:AU5"/>
    <mergeCell ref="F14:F18"/>
    <mergeCell ref="B19:B23"/>
    <mergeCell ref="C19:C23"/>
    <mergeCell ref="E19:E23"/>
    <mergeCell ref="F19:F23"/>
    <mergeCell ref="B24:B28"/>
    <mergeCell ref="C24:C28"/>
    <mergeCell ref="E24:E28"/>
    <mergeCell ref="F24:F28"/>
    <mergeCell ref="B39:B43"/>
    <mergeCell ref="C39:C43"/>
    <mergeCell ref="E39:E43"/>
    <mergeCell ref="F39:F43"/>
    <mergeCell ref="B44:B48"/>
    <mergeCell ref="C44:C48"/>
    <mergeCell ref="E44:E48"/>
    <mergeCell ref="F44:F48"/>
    <mergeCell ref="B29:B33"/>
    <mergeCell ref="C29:C33"/>
    <mergeCell ref="E29:E33"/>
    <mergeCell ref="F29:F33"/>
    <mergeCell ref="B34:B38"/>
    <mergeCell ref="C34:C38"/>
    <mergeCell ref="E34:E38"/>
    <mergeCell ref="F34:F38"/>
    <mergeCell ref="B59:B63"/>
    <mergeCell ref="C59:C63"/>
    <mergeCell ref="E59:E63"/>
    <mergeCell ref="F59:F63"/>
    <mergeCell ref="B64:B68"/>
    <mergeCell ref="C64:C68"/>
    <mergeCell ref="E64:E68"/>
    <mergeCell ref="F64:F68"/>
    <mergeCell ref="B49:B53"/>
    <mergeCell ref="C49:C53"/>
    <mergeCell ref="E49:E53"/>
    <mergeCell ref="F49:F53"/>
    <mergeCell ref="B54:B58"/>
    <mergeCell ref="C54:C58"/>
    <mergeCell ref="E54:E58"/>
    <mergeCell ref="F54:F58"/>
    <mergeCell ref="B79:B83"/>
    <mergeCell ref="C79:C83"/>
    <mergeCell ref="E79:E83"/>
    <mergeCell ref="F79:F83"/>
    <mergeCell ref="B84:B88"/>
    <mergeCell ref="C84:C88"/>
    <mergeCell ref="E84:E88"/>
    <mergeCell ref="F84:F88"/>
    <mergeCell ref="B69:B73"/>
    <mergeCell ref="C69:C73"/>
    <mergeCell ref="E69:E73"/>
    <mergeCell ref="F69:F73"/>
    <mergeCell ref="B74:B78"/>
    <mergeCell ref="C74:C78"/>
    <mergeCell ref="E74:E78"/>
    <mergeCell ref="F74:F78"/>
    <mergeCell ref="C99:C103"/>
    <mergeCell ref="E99:E103"/>
    <mergeCell ref="F99:F103"/>
    <mergeCell ref="B104:B108"/>
    <mergeCell ref="C104:C108"/>
    <mergeCell ref="E104:E108"/>
    <mergeCell ref="F104:F108"/>
    <mergeCell ref="A89:A108"/>
    <mergeCell ref="B89:B93"/>
    <mergeCell ref="C89:C93"/>
    <mergeCell ref="E89:E93"/>
    <mergeCell ref="F89:F93"/>
    <mergeCell ref="B94:B98"/>
    <mergeCell ref="C94:C98"/>
    <mergeCell ref="E94:E98"/>
    <mergeCell ref="F94:F98"/>
    <mergeCell ref="B99:B103"/>
    <mergeCell ref="C119:C123"/>
    <mergeCell ref="E119:E123"/>
    <mergeCell ref="F119:F123"/>
    <mergeCell ref="B124:B128"/>
    <mergeCell ref="C124:C128"/>
    <mergeCell ref="E124:E128"/>
    <mergeCell ref="F124:F128"/>
    <mergeCell ref="A109:A213"/>
    <mergeCell ref="B109:B113"/>
    <mergeCell ref="C109:C113"/>
    <mergeCell ref="E109:E113"/>
    <mergeCell ref="F109:F113"/>
    <mergeCell ref="B114:B118"/>
    <mergeCell ref="C114:C118"/>
    <mergeCell ref="E114:E118"/>
    <mergeCell ref="F114:F118"/>
    <mergeCell ref="B119:B123"/>
    <mergeCell ref="B144:B148"/>
    <mergeCell ref="C144:C148"/>
    <mergeCell ref="E144:E148"/>
    <mergeCell ref="F144:F148"/>
    <mergeCell ref="B149:B153"/>
    <mergeCell ref="C149:C153"/>
    <mergeCell ref="E149:E153"/>
    <mergeCell ref="F149:F153"/>
    <mergeCell ref="B129:B133"/>
    <mergeCell ref="C129:C133"/>
    <mergeCell ref="E129:E133"/>
    <mergeCell ref="F129:F133"/>
    <mergeCell ref="B134:B138"/>
    <mergeCell ref="C134:C138"/>
    <mergeCell ref="E134:E138"/>
    <mergeCell ref="F134:F138"/>
    <mergeCell ref="B139:B143"/>
    <mergeCell ref="C139:C143"/>
    <mergeCell ref="E139:E143"/>
    <mergeCell ref="B164:B168"/>
    <mergeCell ref="C164:C168"/>
    <mergeCell ref="E164:E168"/>
    <mergeCell ref="F164:F168"/>
    <mergeCell ref="B169:B173"/>
    <mergeCell ref="C169:C173"/>
    <mergeCell ref="E169:E173"/>
    <mergeCell ref="F169:F173"/>
    <mergeCell ref="B154:B158"/>
    <mergeCell ref="C154:C158"/>
    <mergeCell ref="E154:E158"/>
    <mergeCell ref="F154:F158"/>
    <mergeCell ref="B159:B163"/>
    <mergeCell ref="C159:C163"/>
    <mergeCell ref="E159:E163"/>
    <mergeCell ref="F159:F163"/>
    <mergeCell ref="B184:B188"/>
    <mergeCell ref="C184:C188"/>
    <mergeCell ref="E184:E188"/>
    <mergeCell ref="F184:F188"/>
    <mergeCell ref="B189:B193"/>
    <mergeCell ref="C189:C193"/>
    <mergeCell ref="E189:E193"/>
    <mergeCell ref="F189:F193"/>
    <mergeCell ref="B174:B178"/>
    <mergeCell ref="C174:C178"/>
    <mergeCell ref="E174:E178"/>
    <mergeCell ref="F174:F178"/>
    <mergeCell ref="B179:B183"/>
    <mergeCell ref="C179:C183"/>
    <mergeCell ref="E179:E183"/>
    <mergeCell ref="F179:F183"/>
    <mergeCell ref="B199:B203"/>
    <mergeCell ref="E199:E203"/>
    <mergeCell ref="F199:F203"/>
    <mergeCell ref="B204:B208"/>
    <mergeCell ref="C204:C208"/>
    <mergeCell ref="E204:E208"/>
    <mergeCell ref="F204:F208"/>
    <mergeCell ref="B194:B198"/>
    <mergeCell ref="C194:C198"/>
    <mergeCell ref="E194:E198"/>
    <mergeCell ref="F194:F198"/>
    <mergeCell ref="C199:C203"/>
    <mergeCell ref="A214:A228"/>
    <mergeCell ref="B214:B218"/>
    <mergeCell ref="C214:C218"/>
    <mergeCell ref="E214:E218"/>
    <mergeCell ref="F214:F218"/>
    <mergeCell ref="B224:B228"/>
    <mergeCell ref="C224:C228"/>
    <mergeCell ref="E224:E228"/>
    <mergeCell ref="F224:F228"/>
    <mergeCell ref="F254:F258"/>
    <mergeCell ref="B219:B223"/>
    <mergeCell ref="C219:C223"/>
    <mergeCell ref="E219:E223"/>
    <mergeCell ref="F219:F223"/>
    <mergeCell ref="B209:B213"/>
    <mergeCell ref="C209:C213"/>
    <mergeCell ref="E209:E213"/>
    <mergeCell ref="F209:F213"/>
    <mergeCell ref="A259:A268"/>
    <mergeCell ref="B259:B263"/>
    <mergeCell ref="C259:C263"/>
    <mergeCell ref="E259:E263"/>
    <mergeCell ref="F259:F263"/>
    <mergeCell ref="B264:B268"/>
    <mergeCell ref="C264:C268"/>
    <mergeCell ref="E264:E268"/>
    <mergeCell ref="F264:F268"/>
    <mergeCell ref="A229:A258"/>
    <mergeCell ref="B229:B233"/>
    <mergeCell ref="C229:C233"/>
    <mergeCell ref="E229:E233"/>
    <mergeCell ref="F229:F233"/>
    <mergeCell ref="B234:B238"/>
    <mergeCell ref="B244:B248"/>
    <mergeCell ref="C244:C248"/>
    <mergeCell ref="E244:E248"/>
    <mergeCell ref="F244:F248"/>
    <mergeCell ref="B249:B253"/>
    <mergeCell ref="C249:C253"/>
    <mergeCell ref="E249:E253"/>
    <mergeCell ref="F249:F253"/>
    <mergeCell ref="C234:C238"/>
    <mergeCell ref="E234:E238"/>
    <mergeCell ref="F234:F238"/>
    <mergeCell ref="B239:B243"/>
    <mergeCell ref="C239:C243"/>
    <mergeCell ref="E239:E243"/>
    <mergeCell ref="F239:F243"/>
    <mergeCell ref="B254:B258"/>
    <mergeCell ref="C254:C258"/>
    <mergeCell ref="E254:E258"/>
    <mergeCell ref="E294:E298"/>
    <mergeCell ref="A269:A278"/>
    <mergeCell ref="B269:B273"/>
    <mergeCell ref="C269:C273"/>
    <mergeCell ref="E269:E273"/>
    <mergeCell ref="F269:F273"/>
    <mergeCell ref="B274:B278"/>
    <mergeCell ref="C274:C278"/>
    <mergeCell ref="E274:E278"/>
    <mergeCell ref="F274:F278"/>
    <mergeCell ref="F314:F318"/>
    <mergeCell ref="A279:A333"/>
    <mergeCell ref="B279:B283"/>
    <mergeCell ref="C279:C283"/>
    <mergeCell ref="E279:E283"/>
    <mergeCell ref="F279:F283"/>
    <mergeCell ref="B284:B288"/>
    <mergeCell ref="C284:C288"/>
    <mergeCell ref="E284:E288"/>
    <mergeCell ref="B299:B303"/>
    <mergeCell ref="C299:C303"/>
    <mergeCell ref="E299:E303"/>
    <mergeCell ref="F299:F303"/>
    <mergeCell ref="B304:B308"/>
    <mergeCell ref="C304:C308"/>
    <mergeCell ref="E304:E308"/>
    <mergeCell ref="F304:F308"/>
    <mergeCell ref="F284:F288"/>
    <mergeCell ref="B289:B293"/>
    <mergeCell ref="C289:C293"/>
    <mergeCell ref="E289:E293"/>
    <mergeCell ref="F289:F293"/>
    <mergeCell ref="B294:B298"/>
    <mergeCell ref="C294:C298"/>
    <mergeCell ref="B329:B333"/>
    <mergeCell ref="C329:C333"/>
    <mergeCell ref="E329:E333"/>
    <mergeCell ref="F329:F333"/>
    <mergeCell ref="B334:B338"/>
    <mergeCell ref="C334:C338"/>
    <mergeCell ref="E334:E338"/>
    <mergeCell ref="F334:F338"/>
    <mergeCell ref="F294:F298"/>
    <mergeCell ref="B319:B323"/>
    <mergeCell ref="C319:C323"/>
    <mergeCell ref="E319:E323"/>
    <mergeCell ref="F319:F323"/>
    <mergeCell ref="B324:B328"/>
    <mergeCell ref="C324:C328"/>
    <mergeCell ref="E324:E328"/>
    <mergeCell ref="F324:F328"/>
    <mergeCell ref="B309:B313"/>
    <mergeCell ref="C309:C313"/>
    <mergeCell ref="E309:E313"/>
    <mergeCell ref="F309:F313"/>
    <mergeCell ref="B314:B318"/>
    <mergeCell ref="C314:C318"/>
    <mergeCell ref="E314:E318"/>
    <mergeCell ref="B349:B353"/>
    <mergeCell ref="C349:C353"/>
    <mergeCell ref="E349:E353"/>
    <mergeCell ref="F349:F353"/>
    <mergeCell ref="A354:A368"/>
    <mergeCell ref="B354:B358"/>
    <mergeCell ref="C354:C358"/>
    <mergeCell ref="B359:B363"/>
    <mergeCell ref="C359:C363"/>
    <mergeCell ref="B364:B368"/>
    <mergeCell ref="A334:A353"/>
    <mergeCell ref="B339:B343"/>
    <mergeCell ref="C339:C343"/>
    <mergeCell ref="E339:E343"/>
    <mergeCell ref="F339:F343"/>
    <mergeCell ref="B344:B348"/>
    <mergeCell ref="C344:C348"/>
    <mergeCell ref="E344:E348"/>
    <mergeCell ref="F344:F348"/>
    <mergeCell ref="E374:E378"/>
    <mergeCell ref="F374:F378"/>
    <mergeCell ref="B379:B383"/>
    <mergeCell ref="C379:C383"/>
    <mergeCell ref="E379:E383"/>
    <mergeCell ref="F379:F383"/>
    <mergeCell ref="C364:C368"/>
    <mergeCell ref="E364:E368"/>
    <mergeCell ref="F364:F368"/>
    <mergeCell ref="B369:B373"/>
    <mergeCell ref="C369:C373"/>
    <mergeCell ref="E369:E373"/>
    <mergeCell ref="F369:F373"/>
    <mergeCell ref="B374:B378"/>
    <mergeCell ref="C374:C378"/>
    <mergeCell ref="A399:A473"/>
    <mergeCell ref="B399:B403"/>
    <mergeCell ref="C399:C403"/>
    <mergeCell ref="E399:E403"/>
    <mergeCell ref="F399:F403"/>
    <mergeCell ref="B404:B408"/>
    <mergeCell ref="B384:B388"/>
    <mergeCell ref="C384:C388"/>
    <mergeCell ref="E384:E388"/>
    <mergeCell ref="F384:F388"/>
    <mergeCell ref="B389:B393"/>
    <mergeCell ref="C389:C393"/>
    <mergeCell ref="E389:E393"/>
    <mergeCell ref="F389:F393"/>
    <mergeCell ref="A369:A398"/>
    <mergeCell ref="C404:C408"/>
    <mergeCell ref="E404:E408"/>
    <mergeCell ref="F404:F408"/>
    <mergeCell ref="B409:B413"/>
    <mergeCell ref="C409:C413"/>
    <mergeCell ref="E409:E413"/>
    <mergeCell ref="F409:F413"/>
    <mergeCell ref="B394:B398"/>
    <mergeCell ref="C394:C398"/>
    <mergeCell ref="E394:E398"/>
    <mergeCell ref="F394:F398"/>
    <mergeCell ref="B424:B428"/>
    <mergeCell ref="C424:C428"/>
    <mergeCell ref="E424:E428"/>
    <mergeCell ref="F424:F428"/>
    <mergeCell ref="B429:B433"/>
    <mergeCell ref="C429:C433"/>
    <mergeCell ref="E429:E433"/>
    <mergeCell ref="F429:F433"/>
    <mergeCell ref="B414:B418"/>
    <mergeCell ref="C414:C418"/>
    <mergeCell ref="E414:E418"/>
    <mergeCell ref="F414:F418"/>
    <mergeCell ref="B419:B423"/>
    <mergeCell ref="C419:C423"/>
    <mergeCell ref="E419:E423"/>
    <mergeCell ref="F419:F423"/>
    <mergeCell ref="B444:B448"/>
    <mergeCell ref="C444:C448"/>
    <mergeCell ref="E444:E448"/>
    <mergeCell ref="F444:F448"/>
    <mergeCell ref="B449:B453"/>
    <mergeCell ref="C449:C453"/>
    <mergeCell ref="E449:E453"/>
    <mergeCell ref="F449:F453"/>
    <mergeCell ref="B434:B438"/>
    <mergeCell ref="C434:C438"/>
    <mergeCell ref="E434:E438"/>
    <mergeCell ref="F434:F438"/>
    <mergeCell ref="B439:B443"/>
    <mergeCell ref="C439:C443"/>
    <mergeCell ref="E439:E443"/>
    <mergeCell ref="F439:F443"/>
    <mergeCell ref="B464:B468"/>
    <mergeCell ref="C464:C468"/>
    <mergeCell ref="E464:E468"/>
    <mergeCell ref="F464:F468"/>
    <mergeCell ref="B469:B473"/>
    <mergeCell ref="C469:C473"/>
    <mergeCell ref="E469:E473"/>
    <mergeCell ref="F469:F473"/>
    <mergeCell ref="B454:B458"/>
    <mergeCell ref="C454:C458"/>
    <mergeCell ref="E454:E458"/>
    <mergeCell ref="F454:F458"/>
    <mergeCell ref="B459:B463"/>
    <mergeCell ref="C459:C463"/>
    <mergeCell ref="E459:E463"/>
    <mergeCell ref="F459:F463"/>
    <mergeCell ref="A474:A548"/>
    <mergeCell ref="B474:B478"/>
    <mergeCell ref="C474:C478"/>
    <mergeCell ref="E474:E478"/>
    <mergeCell ref="F474:F478"/>
    <mergeCell ref="B479:B483"/>
    <mergeCell ref="C479:C483"/>
    <mergeCell ref="E479:E483"/>
    <mergeCell ref="F479:F483"/>
    <mergeCell ref="B484:B488"/>
    <mergeCell ref="B494:B498"/>
    <mergeCell ref="C494:C498"/>
    <mergeCell ref="E494:E498"/>
    <mergeCell ref="F494:F498"/>
    <mergeCell ref="B499:B503"/>
    <mergeCell ref="C499:C503"/>
    <mergeCell ref="E499:E503"/>
    <mergeCell ref="F499:F503"/>
    <mergeCell ref="C484:C488"/>
    <mergeCell ref="E484:E488"/>
    <mergeCell ref="F484:F488"/>
    <mergeCell ref="B489:B493"/>
    <mergeCell ref="C489:C493"/>
    <mergeCell ref="E489:E493"/>
    <mergeCell ref="F489:F493"/>
    <mergeCell ref="B514:B518"/>
    <mergeCell ref="C514:C518"/>
    <mergeCell ref="E514:E518"/>
    <mergeCell ref="F514:F518"/>
    <mergeCell ref="B519:B523"/>
    <mergeCell ref="C519:C523"/>
    <mergeCell ref="E519:E523"/>
    <mergeCell ref="F519:F523"/>
    <mergeCell ref="B504:B508"/>
    <mergeCell ref="C504:C508"/>
    <mergeCell ref="E504:E508"/>
    <mergeCell ref="F504:F508"/>
    <mergeCell ref="B509:B513"/>
    <mergeCell ref="C509:C513"/>
    <mergeCell ref="E509:E513"/>
    <mergeCell ref="F509:F513"/>
    <mergeCell ref="B534:B538"/>
    <mergeCell ref="C534:C538"/>
    <mergeCell ref="E534:E538"/>
    <mergeCell ref="F534:F538"/>
    <mergeCell ref="B539:B543"/>
    <mergeCell ref="C539:C543"/>
    <mergeCell ref="E539:E543"/>
    <mergeCell ref="F539:F543"/>
    <mergeCell ref="B524:B528"/>
    <mergeCell ref="C524:C528"/>
    <mergeCell ref="E524:E528"/>
    <mergeCell ref="F524:F528"/>
    <mergeCell ref="B529:B533"/>
    <mergeCell ref="C529:C533"/>
    <mergeCell ref="E529:E533"/>
    <mergeCell ref="F529:F533"/>
    <mergeCell ref="C554:C558"/>
    <mergeCell ref="E554:E558"/>
    <mergeCell ref="F554:F558"/>
    <mergeCell ref="B559:B563"/>
    <mergeCell ref="C559:C563"/>
    <mergeCell ref="E559:E563"/>
    <mergeCell ref="F559:F563"/>
    <mergeCell ref="B544:B548"/>
    <mergeCell ref="C544:C548"/>
    <mergeCell ref="E544:E548"/>
    <mergeCell ref="F544:F548"/>
    <mergeCell ref="B549:B553"/>
    <mergeCell ref="C549:C553"/>
    <mergeCell ref="E549:E553"/>
    <mergeCell ref="F549:F553"/>
    <mergeCell ref="B554:B558"/>
    <mergeCell ref="B574:B578"/>
    <mergeCell ref="C574:C578"/>
    <mergeCell ref="E574:E578"/>
    <mergeCell ref="F574:F578"/>
    <mergeCell ref="B579:B583"/>
    <mergeCell ref="C579:C583"/>
    <mergeCell ref="E579:E583"/>
    <mergeCell ref="F579:F583"/>
    <mergeCell ref="B564:B568"/>
    <mergeCell ref="C564:C568"/>
    <mergeCell ref="E564:E568"/>
    <mergeCell ref="F564:F568"/>
    <mergeCell ref="B569:B573"/>
    <mergeCell ref="C569:C573"/>
    <mergeCell ref="E569:E573"/>
    <mergeCell ref="F569:F573"/>
    <mergeCell ref="B594:B598"/>
    <mergeCell ref="C594:C598"/>
    <mergeCell ref="E594:E598"/>
    <mergeCell ref="F594:F598"/>
    <mergeCell ref="B584:B588"/>
    <mergeCell ref="C584:C588"/>
    <mergeCell ref="E584:E588"/>
    <mergeCell ref="F584:F588"/>
    <mergeCell ref="A589:A643"/>
    <mergeCell ref="B589:B593"/>
    <mergeCell ref="C589:C593"/>
    <mergeCell ref="E589:E593"/>
    <mergeCell ref="F589:F593"/>
    <mergeCell ref="A549:A588"/>
    <mergeCell ref="B609:B613"/>
    <mergeCell ref="C609:C613"/>
    <mergeCell ref="E609:E613"/>
    <mergeCell ref="F609:F613"/>
    <mergeCell ref="B614:B618"/>
    <mergeCell ref="C614:C618"/>
    <mergeCell ref="E614:E618"/>
    <mergeCell ref="F614:F618"/>
    <mergeCell ref="B599:B603"/>
    <mergeCell ref="C599:C603"/>
    <mergeCell ref="E599:E603"/>
    <mergeCell ref="F599:F603"/>
    <mergeCell ref="B604:B608"/>
    <mergeCell ref="C604:C608"/>
    <mergeCell ref="E604:E608"/>
    <mergeCell ref="F604:F608"/>
    <mergeCell ref="B629:B633"/>
    <mergeCell ref="C629:C633"/>
    <mergeCell ref="E629:E633"/>
    <mergeCell ref="F629:F633"/>
    <mergeCell ref="B634:B638"/>
    <mergeCell ref="C634:C638"/>
    <mergeCell ref="E634:E638"/>
    <mergeCell ref="F634:F638"/>
    <mergeCell ref="B619:B623"/>
    <mergeCell ref="C619:C623"/>
    <mergeCell ref="E619:E623"/>
    <mergeCell ref="F619:F623"/>
    <mergeCell ref="B624:B628"/>
    <mergeCell ref="C624:C628"/>
    <mergeCell ref="E624:E628"/>
    <mergeCell ref="F624:F628"/>
    <mergeCell ref="B639:B643"/>
    <mergeCell ref="C639:C643"/>
    <mergeCell ref="E639:E643"/>
    <mergeCell ref="F639:F643"/>
    <mergeCell ref="A644:A668"/>
    <mergeCell ref="B644:B648"/>
    <mergeCell ref="C644:C648"/>
    <mergeCell ref="E644:E648"/>
    <mergeCell ref="F644:F648"/>
    <mergeCell ref="B649:B653"/>
    <mergeCell ref="B659:B663"/>
    <mergeCell ref="C659:C663"/>
    <mergeCell ref="E659:E663"/>
    <mergeCell ref="F659:F663"/>
    <mergeCell ref="B664:B668"/>
    <mergeCell ref="C664:C668"/>
    <mergeCell ref="E664:E668"/>
    <mergeCell ref="F664:F668"/>
    <mergeCell ref="C649:C653"/>
    <mergeCell ref="E649:E653"/>
    <mergeCell ref="F649:F653"/>
    <mergeCell ref="B654:B658"/>
    <mergeCell ref="C654:C658"/>
    <mergeCell ref="E654:E658"/>
    <mergeCell ref="F654:F658"/>
    <mergeCell ref="A669:A718"/>
    <mergeCell ref="B669:B673"/>
    <mergeCell ref="C669:C673"/>
    <mergeCell ref="E669:E673"/>
    <mergeCell ref="F669:F673"/>
    <mergeCell ref="B674:B678"/>
    <mergeCell ref="C674:C678"/>
    <mergeCell ref="E674:E678"/>
    <mergeCell ref="F674:F678"/>
    <mergeCell ref="B679:B683"/>
    <mergeCell ref="B689:B693"/>
    <mergeCell ref="C689:C693"/>
    <mergeCell ref="E689:E693"/>
    <mergeCell ref="F689:F693"/>
    <mergeCell ref="B694:B698"/>
    <mergeCell ref="C694:C698"/>
    <mergeCell ref="E694:E698"/>
    <mergeCell ref="F694:F698"/>
    <mergeCell ref="C679:C683"/>
    <mergeCell ref="E679:E683"/>
    <mergeCell ref="F679:F683"/>
    <mergeCell ref="B684:B688"/>
    <mergeCell ref="C684:C688"/>
    <mergeCell ref="E684:E688"/>
    <mergeCell ref="F684:F688"/>
    <mergeCell ref="B709:B713"/>
    <mergeCell ref="C709:C713"/>
    <mergeCell ref="E709:E713"/>
    <mergeCell ref="F709:F713"/>
    <mergeCell ref="B714:B718"/>
    <mergeCell ref="C714:C718"/>
    <mergeCell ref="E714:E718"/>
    <mergeCell ref="F714:F718"/>
    <mergeCell ref="B699:B703"/>
    <mergeCell ref="C699:C703"/>
    <mergeCell ref="E699:E703"/>
    <mergeCell ref="F699:F703"/>
    <mergeCell ref="B704:B708"/>
    <mergeCell ref="C704:C708"/>
    <mergeCell ref="E704:E708"/>
    <mergeCell ref="F704:F708"/>
    <mergeCell ref="A719:A723"/>
    <mergeCell ref="B719:B723"/>
    <mergeCell ref="C719:C723"/>
    <mergeCell ref="E719:E723"/>
    <mergeCell ref="F719:F723"/>
    <mergeCell ref="A724:A748"/>
    <mergeCell ref="B724:B728"/>
    <mergeCell ref="C724:C728"/>
    <mergeCell ref="E724:E728"/>
    <mergeCell ref="F724:F728"/>
    <mergeCell ref="B739:B743"/>
    <mergeCell ref="C739:C743"/>
    <mergeCell ref="E739:E743"/>
    <mergeCell ref="F739:F743"/>
    <mergeCell ref="B744:B748"/>
    <mergeCell ref="C744:C748"/>
    <mergeCell ref="E744:E748"/>
    <mergeCell ref="F744:F748"/>
    <mergeCell ref="B729:B733"/>
    <mergeCell ref="C729:C733"/>
    <mergeCell ref="E729:E733"/>
    <mergeCell ref="F729:F733"/>
    <mergeCell ref="B734:B738"/>
    <mergeCell ref="C734:C738"/>
    <mergeCell ref="E734:E738"/>
    <mergeCell ref="F734:F738"/>
    <mergeCell ref="A749:A753"/>
    <mergeCell ref="B749:B753"/>
    <mergeCell ref="C749:C753"/>
    <mergeCell ref="E749:E753"/>
    <mergeCell ref="F749:F753"/>
    <mergeCell ref="A754:A813"/>
    <mergeCell ref="B754:B758"/>
    <mergeCell ref="C754:C758"/>
    <mergeCell ref="E754:E758"/>
    <mergeCell ref="F754:F758"/>
    <mergeCell ref="B769:B773"/>
    <mergeCell ref="C769:C773"/>
    <mergeCell ref="E769:E773"/>
    <mergeCell ref="F769:F773"/>
    <mergeCell ref="B774:B778"/>
    <mergeCell ref="C774:C778"/>
    <mergeCell ref="E774:E778"/>
    <mergeCell ref="F774:F778"/>
    <mergeCell ref="B759:B763"/>
    <mergeCell ref="C759:C763"/>
    <mergeCell ref="E759:E763"/>
    <mergeCell ref="F759:F763"/>
    <mergeCell ref="E809:E813"/>
    <mergeCell ref="B764:B768"/>
    <mergeCell ref="C764:C768"/>
    <mergeCell ref="E764:E768"/>
    <mergeCell ref="F764:F768"/>
    <mergeCell ref="B789:B793"/>
    <mergeCell ref="C789:C793"/>
    <mergeCell ref="E789:E793"/>
    <mergeCell ref="F789:F793"/>
    <mergeCell ref="B794:B798"/>
    <mergeCell ref="C794:C798"/>
    <mergeCell ref="E794:E798"/>
    <mergeCell ref="F794:F798"/>
    <mergeCell ref="B779:B783"/>
    <mergeCell ref="C779:C783"/>
    <mergeCell ref="E779:E783"/>
    <mergeCell ref="F779:F783"/>
    <mergeCell ref="B784:B788"/>
    <mergeCell ref="C784:C788"/>
    <mergeCell ref="E784:E788"/>
    <mergeCell ref="F784:F788"/>
    <mergeCell ref="F834:F838"/>
    <mergeCell ref="A814:A938"/>
    <mergeCell ref="B814:B818"/>
    <mergeCell ref="C814:C818"/>
    <mergeCell ref="E814:E818"/>
    <mergeCell ref="F814:F818"/>
    <mergeCell ref="B819:B823"/>
    <mergeCell ref="B799:B803"/>
    <mergeCell ref="C799:C803"/>
    <mergeCell ref="E799:E803"/>
    <mergeCell ref="F799:F803"/>
    <mergeCell ref="B804:B808"/>
    <mergeCell ref="C804:C808"/>
    <mergeCell ref="E804:E808"/>
    <mergeCell ref="F804:F808"/>
    <mergeCell ref="C819:C823"/>
    <mergeCell ref="E819:E823"/>
    <mergeCell ref="F819:F823"/>
    <mergeCell ref="B824:B828"/>
    <mergeCell ref="C824:C828"/>
    <mergeCell ref="E824:E828"/>
    <mergeCell ref="F824:F828"/>
    <mergeCell ref="B809:B813"/>
    <mergeCell ref="C809:C813"/>
    <mergeCell ref="B849:B853"/>
    <mergeCell ref="C849:C853"/>
    <mergeCell ref="E849:E853"/>
    <mergeCell ref="F849:F853"/>
    <mergeCell ref="B854:B858"/>
    <mergeCell ref="C854:C858"/>
    <mergeCell ref="E854:E858"/>
    <mergeCell ref="F854:F858"/>
    <mergeCell ref="F809:F813"/>
    <mergeCell ref="B839:B843"/>
    <mergeCell ref="C839:C843"/>
    <mergeCell ref="E839:E843"/>
    <mergeCell ref="F839:F843"/>
    <mergeCell ref="B844:B848"/>
    <mergeCell ref="C844:C848"/>
    <mergeCell ref="E844:E848"/>
    <mergeCell ref="F844:F848"/>
    <mergeCell ref="B829:B833"/>
    <mergeCell ref="C829:C833"/>
    <mergeCell ref="E829:E833"/>
    <mergeCell ref="F829:F833"/>
    <mergeCell ref="B834:B838"/>
    <mergeCell ref="C834:C838"/>
    <mergeCell ref="E834:E838"/>
    <mergeCell ref="B869:B873"/>
    <mergeCell ref="C869:C873"/>
    <mergeCell ref="E869:E873"/>
    <mergeCell ref="F869:F873"/>
    <mergeCell ref="B874:B878"/>
    <mergeCell ref="C874:C878"/>
    <mergeCell ref="E874:E878"/>
    <mergeCell ref="F874:F878"/>
    <mergeCell ref="B859:B863"/>
    <mergeCell ref="C859:C863"/>
    <mergeCell ref="E859:E863"/>
    <mergeCell ref="F859:F863"/>
    <mergeCell ref="B864:B868"/>
    <mergeCell ref="C864:C868"/>
    <mergeCell ref="E864:E868"/>
    <mergeCell ref="F864:F868"/>
    <mergeCell ref="B889:B893"/>
    <mergeCell ref="C889:C893"/>
    <mergeCell ref="E889:E893"/>
    <mergeCell ref="F889:F893"/>
    <mergeCell ref="B894:B898"/>
    <mergeCell ref="C894:C898"/>
    <mergeCell ref="E894:E898"/>
    <mergeCell ref="F894:F898"/>
    <mergeCell ref="B879:B883"/>
    <mergeCell ref="C879:C883"/>
    <mergeCell ref="E879:E883"/>
    <mergeCell ref="F879:F883"/>
    <mergeCell ref="B884:B888"/>
    <mergeCell ref="C884:C888"/>
    <mergeCell ref="E884:E888"/>
    <mergeCell ref="F884:F888"/>
    <mergeCell ref="B909:B913"/>
    <mergeCell ref="C909:C913"/>
    <mergeCell ref="E909:E913"/>
    <mergeCell ref="F909:F913"/>
    <mergeCell ref="B914:B918"/>
    <mergeCell ref="C914:C918"/>
    <mergeCell ref="E914:E918"/>
    <mergeCell ref="F914:F918"/>
    <mergeCell ref="B899:B903"/>
    <mergeCell ref="C899:C903"/>
    <mergeCell ref="E899:E903"/>
    <mergeCell ref="F899:F903"/>
    <mergeCell ref="B904:B908"/>
    <mergeCell ref="C904:C908"/>
    <mergeCell ref="E904:E908"/>
    <mergeCell ref="F904:F908"/>
    <mergeCell ref="A939:A943"/>
    <mergeCell ref="B939:B943"/>
    <mergeCell ref="C939:C943"/>
    <mergeCell ref="E939:E943"/>
    <mergeCell ref="F939:F943"/>
    <mergeCell ref="A944:A963"/>
    <mergeCell ref="B944:B948"/>
    <mergeCell ref="C944:C948"/>
    <mergeCell ref="E944:E948"/>
    <mergeCell ref="F944:F948"/>
    <mergeCell ref="B959:B963"/>
    <mergeCell ref="C959:C963"/>
    <mergeCell ref="E959:E963"/>
    <mergeCell ref="F959:F963"/>
    <mergeCell ref="E949:E953"/>
    <mergeCell ref="F949:F953"/>
    <mergeCell ref="B954:B958"/>
    <mergeCell ref="C954:C958"/>
    <mergeCell ref="E954:E958"/>
    <mergeCell ref="F954:F958"/>
    <mergeCell ref="B949:B953"/>
    <mergeCell ref="C949:C953"/>
    <mergeCell ref="B929:B933"/>
    <mergeCell ref="C929:C933"/>
    <mergeCell ref="E929:E933"/>
    <mergeCell ref="F929:F933"/>
    <mergeCell ref="B934:B938"/>
    <mergeCell ref="C934:C938"/>
    <mergeCell ref="E934:E938"/>
    <mergeCell ref="F934:F938"/>
    <mergeCell ref="B919:B923"/>
    <mergeCell ref="C919:C923"/>
    <mergeCell ref="E919:E923"/>
    <mergeCell ref="F919:F923"/>
    <mergeCell ref="B924:B928"/>
    <mergeCell ref="C924:C928"/>
    <mergeCell ref="E924:E928"/>
    <mergeCell ref="F924:F928"/>
  </mergeCells>
  <conditionalFormatting sqref="M9:M53">
    <cfRule type="expression" dxfId="183" priority="316">
      <formula>M9&lt;&gt;SUM(N9:R9)</formula>
    </cfRule>
    <cfRule type="expression" dxfId="182" priority="315">
      <formula>M9&lt;&gt;SUM(Y9:Z9)</formula>
    </cfRule>
  </conditionalFormatting>
  <conditionalFormatting sqref="M9:M88">
    <cfRule type="expression" dxfId="181" priority="318">
      <formula>M9&lt;&gt;SUM(S9:X9)</formula>
    </cfRule>
    <cfRule type="expression" dxfId="180" priority="317">
      <formula>M9&lt;&gt;SUM(N9:R9)</formula>
    </cfRule>
  </conditionalFormatting>
  <conditionalFormatting sqref="M54:M88">
    <cfRule type="expression" dxfId="179" priority="314">
      <formula>M54&lt;&gt;SUM(Y54:Z54)</formula>
    </cfRule>
  </conditionalFormatting>
  <conditionalFormatting sqref="M89:M353">
    <cfRule type="expression" dxfId="178" priority="201">
      <formula>M89&lt;&gt;SUM(S89:X89)</formula>
    </cfRule>
    <cfRule type="expression" dxfId="177" priority="198">
      <formula>M89&lt;&gt;SUM(Y89:Z89)</formula>
    </cfRule>
    <cfRule type="expression" dxfId="176" priority="199">
      <formula>M89&lt;&gt;SUM(N89:R89)</formula>
    </cfRule>
  </conditionalFormatting>
  <conditionalFormatting sqref="M354:M368">
    <cfRule type="expression" dxfId="175" priority="197">
      <formula>M354&lt;&gt;SUM(S354:X354)</formula>
    </cfRule>
    <cfRule type="expression" dxfId="174" priority="195">
      <formula>M354&lt;&gt;SUM(N354:R354)</formula>
    </cfRule>
    <cfRule type="expression" dxfId="173" priority="194">
      <formula>M354&lt;&gt;SUM(Y354:Z354)</formula>
    </cfRule>
  </conditionalFormatting>
  <conditionalFormatting sqref="M370:M398">
    <cfRule type="expression" dxfId="172" priority="190">
      <formula>M370&lt;&gt;SUM(Y370:Z370)</formula>
    </cfRule>
    <cfRule type="expression" dxfId="171" priority="193">
      <formula>M370&lt;&gt;SUM(S370:X370)</formula>
    </cfRule>
    <cfRule type="expression" dxfId="170" priority="191">
      <formula>M370&lt;&gt;SUM(N370:R370)</formula>
    </cfRule>
  </conditionalFormatting>
  <conditionalFormatting sqref="M399:M448">
    <cfRule type="expression" dxfId="169" priority="185">
      <formula>M399&lt;&gt;SUM(S399:X399)</formula>
    </cfRule>
    <cfRule type="expression" dxfId="168" priority="183">
      <formula>M399&lt;&gt;SUM(N399:R399)</formula>
    </cfRule>
    <cfRule type="expression" dxfId="167" priority="182">
      <formula>M399&lt;&gt;SUM(Y399:Z399)</formula>
    </cfRule>
  </conditionalFormatting>
  <conditionalFormatting sqref="M449:M458">
    <cfRule type="expression" dxfId="166" priority="177">
      <formula>M449&lt;&gt;SUM(S449:X449)</formula>
    </cfRule>
    <cfRule type="expression" dxfId="165" priority="175">
      <formula>M449&lt;&gt;SUM(N449:R449)</formula>
    </cfRule>
    <cfRule type="expression" dxfId="164" priority="174">
      <formula>M449&lt;&gt;SUM(Y449:Z449)</formula>
    </cfRule>
  </conditionalFormatting>
  <conditionalFormatting sqref="M459:M461 M463">
    <cfRule type="expression" dxfId="163" priority="168">
      <formula>M459&lt;&gt;SUM(N459:R459)</formula>
    </cfRule>
    <cfRule type="expression" dxfId="162" priority="167">
      <formula>M459&lt;&gt;SUM(N459:R459)</formula>
    </cfRule>
    <cfRule type="expression" dxfId="161" priority="166">
      <formula>M459&lt;&gt;SUM(Y459:Z459)</formula>
    </cfRule>
    <cfRule type="expression" dxfId="160" priority="169">
      <formula>M459&lt;&gt;SUM(S459:X459)</formula>
    </cfRule>
  </conditionalFormatting>
  <conditionalFormatting sqref="M462">
    <cfRule type="expression" dxfId="159" priority="155">
      <formula>M462&lt;&gt;SUM(N462:R462)</formula>
    </cfRule>
    <cfRule type="expression" dxfId="158" priority="154">
      <formula>M462&lt;&gt;SUM(Y462:Z462)</formula>
    </cfRule>
    <cfRule type="expression" dxfId="157" priority="157">
      <formula>M462&lt;&gt;SUM(S462:X462)</formula>
    </cfRule>
  </conditionalFormatting>
  <conditionalFormatting sqref="M464:M474">
    <cfRule type="expression" dxfId="156" priority="153">
      <formula>M464&lt;&gt;SUM(S464:X464)</formula>
    </cfRule>
    <cfRule type="expression" dxfId="155" priority="151">
      <formula>M464&lt;&gt;SUM(N464:R464)</formula>
    </cfRule>
    <cfRule type="expression" dxfId="154" priority="150">
      <formula>M464&lt;&gt;SUM(Y464:Z464)</formula>
    </cfRule>
  </conditionalFormatting>
  <conditionalFormatting sqref="M477">
    <cfRule type="expression" dxfId="153" priority="149">
      <formula>M477&lt;&gt;SUM(S477:X477)</formula>
    </cfRule>
    <cfRule type="expression" dxfId="152" priority="146">
      <formula>M477&lt;&gt;SUM(Y477:Z477)</formula>
    </cfRule>
    <cfRule type="expression" dxfId="151" priority="147">
      <formula>M477&lt;&gt;SUM(N477:R477)</formula>
    </cfRule>
  </conditionalFormatting>
  <conditionalFormatting sqref="M479:M643">
    <cfRule type="expression" dxfId="150" priority="61">
      <formula>M479&lt;&gt;SUM(S479:X479)</formula>
    </cfRule>
    <cfRule type="expression" dxfId="149" priority="59">
      <formula>M479&lt;&gt;SUM(N479:R479)</formula>
    </cfRule>
    <cfRule type="expression" dxfId="148" priority="58">
      <formula>M479&lt;&gt;SUM(Y479:Z479)</formula>
    </cfRule>
  </conditionalFormatting>
  <conditionalFormatting sqref="M644:M646 M648:M668">
    <cfRule type="expression" dxfId="147" priority="46">
      <formula>M644&lt;&gt;SUM(Y644:Z644)</formula>
    </cfRule>
    <cfRule type="expression" dxfId="146" priority="47">
      <formula>M644&lt;&gt;SUM(N644:R644)</formula>
    </cfRule>
    <cfRule type="expression" dxfId="145" priority="49">
      <formula>M644&lt;&gt;SUM(S644:X644)</formula>
    </cfRule>
  </conditionalFormatting>
  <conditionalFormatting sqref="M647">
    <cfRule type="expression" dxfId="144" priority="3">
      <formula>M647&lt;&gt;SUM(S647:X647)</formula>
    </cfRule>
    <cfRule type="expression" dxfId="143" priority="1">
      <formula>M647&lt;&gt;SUM(Y647:Z647)</formula>
    </cfRule>
    <cfRule type="expression" dxfId="142" priority="2">
      <formula>M647&lt;&gt;SUM(N647:R647)</formula>
    </cfRule>
  </conditionalFormatting>
  <conditionalFormatting sqref="M669:M753">
    <cfRule type="expression" dxfId="141" priority="27">
      <formula>M669&lt;&gt;SUM(N669:R669)</formula>
    </cfRule>
    <cfRule type="expression" dxfId="140" priority="26">
      <formula>M669&lt;&gt;SUM(Y669:Z669)</formula>
    </cfRule>
    <cfRule type="expression" dxfId="139" priority="29">
      <formula>M669&lt;&gt;SUM(S669:X669)</formula>
    </cfRule>
  </conditionalFormatting>
  <conditionalFormatting sqref="M754:M803">
    <cfRule type="expression" dxfId="138" priority="20">
      <formula>M754&lt;&gt;SUM(N754:R754)</formula>
    </cfRule>
    <cfRule type="expression" dxfId="137" priority="19">
      <formula>M754&lt;&gt;SUM(Y754:Z754)</formula>
    </cfRule>
  </conditionalFormatting>
  <conditionalFormatting sqref="M754:M963">
    <cfRule type="expression" dxfId="136" priority="11">
      <formula>M754&lt;&gt;SUM(S754:X754)</formula>
    </cfRule>
    <cfRule type="expression" dxfId="135" priority="9">
      <formula>M754&lt;&gt;SUM(N754:R754)</formula>
    </cfRule>
  </conditionalFormatting>
  <conditionalFormatting sqref="M804:M963">
    <cfRule type="expression" dxfId="134" priority="8">
      <formula>M804&lt;&gt;SUM(Y804:Z804)</formula>
    </cfRule>
  </conditionalFormatting>
  <conditionalFormatting sqref="N369">
    <cfRule type="expression" dxfId="133" priority="189">
      <formula>SUM(N369:Q369)&lt;&gt;M369</formula>
    </cfRule>
  </conditionalFormatting>
  <conditionalFormatting sqref="O369">
    <cfRule type="expression" dxfId="132" priority="188">
      <formula>SUM(N369:Q369)&lt;&gt;M369</formula>
    </cfRule>
  </conditionalFormatting>
  <conditionalFormatting sqref="P369">
    <cfRule type="expression" dxfId="131" priority="187">
      <formula>SUM(N369:Q369)&lt;&gt;M369</formula>
    </cfRule>
  </conditionalFormatting>
  <conditionalFormatting sqref="Q369">
    <cfRule type="expression" dxfId="130" priority="186">
      <formula>SUM(N369:Q369)&lt;&gt;M369</formula>
    </cfRule>
  </conditionalFormatting>
  <conditionalFormatting sqref="R751">
    <cfRule type="expression" dxfId="129" priority="25">
      <formula>SUM(O751:R751)&lt;&gt;N751</formula>
    </cfRule>
  </conditionalFormatting>
  <conditionalFormatting sqref="S405">
    <cfRule type="expression" dxfId="128" priority="173">
      <formula>SUM(S405:V405)&lt;&gt;N405</formula>
    </cfRule>
  </conditionalFormatting>
  <conditionalFormatting sqref="S751">
    <cfRule type="expression" dxfId="127" priority="24">
      <formula>SUM(S751:V751)&lt;&gt;N751</formula>
    </cfRule>
  </conditionalFormatting>
  <conditionalFormatting sqref="T751">
    <cfRule type="expression" dxfId="126" priority="23">
      <formula>SUM(S751:V751)&lt;&gt;N751</formula>
    </cfRule>
  </conditionalFormatting>
  <conditionalFormatting sqref="V405 V408">
    <cfRule type="expression" dxfId="125" priority="172">
      <formula>SUM(U405:X405)&lt;&gt;P405</formula>
    </cfRule>
  </conditionalFormatting>
  <conditionalFormatting sqref="Y408">
    <cfRule type="expression" dxfId="124" priority="171">
      <formula>SUM(Y408:Z408)&lt;&gt;P408</formula>
    </cfRule>
  </conditionalFormatting>
  <conditionalFormatting sqref="Y751">
    <cfRule type="expression" dxfId="123" priority="22">
      <formula>SUM(Y751:Z751)&lt;&gt;P751</formula>
    </cfRule>
  </conditionalFormatting>
  <conditionalFormatting sqref="Z408">
    <cfRule type="expression" dxfId="122" priority="170">
      <formula>SUM(Y408,Z408)&lt;&gt;P408</formula>
    </cfRule>
  </conditionalFormatting>
  <conditionalFormatting sqref="Z751">
    <cfRule type="expression" dxfId="121" priority="21">
      <formula>SUM(Y751,Z751)&lt;&gt;P751</formula>
    </cfRule>
  </conditionalFormatting>
  <dataValidations count="7">
    <dataValidation type="list" allowBlank="1" showInputMessage="1" showErrorMessage="1" prompt="ВВЕДІТЬ КОД ЄДРПУ ВАШОЇ УСТАНОВИ АБО СКОРИСТАЙТЕСЯ ВИПАДАЮЧИМ СПИСКОМ КОДІВ. ПОВНА НАЗВА УСТАНОВИ БУДЕ ВНЕСЕНА АВТОМАТИЧНО._x000a_У РАЗІ ВІДСУТНОСТІ НАЗВИ ТА КОДУ ЄДРПУ (АБО ЇХ ЗМІНИ) - ДОПОВНІТЬ (ЧИ ВІДКОРИГУЙТЕ) ТАБЛИЦЮ НА ЛИСТІ &quot;Довідник ЗОЗ&quot;" sqref="C599" xr:uid="{6283EA35-84C0-A149-8980-7049F082CA05}">
      <formula1>INDIRECT("Таблица1[ЄДРПУ]")</formula1>
      <formula2>0</formula2>
    </dataValidation>
    <dataValidation type="list" allowBlank="1" sqref="C639 C629 C619 C614 C604 C594 C609 C634 C959 C944:C947 C949 C954" xr:uid="{6B856FBF-043B-6F48-B550-257BD79013DF}">
      <formula1>INDIRECT("Таблица1[ЄДРПОУ]")</formula1>
      <formula2>0</formula2>
    </dataValidation>
    <dataValidation type="decimal" allowBlank="1" showErrorMessage="1" sqref="AQ13:AU13 AQ18:AU18 AQ23:AU23 AQ28:AU28 AQ33:AU33 AQ38:AU38 AQ43:AU43 AQ48:AU48 AQ53:AU53 AQ58:AU58 AQ63:AU63 AQ68:AU68 AQ73:AU73 AQ88:AU88 AQ78:AU78 AQ83:AU83 AQ358:AU358 AQ363:AU363 AQ367:AU368 AQ648:AU648 AQ653:AU653 AQ658:AU658 AQ663:AU663 AQ668:AU668" xr:uid="{A9DC867F-477E-D24D-945C-2DE05859B426}">
      <formula1>0</formula1>
      <formula2>1000000000</formula2>
    </dataValidation>
    <dataValidation type="decimal" allowBlank="1" showErrorMessage="1" sqref="AN9:AP9 AN14:AP14 AN19:AP19 AN24:AP24 AN29:AP29 AN34:AP34 AN39:AP39 AN44:AP44 AN49:AP49 AN54:AP54 AN59:AP59 AN64:AP64 AN69:AP69 AN74:AP74 AN79:AP79 AN84:AP84 AN354:AP354 AN359:AP359 AN364:AP364 AN644:AP644 AN649:AP649 AN654:AP654 AN659:AP659 AN664:AP664" xr:uid="{85A00E7F-0390-EB48-9F61-18F7F915DB60}">
      <formula1>0</formula1>
      <formula2>100000000</formula2>
    </dataValidation>
    <dataValidation type="list" allowBlank="1" sqref="C264:C267 C269:C272 C274:C277 C69 C59:C62 C9 C24 C64 C244:C247 C234:C237 C229:C232 C249:C252 C254:C257 C239:C242 C89:C92 C104:C107 C94:C97 C99:C102 C109:C112 C114:C117 C119:C122 C179:C182 C209:C212 C149:C152 C79 C144:C147 C154:C157 C159:C162 C129:C132 C164:C167 C134:C137 C174:C177 C124:C127 C189:C192 C194:C197 C19 C84 C184:C187 C204:C207 C169 C39 C34 C29 C14 C54 C49 C44 C219:C222 C224:C227 C139:C142 C259:C262 C74 C304:C307 C309:C312 C314:C317 C319:C322 C324:C327 C329:C332 C279:C282 B284:C287 C289:C292 C294:C297 C299:C302 C339:C342 C344:C347 C349:C352 C334 C354:C357 C359:C362 C364:C367 C394:C397 C369:C372 C374:C377 C379 C384 C389 C399:C402 C404:C407 C454:C457 C429:C432 C434:C437 C439:C442 C444:C447 C449:C452 C409:C412 C414:C417 C419:C422 C424:C427 C464:C467 C469:C472 C484:C487 C474:C477 C479:C482 C574:C577 C579:C582 C584:C587 C554:C557 C559:C562 C564:C567 C569:C572 C549:C552 C214:C217 C644:C647 C649:C652 C654:C657 C659:C662 C664:C667 C669:C672 C674:C677 C679:C682 C684:C687 C689:C692 C694:C697 C699:C702 C704:C707 C709:C712 C714:C717 C719:C722 C724:C727 C729:C732 C734:C737 C739:C742 C744:C747 C749:C752 C754:C757 C759:C762 C764:C767 C769:C772 C774:C777 C779:C782 C784:C787 C789:C792 C794:C797 C799:C802 C804:C807 C809:C812 C814 C589" xr:uid="{92F2804A-78EB-2741-93E7-4A09BBCC1D08}">
      <formula1>INDIRECT("Таблица1[ЄДРПОУ]")</formula1>
    </dataValidation>
    <dataValidation type="whole" allowBlank="1" showInputMessage="1" showErrorMessage="1" sqref="AQ12:AU12 AQ93:AU93 AQ98:AU98 AQ103:AU103 AQ108:AU108 AQ113:AU113 AQ118:AU118 AQ123:AU123 AQ183:AU183 AQ173:AU173 AQ153:AU153 AQ333:AU333 AQ148:AU148 AQ158:AU158 AQ163:AU163 AQ133:AU133 AQ168:AU168 AQ963:AU963 AQ178:AU178 AQ128:AU128 AQ193:AU193 AQ198:AU198 AQ203:AU203 AQ188:AU188 AQ208:AU208 AQ213:AU213 AQ218:AU218 AQ223:AU223 AQ228:AU228 AQ233:AU233 AQ238:AU238 AQ248:AU248 AQ253:AU253 AQ243:AU243 AQ258:AU258 AQ257:AT257 AQ263:AU263 AQ268:AU268 AQ273:AU273 AQ278:AU278 AQ283:AU283 AQ288:AU288 AQ293:AU293 AQ298:AU298 AQ303:AU303 AQ308:AU308 AQ313:AU313 AQ318:AU318 AQ323:AU323 AQ328:AU328 AQ338:AU338 AQ343:AU343 AQ348:AU348 AQ353:AU353 AQ372:AU373 AQ378:AU378 AQ383:AU383 AQ388:AU388 AQ393:AU393 AQ398:AU398 AS457 AQ413:AU413 AQ418:AU418 AQ423:AU423 AQ428:AU428 AQ433:AU433 AQ438:AU438 AQ443:AU443 AQ403:AU403 AR427:AS427 AQ448:AU448 AQ453:AU453 AQ408:AU408 AT458:AU458 AQ458:AR458 AQ468:AU468 AQ472:AU473 AQ463:AU463 AQ483:AU483 AQ488:AU488 AQ493:AU493 AQ498:AU498 AQ503:AU503 AQ508:AU508 AQ513:AU513 AQ518:AU518 AQ523:AU523 AQ528:AU528 AQ533:AU533 AQ543:AU543 AQ548:AU548 AQ538:AU538 AQ553:AU553 AQ558:AU558 AQ563:AU563 AQ568:AU568 AQ573:AU573 AQ578:AU578 AQ583:AU583 AQ588:AU588 AQ582:AT582 AQ593:AU593 AQ643:AU643 AQ598:AU598 AQ603:AU603 AQ608:AU608 AQ613:AU613 AQ618:AU618 AQ623:AU623 AQ627:AU628 AQ633:AU633 AQ638:AU638 AQ673:AU673 AQ678:AU678 AQ683:AU683 AQ688:AU688 AQ693:AU693 AQ698:AU698 AQ703:AU703 AQ708:AU708 AQ713:AU713 AQ718:AU718 AQ723:AU723 AQ728:AU728 AQ733:AU733 AQ738:AU738 AQ743:AU743 AQ748:AU748 AQ753:AU753 AQ757:AU758 AQ763:AU763 AQ768:AU768 AQ773:AU773 AQ778:AU778 AQ783:AU783 AQ788:AU788 AQ793:AU793 AQ798:AU798 AQ803:AU803 AQ808:AU808 AQ813:AU813 AQ777:AS777 AQ818:AU818 AQ938:AU938 AQ833:AU833 AQ838:AU838 AQ843:AU843 AQ848:AU848 AQ853:AU853 AQ858:AU858 AQ863:AU863 AQ868:AU868 AQ873:AU873 AQ878:AU878 AQ883:AU883 AQ888:AU888 AQ893:AU893 AQ898:AU898 AQ903:AU903 AQ908:AU908 AQ913:AU913 AQ918:AU918 AQ923:AU923 AQ928:AU928 AQ933:AU933 AQ823:AU823 AQ828:AU828 AQ943:AU943 AQ948:AU948 AQ953:AU953 AQ958:AU958 AQ138:AU138 AQ143:AU143" xr:uid="{1C319388-B087-CC4A-98E2-EF8554C5C01D}">
      <formula1>0</formula1>
      <formula2>1000000000</formula2>
    </dataValidation>
    <dataValidation type="whole" allowBlank="1" showInputMessage="1" showErrorMessage="1" sqref="AN94:AP94 AN89:AP89 AN99:AP99 AN104:AP104 AN114:AP114 AN109:AP109 AN119:AP119 AN179:AP179 AN169:AP169 AN149:AP149 AN144:AP144 AN154:AP154 AN159:AP159 AN129:AP129 AN164:AP164 AN134:AP134 AN174:AP174 AN124:AP124 AN189:AP189 AN194:AP194 AN139:AP139 AN184:AP184 AN204:AP204 AN209:AP209 AN199:AP199 AN219:AP219 AN224:AP224 AN234:AP234 AN229:AP229 AN244:AP244 AN249:AP249 AN239:AP239 AN254:AP254 AN264:AP264 AN259:AP259 AN274:AP274 AN269:AP269 AN284:AP284 AN279:AP279 AN289:AP289 AN294:AP294 AN299:AP299 AN304:AP304 AN309:AP309 AN314:AP314 AN319:AP319 AN324:AP324 AN329:AP329 AN214:AP214 AN339:AP339 AN344:AP344 AN349:AP349 AN374:AP374 AN379:AP379 AN384:AP384 AN389:AP389 AN394:AP394 AN369:AP369 AN454:AP454 AN409:AP409 AN414:AP414 AN419:AP419 AN424:AP424 AN429:AP429 AN399:AP399 AN439:AP439 AN404:AP404 AN434:AP434 AN444:AP444 AN449:AP449 AN469:AP469 AN464:AP464 AN459:AP459 AN474:AP474 AN534:AP534 AN484:AP484 AN489:AP489 AN494:AP494 AN499:AP499 AN504:AP504 AN509:AP509 AN514:AP514 AN519:AP519 AN524:AP524 AN529:AP529 AN539:AP539 AN544:AP544 AN479:AP479 AN554:AP554 AN559:AP559 AN564:AP564 AN569:AP569 AN574:AP574 AN579:AP579 AN584:AP584 AN549:AP549 AN639:AP639 AN334:AP334 AN594:AP594 AN599:AP599 AN604:AP604 AN609:AP609 AN614:AP614 AN619:AP619 AN624:AP624 AN629:AP629 AN634:AP634 AN674:AP674 AN669:AP669 AN679:AP679 AN684:AP684 AN689:AP689 AN694:AP694 AN699:AP699 AN704:AP704 AN709:AP709 AN714:AP714 AN719:AP719 AN729:AP729 AN724:AP724 AN734:AP734 AN739:AP739 AN744:AP744 AP749 AN759:AP759 AN754:AP754 AN764:AP764 AN769:AP769 AN774:AP774 AN779:AP779 AN784:AP784 AN789:AP789 AN794:AP794 AN799:AP799 AN804:AP804 AN809:AP809 AN819:AP819 AN814:AP814 AN829:AP829 AN834:AP834 AN839:AP839 AN844:AP844 AN849:AP849 AN854:AP854 AN859:AP859 AN864:AP864 AN869:AP869 AN874:AP874 AN879:AP879 AN884:AP884 AN889:AP889 AN894:AP894 AN899:AP899 AN904:AP904 AN909:AP909 AN914:AP914 AN919:AP919 AN924:AP924 AN929:AP929 AN934:AP934 AN824:AP824 AN939:AP939 AN589:AP589 AN949:AP949 AN954:AP954 AN959:AP959 AN944:AP944" xr:uid="{5554CEFC-510B-1E43-A0CD-AABB2A57B667}">
      <formula1>0</formula1>
      <formula2>100000000</formula2>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B0A1C-45B1-9C49-A842-F445275279DC}">
  <dimension ref="A2:BC150"/>
  <sheetViews>
    <sheetView zoomScale="69" zoomScaleNormal="34" workbookViewId="0">
      <pane xSplit="2" ySplit="6" topLeftCell="C7" activePane="bottomRight" state="frozen"/>
      <selection pane="topRight" activeCell="C1" sqref="C1"/>
      <selection pane="bottomLeft" activeCell="A7" sqref="A7"/>
      <selection pane="bottomRight" activeCell="AF111" sqref="AF111"/>
    </sheetView>
  </sheetViews>
  <sheetFormatPr defaultColWidth="11" defaultRowHeight="15.75"/>
  <cols>
    <col min="1" max="1" width="26.875" customWidth="1"/>
    <col min="2" max="2" width="41" customWidth="1"/>
    <col min="3" max="33" width="6.5" customWidth="1"/>
    <col min="34" max="34" width="9.375" customWidth="1"/>
    <col min="35" max="55" width="6.5" customWidth="1"/>
  </cols>
  <sheetData>
    <row r="2" spans="1:55" ht="16.5" thickBot="1"/>
    <row r="3" spans="1:55" ht="16.5" thickBot="1">
      <c r="A3" s="2660" t="s">
        <v>0</v>
      </c>
      <c r="B3" s="3"/>
      <c r="C3" s="2663" t="s">
        <v>1</v>
      </c>
      <c r="D3" s="2664"/>
      <c r="E3" s="2665"/>
      <c r="F3" s="2644" t="s">
        <v>2</v>
      </c>
      <c r="G3" s="2641"/>
      <c r="H3" s="2641"/>
      <c r="I3" s="2641"/>
      <c r="J3" s="2647"/>
      <c r="K3" s="2672" t="s">
        <v>3</v>
      </c>
      <c r="L3" s="2673"/>
      <c r="M3" s="2673"/>
      <c r="N3" s="2673"/>
      <c r="O3" s="2673"/>
      <c r="P3" s="2673"/>
      <c r="Q3" s="2673"/>
      <c r="R3" s="2673"/>
      <c r="S3" s="2673"/>
      <c r="T3" s="2673"/>
      <c r="U3" s="2673"/>
      <c r="V3" s="2673"/>
      <c r="W3" s="2673"/>
      <c r="X3" s="2673"/>
      <c r="Y3" s="2673"/>
      <c r="Z3" s="2673"/>
      <c r="AA3" s="2673"/>
      <c r="AB3" s="2673"/>
      <c r="AC3" s="2673"/>
      <c r="AD3" s="2673"/>
      <c r="AE3" s="2673"/>
      <c r="AF3" s="2673"/>
      <c r="AG3" s="2673"/>
      <c r="AH3" s="2673"/>
      <c r="AI3" s="2673"/>
      <c r="AJ3" s="2673"/>
      <c r="AK3" s="2673"/>
      <c r="AL3" s="2673"/>
      <c r="AM3" s="2673"/>
      <c r="AN3" s="2673"/>
      <c r="AO3" s="2673"/>
      <c r="AP3" s="2673"/>
      <c r="AQ3" s="2673"/>
      <c r="AR3" s="2673"/>
      <c r="AS3" s="2674"/>
      <c r="AT3" s="2636" t="s">
        <v>60</v>
      </c>
      <c r="AU3" s="2636"/>
      <c r="AV3" s="2636"/>
      <c r="AW3" s="2636"/>
      <c r="AX3" s="2636"/>
      <c r="AY3" s="2636"/>
      <c r="AZ3" s="2636"/>
      <c r="BA3" s="2636"/>
      <c r="BB3" s="2636"/>
      <c r="BC3" s="2637"/>
    </row>
    <row r="4" spans="1:55" ht="16.5" thickBot="1">
      <c r="A4" s="2661"/>
      <c r="B4" s="6"/>
      <c r="C4" s="2666"/>
      <c r="D4" s="2667"/>
      <c r="E4" s="2668"/>
      <c r="F4" s="2669"/>
      <c r="G4" s="2670"/>
      <c r="H4" s="2670"/>
      <c r="I4" s="2670"/>
      <c r="J4" s="2671"/>
      <c r="K4" s="121"/>
      <c r="L4" s="2641" t="s">
        <v>4</v>
      </c>
      <c r="M4" s="2641"/>
      <c r="N4" s="2642"/>
      <c r="O4" s="2642"/>
      <c r="P4" s="2643"/>
      <c r="Q4" s="2644" t="s">
        <v>5</v>
      </c>
      <c r="R4" s="2645"/>
      <c r="S4" s="2645"/>
      <c r="T4" s="2642"/>
      <c r="U4" s="2642"/>
      <c r="V4" s="2646"/>
      <c r="W4" s="2644" t="s">
        <v>6</v>
      </c>
      <c r="X4" s="2647"/>
      <c r="Y4" s="2644" t="s">
        <v>7</v>
      </c>
      <c r="Z4" s="2641"/>
      <c r="AA4" s="2641"/>
      <c r="AB4" s="2641"/>
      <c r="AC4" s="2641"/>
      <c r="AD4" s="2647"/>
      <c r="AE4" s="2645" t="s">
        <v>8</v>
      </c>
      <c r="AF4" s="2648"/>
      <c r="AG4" s="2649" t="s">
        <v>9</v>
      </c>
      <c r="AH4" s="2650"/>
      <c r="AI4" s="2651" t="s">
        <v>10</v>
      </c>
      <c r="AJ4" s="2652"/>
      <c r="AK4" s="2652"/>
      <c r="AL4" s="2652"/>
      <c r="AM4" s="2652"/>
      <c r="AN4" s="2652"/>
      <c r="AO4" s="2652"/>
      <c r="AP4" s="2652"/>
      <c r="AQ4" s="2652"/>
      <c r="AR4" s="2652"/>
      <c r="AS4" s="2653"/>
      <c r="AT4" s="2639"/>
      <c r="AU4" s="2639"/>
      <c r="AV4" s="2639"/>
      <c r="AW4" s="2639"/>
      <c r="AX4" s="2639"/>
      <c r="AY4" s="2639"/>
      <c r="AZ4" s="2639"/>
      <c r="BA4" s="2639"/>
      <c r="BB4" s="2639"/>
      <c r="BC4" s="2640"/>
    </row>
    <row r="5" spans="1:55" ht="176.25" customHeight="1" thickBot="1">
      <c r="A5" s="2662"/>
      <c r="B5" s="174" t="s">
        <v>13</v>
      </c>
      <c r="C5" s="175" t="s">
        <v>14</v>
      </c>
      <c r="D5" s="176" t="s">
        <v>15</v>
      </c>
      <c r="E5" s="177" t="s">
        <v>16</v>
      </c>
      <c r="F5" s="178" t="s">
        <v>17</v>
      </c>
      <c r="G5" s="179" t="s">
        <v>18</v>
      </c>
      <c r="H5" s="179" t="s">
        <v>19</v>
      </c>
      <c r="I5" s="179" t="s">
        <v>20</v>
      </c>
      <c r="J5" s="180" t="s">
        <v>21</v>
      </c>
      <c r="K5" s="181" t="s">
        <v>22</v>
      </c>
      <c r="L5" s="182" t="s">
        <v>23</v>
      </c>
      <c r="M5" s="182" t="s">
        <v>24</v>
      </c>
      <c r="N5" s="182" t="s">
        <v>25</v>
      </c>
      <c r="O5" s="182" t="s">
        <v>26</v>
      </c>
      <c r="P5" s="183" t="s">
        <v>27</v>
      </c>
      <c r="Q5" s="184" t="s">
        <v>28</v>
      </c>
      <c r="R5" s="185" t="s">
        <v>29</v>
      </c>
      <c r="S5" s="185" t="s">
        <v>30</v>
      </c>
      <c r="T5" s="186" t="s">
        <v>31</v>
      </c>
      <c r="U5" s="186" t="s">
        <v>32</v>
      </c>
      <c r="V5" s="187" t="s">
        <v>33</v>
      </c>
      <c r="W5" s="188" t="s">
        <v>34</v>
      </c>
      <c r="X5" s="189" t="s">
        <v>35</v>
      </c>
      <c r="Y5" s="190" t="s">
        <v>36</v>
      </c>
      <c r="Z5" s="191" t="s">
        <v>37</v>
      </c>
      <c r="AA5" s="191" t="s">
        <v>38</v>
      </c>
      <c r="AB5" s="191" t="s">
        <v>39</v>
      </c>
      <c r="AC5" s="191" t="s">
        <v>40</v>
      </c>
      <c r="AD5" s="192" t="s">
        <v>41</v>
      </c>
      <c r="AE5" s="193" t="s">
        <v>42</v>
      </c>
      <c r="AF5" s="194" t="s">
        <v>43</v>
      </c>
      <c r="AG5" s="195" t="s">
        <v>44</v>
      </c>
      <c r="AH5" s="196" t="s">
        <v>45</v>
      </c>
      <c r="AI5" s="197" t="s">
        <v>46</v>
      </c>
      <c r="AJ5" s="198" t="s">
        <v>47</v>
      </c>
      <c r="AK5" s="199" t="s">
        <v>48</v>
      </c>
      <c r="AL5" s="200" t="s">
        <v>49</v>
      </c>
      <c r="AM5" s="201" t="s">
        <v>50</v>
      </c>
      <c r="AN5" s="202" t="s">
        <v>51</v>
      </c>
      <c r="AO5" s="203" t="s">
        <v>52</v>
      </c>
      <c r="AP5" s="204" t="s">
        <v>53</v>
      </c>
      <c r="AQ5" s="204" t="s">
        <v>54</v>
      </c>
      <c r="AR5" s="201" t="s">
        <v>55</v>
      </c>
      <c r="AS5" s="202" t="s">
        <v>56</v>
      </c>
      <c r="AT5" s="205" t="s">
        <v>61</v>
      </c>
      <c r="AU5" s="206" t="s">
        <v>62</v>
      </c>
      <c r="AV5" s="206" t="s">
        <v>63</v>
      </c>
      <c r="AW5" s="206" t="s">
        <v>64</v>
      </c>
      <c r="AX5" s="206" t="s">
        <v>65</v>
      </c>
      <c r="AY5" s="206" t="s">
        <v>66</v>
      </c>
      <c r="AZ5" s="206" t="s">
        <v>67</v>
      </c>
      <c r="BA5" s="206" t="s">
        <v>68</v>
      </c>
      <c r="BB5" s="206" t="s">
        <v>69</v>
      </c>
      <c r="BC5" s="207" t="s">
        <v>70</v>
      </c>
    </row>
    <row r="6" spans="1:55" ht="16.5" thickBot="1">
      <c r="A6" s="460"/>
      <c r="B6" s="137" t="s">
        <v>59</v>
      </c>
      <c r="C6" s="138">
        <v>1</v>
      </c>
      <c r="D6" s="139">
        <v>2</v>
      </c>
      <c r="E6" s="140">
        <v>3</v>
      </c>
      <c r="F6" s="138">
        <v>4</v>
      </c>
      <c r="G6" s="139">
        <v>5</v>
      </c>
      <c r="H6" s="139">
        <v>6</v>
      </c>
      <c r="I6" s="139">
        <v>7</v>
      </c>
      <c r="J6" s="137">
        <v>8</v>
      </c>
      <c r="K6" s="417">
        <v>9</v>
      </c>
      <c r="L6" s="139">
        <v>10</v>
      </c>
      <c r="M6" s="139">
        <v>11</v>
      </c>
      <c r="N6" s="139">
        <v>12</v>
      </c>
      <c r="O6" s="139">
        <v>13</v>
      </c>
      <c r="P6" s="140">
        <v>14</v>
      </c>
      <c r="Q6" s="138">
        <v>15</v>
      </c>
      <c r="R6" s="139">
        <v>16</v>
      </c>
      <c r="S6" s="139">
        <v>17</v>
      </c>
      <c r="T6" s="139">
        <v>18</v>
      </c>
      <c r="U6" s="139">
        <v>19</v>
      </c>
      <c r="V6" s="137">
        <v>20</v>
      </c>
      <c r="W6" s="141">
        <v>21</v>
      </c>
      <c r="X6" s="140">
        <v>22</v>
      </c>
      <c r="Y6" s="138">
        <v>23</v>
      </c>
      <c r="Z6" s="139">
        <v>24</v>
      </c>
      <c r="AA6" s="139">
        <v>25</v>
      </c>
      <c r="AB6" s="139">
        <v>26</v>
      </c>
      <c r="AC6" s="139">
        <v>27</v>
      </c>
      <c r="AD6" s="137">
        <v>28</v>
      </c>
      <c r="AE6" s="141">
        <v>29</v>
      </c>
      <c r="AF6" s="140">
        <v>30</v>
      </c>
      <c r="AG6" s="138">
        <v>31</v>
      </c>
      <c r="AH6" s="137">
        <v>32</v>
      </c>
      <c r="AI6" s="141">
        <v>33</v>
      </c>
      <c r="AJ6" s="139">
        <v>34</v>
      </c>
      <c r="AK6" s="140">
        <v>35</v>
      </c>
      <c r="AL6" s="417">
        <v>36</v>
      </c>
      <c r="AM6" s="308">
        <v>37</v>
      </c>
      <c r="AN6" s="309">
        <v>38</v>
      </c>
      <c r="AO6" s="417">
        <v>39</v>
      </c>
      <c r="AP6" s="308">
        <v>40</v>
      </c>
      <c r="AQ6" s="308">
        <v>41</v>
      </c>
      <c r="AR6" s="308">
        <v>42</v>
      </c>
      <c r="AS6" s="309">
        <v>43</v>
      </c>
      <c r="AT6" s="417">
        <v>44</v>
      </c>
      <c r="AU6" s="139">
        <v>45</v>
      </c>
      <c r="AV6" s="139">
        <v>46</v>
      </c>
      <c r="AW6" s="139">
        <v>47</v>
      </c>
      <c r="AX6" s="139">
        <v>48</v>
      </c>
      <c r="AY6" s="139">
        <v>49</v>
      </c>
      <c r="AZ6" s="139">
        <v>50</v>
      </c>
      <c r="BA6" s="139">
        <v>51</v>
      </c>
      <c r="BB6" s="139">
        <v>52</v>
      </c>
      <c r="BC6" s="137">
        <v>53</v>
      </c>
    </row>
    <row r="7" spans="1:55" ht="33.950000000000003" customHeight="1">
      <c r="A7" s="2761" t="s">
        <v>205</v>
      </c>
      <c r="B7" s="457" t="s">
        <v>74</v>
      </c>
      <c r="C7" s="2658">
        <f>SUM('Комунальні по юр. особам'!E9:E13,'Комунальні по юр. особам'!E14:E18,'Комунальні по юр. особам'!E19:E23,'Комунальні по юр. особам'!E24:E28,'Комунальні по юр. особам'!E29:E33,'Комунальні по юр. особам'!E34:E38,'Комунальні по юр. особам'!E39:E43,'Комунальні по юр. особам'!E44:E48,'Комунальні по юр. особам'!E49:E53,'Комунальні по юр. особам'!E54:E58,'Комунальні по юр. особам'!E59:E63,'Комунальні по юр. особам'!E64:E68,'Комунальні по юр. особам'!E69:E73,'Комунальні по юр. особам'!E74:E78,'Комунальні по юр. особам'!E79:E83,'Комунальні по юр. особам'!E84:E88)</f>
        <v>670</v>
      </c>
      <c r="D7" s="2659">
        <f>C7-SUM(K7:K11)</f>
        <v>63</v>
      </c>
      <c r="E7" s="311">
        <f>SUM(K7,AT7)</f>
        <v>79</v>
      </c>
      <c r="F7" s="312">
        <f>SUM(G7:J7)</f>
        <v>0</v>
      </c>
      <c r="G7" s="313">
        <f>SUM('Комунальні по юр. особам'!I9,'Комунальні по юр. особам'!I14,'Комунальні по юр. особам'!I19,'Комунальні по юр. особам'!I24,'Комунальні по юр. особам'!I29,'Комунальні по юр. особам'!I34,'Комунальні по юр. особам'!I39,'Комунальні по юр. особам'!I44,'Комунальні по юр. особам'!I49,'Комунальні по юр. особам'!I54,'Комунальні по юр. особам'!I59,'Комунальні по юр. особам'!I64,'Комунальні по юр. особам'!I69,'Комунальні по юр. особам'!I74,'Комунальні по юр. особам'!I79,'Комунальні по юр. особам'!I84)</f>
        <v>0</v>
      </c>
      <c r="H7" s="313">
        <f>SUM('Комунальні по юр. особам'!J9,'Комунальні по юр. особам'!J14,'Комунальні по юр. особам'!J19,'Комунальні по юр. особам'!J24,'Комунальні по юр. особам'!J29,'Комунальні по юр. особам'!J34,'Комунальні по юр. особам'!J39,'Комунальні по юр. особам'!J44,'Комунальні по юр. особам'!J49,'Комунальні по юр. особам'!J54,'Комунальні по юр. особам'!J59,'Комунальні по юр. особам'!J64,'Комунальні по юр. особам'!J69,'Комунальні по юр. особам'!J74,'Комунальні по юр. особам'!J79,'Комунальні по юр. особам'!J84)</f>
        <v>0</v>
      </c>
      <c r="I7" s="313">
        <f>SUM('Комунальні по юр. особам'!K9,'Комунальні по юр. особам'!K14,'Комунальні по юр. особам'!K19,'Комунальні по юр. особам'!K24,'Комунальні по юр. особам'!K29,'Комунальні по юр. особам'!K34,'Комунальні по юр. особам'!K39,'Комунальні по юр. особам'!K44,'Комунальні по юр. особам'!K49,'Комунальні по юр. особам'!K54,'Комунальні по юр. особам'!K59,'Комунальні по юр. особам'!K64,'Комунальні по юр. особам'!K69,'Комунальні по юр. особам'!K74,'Комунальні по юр. особам'!K79,'Комунальні по юр. особам'!K84)</f>
        <v>0</v>
      </c>
      <c r="J7" s="314">
        <f>SUM('Комунальні по юр. особам'!L9,'Комунальні по юр. особам'!L14,'Комунальні по юр. особам'!L19,'Комунальні по юр. особам'!L24,'Комунальні по юр. особам'!L29,'Комунальні по юр. особам'!L34,'Комунальні по юр. особам'!L39,'Комунальні по юр. особам'!L44,'Комунальні по юр. особам'!L49,'Комунальні по юр. особам'!L54,'Комунальні по юр. особам'!L59,'Комунальні по юр. особам'!L64,'Комунальні по юр. особам'!L69,'Комунальні по юр. особам'!L74,'Комунальні по юр. особам'!L79,'Комунальні по юр. особам'!L84)</f>
        <v>0</v>
      </c>
      <c r="K7" s="503">
        <f>IF(AND(SUM(L7:P7)=SUM(W7:X7),SUM(Q7:V7)=SUM(W7:X7)),SUM(L7:P7),"ПЕРЕВІРТЕ ПРАВИЛЬНІСТЬ ДАНИХ")</f>
        <v>77</v>
      </c>
      <c r="L7" s="316">
        <f>SUM('Комунальні по юр. особам'!N9,'Комунальні по юр. особам'!N14,'Комунальні по юр. особам'!N19,'Комунальні по юр. особам'!N24,'Комунальні по юр. особам'!N29,'Комунальні по юр. особам'!N34,'Комунальні по юр. особам'!N39,'Комунальні по юр. особам'!N44,'Комунальні по юр. особам'!N49,'Комунальні по юр. особам'!N54,'Комунальні по юр. особам'!N59,'Комунальні по юр. особам'!N64,'Комунальні по юр. особам'!N69,'Комунальні по юр. особам'!N74,'Комунальні по юр. особам'!N79,'Комунальні по юр. особам'!N84)</f>
        <v>0</v>
      </c>
      <c r="M7" s="315">
        <f>SUM('Комунальні по юр. особам'!O9,'Комунальні по юр. особам'!O14,'Комунальні по юр. особам'!O19,'Комунальні по юр. особам'!O24,'Комунальні по юр. особам'!O29,'Комунальні по юр. особам'!O34,'Комунальні по юр. особам'!O39,'Комунальні по юр. особам'!O44,'Комунальні по юр. особам'!O49,'Комунальні по юр. особам'!O54,'Комунальні по юр. особам'!O59,'Комунальні по юр. особам'!O64,'Комунальні по юр. особам'!O69,'Комунальні по юр. особам'!O74,'Комунальні по юр. особам'!O79,'Комунальні по юр. особам'!O84)</f>
        <v>0</v>
      </c>
      <c r="N7" s="315">
        <f>SUM('Комунальні по юр. особам'!P9,'Комунальні по юр. особам'!P14,'Комунальні по юр. особам'!P19,'Комунальні по юр. особам'!P24,'Комунальні по юр. особам'!P29,'Комунальні по юр. особам'!P34,'Комунальні по юр. особам'!P39,'Комунальні по юр. особам'!P44,'Комунальні по юр. особам'!P49,'Комунальні по юр. особам'!P54,'Комунальні по юр. особам'!P59,'Комунальні по юр. особам'!P64,'Комунальні по юр. особам'!P69,'Комунальні по юр. особам'!P74,'Комунальні по юр. особам'!P79,'Комунальні по юр. особам'!P84)</f>
        <v>4</v>
      </c>
      <c r="O7" s="315">
        <f>SUM('Комунальні по юр. особам'!Q9,'Комунальні по юр. особам'!Q14,'Комунальні по юр. особам'!Q19,'Комунальні по юр. особам'!Q24,'Комунальні по юр. особам'!Q29,'Комунальні по юр. особам'!Q34,'Комунальні по юр. особам'!Q39,'Комунальні по юр. особам'!Q44,'Комунальні по юр. особам'!Q49,'Комунальні по юр. особам'!Q54,'Комунальні по юр. особам'!Q59,'Комунальні по юр. особам'!Q64,'Комунальні по юр. особам'!Q69,'Комунальні по юр. особам'!Q74,'Комунальні по юр. особам'!Q79,'Комунальні по юр. особам'!Q84)</f>
        <v>0</v>
      </c>
      <c r="P7" s="399">
        <f>SUM('Комунальні по юр. особам'!R9,'Комунальні по юр. особам'!R14,'Комунальні по юр. особам'!R19,'Комунальні по юр. особам'!R24,'Комунальні по юр. особам'!R29,'Комунальні по юр. особам'!R34,'Комунальні по юр. особам'!R39,'Комунальні по юр. особам'!R44,'Комунальні по юр. особам'!R49,'Комунальні по юр. особам'!R54,'Комунальні по юр. особам'!R59,'Комунальні по юр. особам'!R64,'Комунальні по юр. особам'!R69,'Комунальні по юр. особам'!R74,'Комунальні по юр. особам'!R79,'Комунальні по юр. особам'!R84)</f>
        <v>73</v>
      </c>
      <c r="Q7" s="407">
        <f>SUM('Комунальні по юр. особам'!S9,'Комунальні по юр. особам'!S14,'Комунальні по юр. особам'!S19,'Комунальні по юр. особам'!S24,'Комунальні по юр. особам'!S29,'Комунальні по юр. особам'!S34,'Комунальні по юр. особам'!S39,'Комунальні по юр. особам'!S44,'Комунальні по юр. особам'!S49,'Комунальні по юр. особам'!S54,'Комунальні по юр. особам'!S59,'Комунальні по юр. особам'!S64,'Комунальні по юр. особам'!S69,'Комунальні по юр. особам'!S74,'Комунальні по юр. особам'!S79,'Комунальні по юр. особам'!S84)</f>
        <v>1</v>
      </c>
      <c r="R7" s="315">
        <f>SUM('Комунальні по юр. особам'!T9,'Комунальні по юр. особам'!T14,'Комунальні по юр. особам'!T19,'Комунальні по юр. особам'!T24,'Комунальні по юр. особам'!T29,'Комунальні по юр. особам'!T34,'Комунальні по юр. особам'!T39,'Комунальні по юр. особам'!T44,'Комунальні по юр. особам'!T49,'Комунальні по юр. особам'!T54,'Комунальні по юр. особам'!T59,'Комунальні по юр. особам'!T64,'Комунальні по юр. особам'!T69,'Комунальні по юр. особам'!T74,'Комунальні по юр. особам'!T79,'Комунальні по юр. особам'!T84)</f>
        <v>0</v>
      </c>
      <c r="S7" s="315">
        <f>SUM('Комунальні по юр. особам'!U9,'Комунальні по юр. особам'!U14,'Комунальні по юр. особам'!U19,'Комунальні по юр. особам'!U24,'Комунальні по юр. особам'!U29,'Комунальні по юр. особам'!U34,'Комунальні по юр. особам'!U39,'Комунальні по юр. особам'!U44,'Комунальні по юр. особам'!U49,'Комунальні по юр. особам'!U54,'Комунальні по юр. особам'!U59,'Комунальні по юр. особам'!U64,'Комунальні по юр. особам'!U69,'Комунальні по юр. особам'!U74,'Комунальні по юр. особам'!U79,'Комунальні по юр. особам'!U84)</f>
        <v>0</v>
      </c>
      <c r="T7" s="315">
        <f>SUM('Комунальні по юр. особам'!V9,'Комунальні по юр. особам'!V14,'Комунальні по юр. особам'!V19,'Комунальні по юр. особам'!V24,'Комунальні по юр. особам'!V29,'Комунальні по юр. особам'!V34,'Комунальні по юр. особам'!V39,'Комунальні по юр. особам'!V44,'Комунальні по юр. особам'!V49,'Комунальні по юр. особам'!V54,'Комунальні по юр. особам'!V59,'Комунальні по юр. особам'!V64,'Комунальні по юр. особам'!V69,'Комунальні по юр. особам'!V74,'Комунальні по юр. особам'!V79,'Комунальні по юр. особам'!V84)</f>
        <v>60</v>
      </c>
      <c r="U7" s="315">
        <f>SUM('Комунальні по юр. особам'!W9,'Комунальні по юр. особам'!W14,'Комунальні по юр. особам'!W19,'Комунальні по юр. особам'!W24,'Комунальні по юр. особам'!W29,'Комунальні по юр. особам'!W34,'Комунальні по юр. особам'!W39,'Комунальні по юр. особам'!W44,'Комунальні по юр. особам'!W49,'Комунальні по юр. особам'!W54,'Комунальні по юр. особам'!W59,'Комунальні по юр. особам'!W64,'Комунальні по юр. особам'!W69,'Комунальні по юр. особам'!W74,'Комунальні по юр. особам'!W79,'Комунальні по юр. особам'!W84)</f>
        <v>12</v>
      </c>
      <c r="V7" s="399">
        <f>SUM('Комунальні по юр. особам'!X9,'Комунальні по юр. особам'!X14,'Комунальні по юр. особам'!X19,'Комунальні по юр. особам'!X24,'Комунальні по юр. особам'!X29,'Комунальні по юр. особам'!X34,'Комунальні по юр. особам'!X39,'Комунальні по юр. особам'!X44,'Комунальні по юр. особам'!X49,'Комунальні по юр. особам'!X54,'Комунальні по юр. особам'!X59,'Комунальні по юр. особам'!X64,'Комунальні по юр. особам'!X69,'Комунальні по юр. особам'!X74,'Комунальні по юр. особам'!X79,'Комунальні по юр. особам'!X84)</f>
        <v>4</v>
      </c>
      <c r="W7" s="407">
        <f>SUM('Комунальні по юр. особам'!Y9,'Комунальні по юр. особам'!Y14,'Комунальні по юр. особам'!Y19,'Комунальні по юр. особам'!Y24,'Комунальні по юр. особам'!Y29,'Комунальні по юр. особам'!Y34,'Комунальні по юр. особам'!Y39,'Комунальні по юр. особам'!Y44,'Комунальні по юр. особам'!Y49,'Комунальні по юр. особам'!Y54,'Комунальні по юр. особам'!Y59,'Комунальні по юр. особам'!Y64,'Комунальні по юр. особам'!Y69,'Комунальні по юр. особам'!Y74,'Комунальні по юр. особам'!Y79,'Комунальні по юр. особам'!Y84)</f>
        <v>71</v>
      </c>
      <c r="X7" s="399">
        <f>SUM('Комунальні по юр. особам'!Z9,'Комунальні по юр. особам'!Z14,'Комунальні по юр. особам'!Z19,'Комунальні по юр. особам'!Z24,'Комунальні по юр. особам'!Z29,'Комунальні по юр. особам'!Z34,'Комунальні по юр. особам'!Z39,'Комунальні по юр. особам'!Z44,'Комунальні по юр. особам'!Z49,'Комунальні по юр. особам'!Z54,'Комунальні по юр. особам'!Z59,'Комунальні по юр. особам'!Z64,'Комунальні по юр. особам'!Z69,'Комунальні по юр. особам'!Z74,'Комунальні по юр. особам'!Z79,'Комунальні по юр. особам'!Z84)</f>
        <v>6</v>
      </c>
      <c r="Y7" s="268">
        <f>SUM('Комунальні по юр. особам'!AA9,'Комунальні по юр. особам'!AA14,'Комунальні по юр. особам'!AA19,'Комунальні по юр. особам'!AA24,'Комунальні по юр. особам'!AA29,'Комунальні по юр. особам'!AA34,'Комунальні по юр. особам'!AA39,'Комунальні по юр. особам'!AA44,'Комунальні по юр. особам'!AA49,'Комунальні по юр. особам'!AA54,'Комунальні по юр. особам'!AA59,'Комунальні по юр. особам'!AA64,'Комунальні по юр. особам'!AA69,'Комунальні по юр. особам'!AA74,'Комунальні по юр. особам'!AA79,'Комунальні по юр. особам'!AA84)</f>
        <v>0</v>
      </c>
      <c r="Z7" s="313">
        <f>SUM('Комунальні по юр. особам'!AB9,'Комунальні по юр. особам'!AB14,'Комунальні по юр. особам'!AB19,'Комунальні по юр. особам'!AB24,'Комунальні по юр. особам'!AB29,'Комунальні по юр. особам'!AB34,'Комунальні по юр. особам'!AB39,'Комунальні по юр. особам'!AB44,'Комунальні по юр. особам'!AB49,'Комунальні по юр. особам'!AB54,'Комунальні по юр. особам'!AB59,'Комунальні по юр. особам'!AB64,'Комунальні по юр. особам'!AB69,'Комунальні по юр. особам'!AB74,'Комунальні по юр. особам'!AB79,'Комунальні по юр. особам'!AB84)</f>
        <v>17</v>
      </c>
      <c r="AA7" s="313">
        <f>SUM('Комунальні по юр. особам'!AC9,'Комунальні по юр. особам'!AC14,'Комунальні по юр. особам'!AC19,'Комунальні по юр. особам'!AC24,'Комунальні по юр. особам'!AC29,'Комунальні по юр. особам'!AC34,'Комунальні по юр. особам'!AC39,'Комунальні по юр. особам'!AC44,'Комунальні по юр. особам'!AC49,'Комунальні по юр. особам'!AC54,'Комунальні по юр. особам'!AC59,'Комунальні по юр. особам'!AC64,'Комунальні по юр. особам'!AC69,'Комунальні по юр. особам'!AC74,'Комунальні по юр. особам'!AC79,'Комунальні по юр. особам'!AC84)</f>
        <v>17</v>
      </c>
      <c r="AB7" s="313">
        <f>SUM('Комунальні по юр. особам'!AD9,'Комунальні по юр. особам'!AD14,'Комунальні по юр. особам'!AD19,'Комунальні по юр. особам'!AD24,'Комунальні по юр. особам'!AD29,'Комунальні по юр. особам'!AD34,'Комунальні по юр. особам'!AD39,'Комунальні по юр. особам'!AD44,'Комунальні по юр. особам'!AD49,'Комунальні по юр. особам'!AD54,'Комунальні по юр. особам'!AD59,'Комунальні по юр. особам'!AD64,'Комунальні по юр. особам'!AD69,'Комунальні по юр. особам'!AD74,'Комунальні по юр. особам'!AD79,'Комунальні по юр. особам'!AD84)</f>
        <v>2</v>
      </c>
      <c r="AC7" s="313">
        <f>SUM('Комунальні по юр. особам'!AE9,'Комунальні по юр. особам'!AE14,'Комунальні по юр. особам'!AE19,'Комунальні по юр. особам'!AE24,'Комунальні по юр. особам'!AE29,'Комунальні по юр. особам'!AE34,'Комунальні по юр. особам'!AE39,'Комунальні по юр. особам'!AE44,'Комунальні по юр. особам'!AE49,'Комунальні по юр. особам'!AE54,'Комунальні по юр. особам'!AE59,'Комунальні по юр. особам'!AE64,'Комунальні по юр. особам'!AE69,'Комунальні по юр. особам'!AE74,'Комунальні по юр. особам'!AE79,'Комунальні по юр. особам'!AE84)</f>
        <v>64</v>
      </c>
      <c r="AD7" s="314">
        <f>SUM('Комунальні по юр. особам'!AF9,'Комунальні по юр. особам'!AF14,'Комунальні по юр. особам'!AF19,'Комунальні по юр. особам'!AF24,'Комунальні по юр. особам'!AF29,'Комунальні по юр. особам'!AF34,'Комунальні по юр. особам'!AF39,'Комунальні по юр. особам'!AF44,'Комунальні по юр. особам'!AF49,'Комунальні по юр. особам'!AF54,'Комунальні по юр. особам'!AF59,'Комунальні по юр. особам'!AF64,'Комунальні по юр. особам'!AF69,'Комунальні по юр. особам'!AF74,'Комунальні по юр. особам'!AF79,'Комунальні по юр. особам'!AF84)</f>
        <v>2</v>
      </c>
      <c r="AE7" s="317">
        <v>42</v>
      </c>
      <c r="AF7" s="412">
        <v>18</v>
      </c>
      <c r="AG7" s="268">
        <v>10</v>
      </c>
      <c r="AH7" s="269">
        <f>SUM(AL7:AN7)</f>
        <v>77</v>
      </c>
      <c r="AI7" s="319" t="s">
        <v>97</v>
      </c>
      <c r="AJ7" s="313" t="s">
        <v>97</v>
      </c>
      <c r="AK7" s="314" t="s">
        <v>97</v>
      </c>
      <c r="AL7" s="419">
        <f>SUM('Комунальні по юр. особам'!AN9,'Комунальні по юр. особам'!AN14,'Комунальні по юр. особам'!AN24,'Комунальні по юр. особам'!AN29,'Комунальні по юр. особам'!AN34,'Комунальні по юр. особам'!AN39,'Комунальні по юр. особам'!AN44,'Комунальні по юр. особам'!AN49,'Комунальні по юр. особам'!AN54,'Комунальні по юр. особам'!AN59,'Комунальні по юр. особам'!AN64,'Комунальні по юр. особам'!AN69,'Комунальні по юр. особам'!AN74,'Комунальні по юр. особам'!AN79,'Комунальні по юр. особам'!AN84)</f>
        <v>15</v>
      </c>
      <c r="AM7" s="420">
        <f>SUM('Комунальні по юр. особам'!AO9,'Комунальні по юр. особам'!AO14,'Комунальні по юр. особам'!AO19,'Комунальні по юр. особам'!AO24,'Комунальні по юр. особам'!AO29,'Комунальні по юр. особам'!AO34,'Комунальні по юр. особам'!AO39,'Комунальні по юр. особам'!AO44,'Комунальні по юр. особам'!AO49,'Комунальні по юр. особам'!AO54,'Комунальні по юр. особам'!AO59,'Комунальні по юр. особам'!AO64,'Комунальні по юр. особам'!AO69,'Комунальні по юр. особам'!AO74,'Комунальні по юр. особам'!AO79,'Комунальні по юр. особам'!AO84)</f>
        <v>61</v>
      </c>
      <c r="AN7" s="422">
        <f>SUM('Комунальні по юр. особам'!AP9,'Комунальні по юр. особам'!AP14,'Комунальні по юр. особам'!AP19,'Комунальні по юр. особам'!AP24,'Комунальні по юр. особам'!AP29,'Комунальні по юр. особам'!AP34,'Комунальні по юр. особам'!AP39,'Комунальні по юр. особам'!AP44,'Комунальні по юр. особам'!AP49,'Комунальні по юр. особам'!AP54,'Комунальні по юр. особам'!AP59,'Комунальні по юр. особам'!AP64,'Комунальні по юр. особам'!AP69,'Комунальні по юр. особам'!AP74,'Комунальні по юр. особам'!AP79,'Комунальні по юр. особам'!AP84)</f>
        <v>1</v>
      </c>
      <c r="AO7" s="426" t="s">
        <v>97</v>
      </c>
      <c r="AP7" s="427" t="s">
        <v>97</v>
      </c>
      <c r="AQ7" s="427" t="s">
        <v>97</v>
      </c>
      <c r="AR7" s="427" t="s">
        <v>97</v>
      </c>
      <c r="AS7" s="499" t="s">
        <v>97</v>
      </c>
      <c r="AT7" s="371">
        <f>SUM(AU7:BC7)</f>
        <v>2</v>
      </c>
      <c r="AU7" s="316">
        <f>SUM('Комунальні по юр. особам'!AW9,'Комунальні по юр. особам'!AW14,'Комунальні по юр. особам'!AW19,'Комунальні по юр. особам'!AW24,'Комунальні по юр. особам'!AW29,'Комунальні по юр. особам'!AW34,'Комунальні по юр. особам'!AW39,'Комунальні по юр. особам'!AW44,'Комунальні по юр. особам'!AW49,'Комунальні по юр. особам'!AW54,'Комунальні по юр. особам'!AW59,'Комунальні по юр. особам'!AW64,'Комунальні по юр. особам'!AW69,'Комунальні по юр. особам'!AW74,'Комунальні по юр. особам'!AW79,'Комунальні по юр. особам'!AW84)</f>
        <v>0</v>
      </c>
      <c r="AV7" s="315">
        <f>SUM('Комунальні по юр. особам'!AX9,'Комунальні по юр. особам'!AX14,'Комунальні по юр. особам'!AX19,'Комунальні по юр. особам'!AX24,'Комунальні по юр. особам'!AX29,'Комунальні по юр. особам'!AX34,'Комунальні по юр. особам'!AX39,'Комунальні по юр. особам'!AX44,'Комунальні по юр. особам'!AX49,'Комунальні по юр. особам'!AX54,'Комунальні по юр. особам'!AX59,'Комунальні по юр. особам'!AX64,'Комунальні по юр. особам'!AX69,'Комунальні по юр. особам'!AX74,'Комунальні по юр. особам'!AX79,'Комунальні по юр. особам'!AX84)</f>
        <v>0</v>
      </c>
      <c r="AW7" s="315">
        <f>SUM('Комунальні по юр. особам'!AY9,'Комунальні по юр. особам'!AY14,'Комунальні по юр. особам'!AY19,'Комунальні по юр. особам'!AY24,'Комунальні по юр. особам'!AY29,'Комунальні по юр. особам'!AY34,'Комунальні по юр. особам'!AY39,'Комунальні по юр. особам'!AY44,'Комунальні по юр. особам'!AY49,'Комунальні по юр. особам'!AY54,'Комунальні по юр. особам'!AY59,'Комунальні по юр. особам'!AY64,'Комунальні по юр. особам'!AY69,'Комунальні по юр. особам'!AY74,'Комунальні по юр. особам'!AY79,'Комунальні по юр. особам'!AY84)</f>
        <v>0</v>
      </c>
      <c r="AX7" s="315">
        <f>SUM('Комунальні по юр. особам'!AZ9,'Комунальні по юр. особам'!AZ14,'Комунальні по юр. особам'!AZ19,'Комунальні по юр. особам'!AZ24,'Комунальні по юр. особам'!AZ29,'Комунальні по юр. особам'!AZ34,'Комунальні по юр. особам'!AZ39,'Комунальні по юр. особам'!AZ44,'Комунальні по юр. особам'!AZ49,'Комунальні по юр. особам'!AZ54,'Комунальні по юр. особам'!AZ59,'Комунальні по юр. особам'!AZ64,'Комунальні по юр. особам'!AZ69,'Комунальні по юр. особам'!AZ74,'Комунальні по юр. особам'!AZ79,'Комунальні по юр. особам'!AZ84)</f>
        <v>1</v>
      </c>
      <c r="AY7" s="315">
        <f>SUM('Комунальні по юр. особам'!BA9,'Комунальні по юр. особам'!BA14,'Комунальні по юр. особам'!BA19,'Комунальні по юр. особам'!BA24,'Комунальні по юр. особам'!BA29,'Комунальні по юр. особам'!BA34,'Комунальні по юр. особам'!BA39,'Комунальні по юр. особам'!BA44,'Комунальні по юр. особам'!BA49,'Комунальні по юр. особам'!BA54,'Комунальні по юр. особам'!BA59,'Комунальні по юр. особам'!BA64,'Комунальні по юр. особам'!BA69,'Комунальні по юр. особам'!BA74,'Комунальні по юр. особам'!BA79,'Комунальні по юр. особам'!BA84)</f>
        <v>0</v>
      </c>
      <c r="AZ7" s="315">
        <f>SUM('Комунальні по юр. особам'!BB9,'Комунальні по юр. особам'!BB14,'Комунальні по юр. особам'!BB19,'Комунальні по юр. особам'!BB24,'Комунальні по юр. особам'!BB29,'Комунальні по юр. особам'!BB34,'Комунальні по юр. особам'!BB39,'Комунальні по юр. особам'!BB44,'Комунальні по юр. особам'!BB49,'Комунальні по юр. особам'!BB54,'Комунальні по юр. особам'!BB59,'Комунальні по юр. особам'!BB64,'Комунальні по юр. особам'!BB69,'Комунальні по юр. особам'!BB74,'Комунальні по юр. особам'!BB79,'Комунальні по юр. особам'!BB84)</f>
        <v>0</v>
      </c>
      <c r="BA7" s="315">
        <f>SUM('Комунальні по юр. особам'!BC9,'Комунальні по юр. особам'!BC14,'Комунальні по юр. особам'!BC19,'Комунальні по юр. особам'!BC24,'Комунальні по юр. особам'!BC29,'Комунальні по юр. особам'!BC34,'Комунальні по юр. особам'!BC39,'Комунальні по юр. особам'!BC44,'Комунальні по юр. особам'!BC49,'Комунальні по юр. особам'!BC54,'Комунальні по юр. особам'!BC59,'Комунальні по юр. особам'!BC64,'Комунальні по юр. особам'!BC69,'Комунальні по юр. особам'!BC74,'Комунальні по юр. особам'!BC79,'Комунальні по юр. особам'!BC84)</f>
        <v>0</v>
      </c>
      <c r="BB7" s="315">
        <f>SUM('Комунальні по юр. особам'!BD9,'Комунальні по юр. особам'!BD14,'Комунальні по юр. особам'!BD19,'Комунальні по юр. особам'!BD24,'Комунальні по юр. особам'!BD29,'Комунальні по юр. особам'!BD34,'Комунальні по юр. особам'!BD39,'Комунальні по юр. особам'!BD44,'Комунальні по юр. особам'!BD49,'Комунальні по юр. особам'!BD54,'Комунальні по юр. особам'!BD59,'Комунальні по юр. особам'!BD64,'Комунальні по юр. особам'!BD69,'Комунальні по юр. особам'!BD74,'Комунальні по юр. особам'!BD79,'Комунальні по юр. особам'!BD84)</f>
        <v>0</v>
      </c>
      <c r="BC7" s="399">
        <f>SUM('Комунальні по юр. особам'!BE9,'Комунальні по юр. особам'!BE14,'Комунальні по юр. особам'!BE19,'Комунальні по юр. особам'!BE24,'Комунальні по юр. особам'!BE29,'Комунальні по юр. особам'!BE34,'Комунальні по юр. особам'!BE39,'Комунальні по юр. особам'!BE44,'Комунальні по юр. особам'!BE49,'Комунальні по юр. особам'!BE54,'Комунальні по юр. особам'!BE59,'Комунальні по юр. особам'!BE64,'Комунальні по юр. особам'!BE69,'Комунальні по юр. особам'!BE74,'Комунальні по юр. особам'!BE79,'Комунальні по юр. особам'!BE84)</f>
        <v>1</v>
      </c>
    </row>
    <row r="8" spans="1:55" ht="33.950000000000003" customHeight="1">
      <c r="A8" s="2762"/>
      <c r="B8" s="458" t="s">
        <v>75</v>
      </c>
      <c r="C8" s="2627"/>
      <c r="D8" s="2630"/>
      <c r="E8" s="227">
        <f>SUM(K8,AT8)</f>
        <v>0</v>
      </c>
      <c r="F8" s="235">
        <f>SUM(G8:J8)</f>
        <v>0</v>
      </c>
      <c r="G8" s="236"/>
      <c r="H8" s="236"/>
      <c r="I8" s="236"/>
      <c r="J8" s="237"/>
      <c r="K8" s="504">
        <f t="shared" ref="K8:K11" si="0">IF(AND(SUM(L8:P8)=SUM(W8:X8),SUM(Q8:V8)=SUM(W8:X8)),SUM(L8:P8),"ПЕРЕВІРТЕ ПРАВИЛЬНІСТЬ ДАНИХ")</f>
        <v>0</v>
      </c>
      <c r="L8" s="259"/>
      <c r="M8" s="238"/>
      <c r="N8" s="238"/>
      <c r="O8" s="238"/>
      <c r="P8" s="400"/>
      <c r="Q8" s="408"/>
      <c r="R8" s="241"/>
      <c r="S8" s="241"/>
      <c r="T8" s="238"/>
      <c r="U8" s="238"/>
      <c r="V8" s="400"/>
      <c r="W8" s="410"/>
      <c r="X8" s="411"/>
      <c r="Y8" s="413"/>
      <c r="Z8" s="244"/>
      <c r="AA8" s="244"/>
      <c r="AB8" s="244"/>
      <c r="AC8" s="244"/>
      <c r="AD8" s="245"/>
      <c r="AE8" s="246"/>
      <c r="AF8" s="414"/>
      <c r="AG8" s="430"/>
      <c r="AH8" s="271">
        <f>SUM(AL8:AN8)</f>
        <v>0</v>
      </c>
      <c r="AI8" s="248" t="s">
        <v>98</v>
      </c>
      <c r="AJ8" s="249" t="s">
        <v>98</v>
      </c>
      <c r="AK8" s="252" t="s">
        <v>98</v>
      </c>
      <c r="AL8" s="421"/>
      <c r="AM8" s="418"/>
      <c r="AN8" s="423"/>
      <c r="AO8" s="428" t="s">
        <v>97</v>
      </c>
      <c r="AP8" s="424" t="s">
        <v>97</v>
      </c>
      <c r="AQ8" s="424" t="s">
        <v>97</v>
      </c>
      <c r="AR8" s="424" t="s">
        <v>97</v>
      </c>
      <c r="AS8" s="500" t="s">
        <v>97</v>
      </c>
      <c r="AT8" s="372">
        <f t="shared" ref="AT8:AT11" si="1">SUM(AU8:BC8)</f>
        <v>0</v>
      </c>
      <c r="AU8" s="259">
        <f>SUM('Комунальні по юр. особам'!AW10,'Комунальні по юр. особам'!AW15,'Комунальні по юр. особам'!AW20,'Комунальні по юр. особам'!AW25,'Комунальні по юр. особам'!AW30,'Комунальні по юр. особам'!AW35,'Комунальні по юр. особам'!AW40,'Комунальні по юр. особам'!AW45,'Комунальні по юр. особам'!AW50,'Комунальні по юр. особам'!AW55,'Комунальні по юр. особам'!AW60,'Комунальні по юр. особам'!AW65,'Комунальні по юр. особам'!AW70,'Комунальні по юр. особам'!AW75,'Комунальні по юр. особам'!AW80,'Комунальні по юр. особам'!AW85)</f>
        <v>0</v>
      </c>
      <c r="AV8" s="238"/>
      <c r="AW8" s="238"/>
      <c r="AX8" s="238"/>
      <c r="AY8" s="238"/>
      <c r="AZ8" s="238"/>
      <c r="BA8" s="238"/>
      <c r="BB8" s="238"/>
      <c r="BC8" s="400"/>
    </row>
    <row r="9" spans="1:55" ht="33.950000000000003" customHeight="1">
      <c r="A9" s="2762"/>
      <c r="B9" s="458" t="s">
        <v>76</v>
      </c>
      <c r="C9" s="2627"/>
      <c r="D9" s="2630"/>
      <c r="E9" s="227">
        <v>4</v>
      </c>
      <c r="F9" s="235">
        <v>0</v>
      </c>
      <c r="G9" s="249"/>
      <c r="H9" s="249"/>
      <c r="I9" s="249"/>
      <c r="J9" s="252"/>
      <c r="K9" s="504">
        <v>4</v>
      </c>
      <c r="L9" s="259"/>
      <c r="M9" s="238">
        <v>4</v>
      </c>
      <c r="N9" s="238"/>
      <c r="O9" s="253"/>
      <c r="P9" s="400"/>
      <c r="Q9" s="408"/>
      <c r="R9" s="238"/>
      <c r="S9" s="238">
        <v>4</v>
      </c>
      <c r="T9" s="238"/>
      <c r="U9" s="238"/>
      <c r="V9" s="400"/>
      <c r="W9" s="410">
        <v>3</v>
      </c>
      <c r="X9" s="411">
        <v>1</v>
      </c>
      <c r="Y9" s="415"/>
      <c r="Z9" s="231"/>
      <c r="AA9" s="231"/>
      <c r="AB9" s="231"/>
      <c r="AC9" s="231">
        <v>4</v>
      </c>
      <c r="AD9" s="232"/>
      <c r="AE9" s="251">
        <v>40</v>
      </c>
      <c r="AF9" s="416">
        <v>15</v>
      </c>
      <c r="AG9" s="270">
        <v>80</v>
      </c>
      <c r="AH9" s="271">
        <v>4</v>
      </c>
      <c r="AI9" s="248">
        <v>2</v>
      </c>
      <c r="AJ9" s="249">
        <v>2</v>
      </c>
      <c r="AK9" s="252"/>
      <c r="AL9" s="421" t="s">
        <v>97</v>
      </c>
      <c r="AM9" s="418" t="s">
        <v>97</v>
      </c>
      <c r="AN9" s="423" t="s">
        <v>97</v>
      </c>
      <c r="AO9" s="428" t="s">
        <v>97</v>
      </c>
      <c r="AP9" s="424" t="s">
        <v>97</v>
      </c>
      <c r="AQ9" s="424" t="s">
        <v>97</v>
      </c>
      <c r="AR9" s="424" t="s">
        <v>97</v>
      </c>
      <c r="AS9" s="500" t="s">
        <v>97</v>
      </c>
      <c r="AT9" s="372">
        <v>0</v>
      </c>
      <c r="AU9" s="259">
        <f>SUM('Комунальні по юр. особам'!AW11,'Комунальні по юр. особам'!AW16,'Комунальні по юр. особам'!AW21,'Комунальні по юр. особам'!AW26,'Комунальні по юр. особам'!AW31,'Комунальні по юр. особам'!AW36,'Комунальні по юр. особам'!AW41,'Комунальні по юр. особам'!AW46,'Комунальні по юр. особам'!AW51,'Комунальні по юр. особам'!AW56,'Комунальні по юр. особам'!AW61,'Комунальні по юр. особам'!AW66,'Комунальні по юр. особам'!AW71,'Комунальні по юр. особам'!AW76,'Комунальні по юр. особам'!AW81,'Комунальні по юр. особам'!AW86)</f>
        <v>0</v>
      </c>
      <c r="AV9" s="238"/>
      <c r="AW9" s="238"/>
      <c r="AX9" s="238"/>
      <c r="AY9" s="238"/>
      <c r="AZ9" s="238"/>
      <c r="BA9" s="238"/>
      <c r="BB9" s="238"/>
      <c r="BC9" s="400"/>
    </row>
    <row r="10" spans="1:55" ht="33.950000000000003" customHeight="1">
      <c r="A10" s="2762"/>
      <c r="B10" s="458" t="s">
        <v>77</v>
      </c>
      <c r="C10" s="2627"/>
      <c r="D10" s="2630"/>
      <c r="E10" s="227">
        <f>SUM(K10,AT10)</f>
        <v>542</v>
      </c>
      <c r="F10" s="235">
        <f>SUM(G10:J10)</f>
        <v>15</v>
      </c>
      <c r="G10" s="249">
        <f>SUM('Комунальні по юр. особам'!I12,'Комунальні по юр. особам'!I17,'Комунальні по юр. особам'!I22,'Комунальні по юр. особам'!I27,'Комунальні по юр. особам'!I32,'Комунальні по юр. особам'!I37,'Комунальні по юр. особам'!I42,'Комунальні по юр. особам'!I47,'Комунальні по юр. особам'!I52,'Комунальні по юр. особам'!I57,'Комунальні по юр. особам'!I62,'Комунальні по юр. особам'!I67,'Комунальні по юр. особам'!I72,'Комунальні по юр. особам'!I77,'Комунальні по юр. особам'!I82,'Комунальні по юр. особам'!I87)</f>
        <v>13</v>
      </c>
      <c r="H10" s="249">
        <f>SUM('Комунальні по юр. особам'!J12,'Комунальні по юр. особам'!J17,'Комунальні по юр. особам'!J22,'Комунальні по юр. особам'!J27,'Комунальні по юр. особам'!J32,'Комунальні по юр. особам'!J37,'Комунальні по юр. особам'!J42,'Комунальні по юр. особам'!J47,'Комунальні по юр. особам'!J52,'Комунальні по юр. особам'!J57,'Комунальні по юр. особам'!J62,'Комунальні по юр. особам'!J67,'Комунальні по юр. особам'!J72,'Комунальні по юр. особам'!J77,'Комунальні по юр. особам'!J82,'Комунальні по юр. особам'!J87)</f>
        <v>0</v>
      </c>
      <c r="I10" s="249">
        <f>SUM('Комунальні по юр. особам'!K12,'Комунальні по юр. особам'!K17,'Комунальні по юр. особам'!K22,'Комунальні по юр. особам'!K27,'Комунальні по юр. особам'!K32,'Комунальні по юр. особам'!K37,'Комунальні по юр. особам'!K42,'Комунальні по юр. особам'!K47,'Комунальні по юр. особам'!K52,'Комунальні по юр. особам'!K57,'Комунальні по юр. особам'!K62,'Комунальні по юр. особам'!K67,'Комунальні по юр. особам'!K72,'Комунальні по юр. особам'!K77,'Комунальні по юр. особам'!K82,'Комунальні по юр. особам'!K87)</f>
        <v>2</v>
      </c>
      <c r="J10" s="252">
        <f>SUM('Комунальні по юр. особам'!L12,'Комунальні по юр. особам'!L17,'Комунальні по юр. особам'!L22,'Комунальні по юр. особам'!L27,'Комунальні по юр. особам'!L32,'Комунальні по юр. особам'!L37,'Комунальні по юр. особам'!L42,'Комунальні по юр. особам'!L47,'Комунальні по юр. особам'!L52,'Комунальні по юр. особам'!L57,'Комунальні по юр. особам'!L62,'Комунальні по юр. особам'!L67,'Комунальні по юр. особам'!L72,'Комунальні по юр. особам'!L77,'Комунальні по юр. особам'!L82,'Комунальні по юр. особам'!L87)</f>
        <v>0</v>
      </c>
      <c r="K10" s="504">
        <f>IF(AND(SUM(L10:P10)=SUM(W10:X10),SUM(Q10:V10)=SUM(W10:X10)),SUM(L10:P10),"ПЕРЕВІРТЕ ПРАВИЛЬНІСТЬ ДАНИХ")</f>
        <v>526</v>
      </c>
      <c r="L10" s="259">
        <f>SUM('Комунальні по юр. особам'!N12,'Комунальні по юр. особам'!N17,'Комунальні по юр. особам'!N22,'Комунальні по юр. особам'!N27,'Комунальні по юр. особам'!N32,'Комунальні по юр. особам'!N37,'Комунальні по юр. особам'!N42,'Комунальні по юр. особам'!N47,'Комунальні по юр. особам'!N52,'Комунальні по юр. особам'!N57,'Комунальні по юр. особам'!N62,'Комунальні по юр. особам'!N67,'Комунальні по юр. особам'!N72,'Комунальні по юр. особам'!N77,'Комунальні по юр. особам'!N82,'Комунальні по юр. особам'!N87)</f>
        <v>0</v>
      </c>
      <c r="M10" s="238">
        <f>SUM('Комунальні по юр. особам'!O12,'Комунальні по юр. особам'!O17,'Комунальні по юр. особам'!O22,'Комунальні по юр. особам'!O27,'Комунальні по юр. особам'!O32,'Комунальні по юр. особам'!O37,'Комунальні по юр. особам'!O42,'Комунальні по юр. особам'!O47,'Комунальні по юр. особам'!O52,'Комунальні по юр. особам'!O57,'Комунальні по юр. особам'!O62,'Комунальні по юр. особам'!O67,'Комунальні по юр. особам'!O72,'Комунальні по юр. особам'!O77,'Комунальні по юр. особам'!O82,'Комунальні по юр. особам'!O87)</f>
        <v>0</v>
      </c>
      <c r="N10" s="238">
        <f>SUM('Комунальні по юр. особам'!P12,'Комунальні по юр. особам'!P17,'Комунальні по юр. особам'!P22,'Комунальні по юр. особам'!P27,'Комунальні по юр. особам'!P32,'Комунальні по юр. особам'!P37,'Комунальні по юр. особам'!P42,'Комунальні по юр. особам'!P47,'Комунальні по юр. особам'!P52,'Комунальні по юр. особам'!P57,'Комунальні по юр. особам'!P62,'Комунальні по юр. особам'!P67,'Комунальні по юр. особам'!P72,'Комунальні по юр. особам'!P77,'Комунальні по юр. особам'!P82,'Комунальні по юр. особам'!P87)</f>
        <v>0</v>
      </c>
      <c r="O10" s="238">
        <f>SUM('Комунальні по юр. особам'!Q12,'Комунальні по юр. особам'!Q17,'Комунальні по юр. особам'!Q22,'Комунальні по юр. особам'!Q27,'Комунальні по юр. особам'!Q32,'Комунальні по юр. особам'!Q37,'Комунальні по юр. особам'!Q42,'Комунальні по юр. особам'!Q47,'Комунальні по юр. особам'!Q52,'Комунальні по юр. особам'!Q57,'Комунальні по юр. особам'!Q62,'Комунальні по юр. особам'!Q67,'Комунальні по юр. особам'!Q72,'Комунальні по юр. особам'!Q77,'Комунальні по юр. особам'!Q82,'Комунальні по юр. особам'!Q87)</f>
        <v>0</v>
      </c>
      <c r="P10" s="400">
        <f>SUM('Комунальні по юр. особам'!R12,'Комунальні по юр. особам'!R17,'Комунальні по юр. особам'!R22,'Комунальні по юр. особам'!R27,'Комунальні по юр. особам'!R32,'Комунальні по юр. особам'!R37,'Комунальні по юр. особам'!R42,'Комунальні по юр. особам'!R47,'Комунальні по юр. особам'!R52,'Комунальні по юр. особам'!R57,'Комунальні по юр. особам'!R62,'Комунальні по юр. особам'!R67,'Комунальні по юр. особам'!R72,'Комунальні по юр. особам'!R77,'Комунальні по юр. особам'!R82,'Комунальні по юр. особам'!R87)</f>
        <v>526</v>
      </c>
      <c r="Q10" s="408">
        <f>SUM('Комунальні по юр. особам'!S12,'Комунальні по юр. особам'!S17,'Комунальні по юр. особам'!S22,'Комунальні по юр. особам'!S27,'Комунальні по юр. особам'!S32,'Комунальні по юр. особам'!S37,'Комунальні по юр. особам'!S42,'Комунальні по юр. особам'!S47,'Комунальні по юр. особам'!S52,'Комунальні по юр. особам'!S57,'Комунальні по юр. особам'!S62,'Комунальні по юр. особам'!S67,'Комунальні по юр. особам'!S72,'Комунальні по юр. особам'!S77,'Комунальні по юр. особам'!S82,'Комунальні по юр. особам'!S87)</f>
        <v>39</v>
      </c>
      <c r="R10" s="238">
        <f>SUM('Комунальні по юр. особам'!T12,'Комунальні по юр. особам'!T17,'Комунальні по юр. особам'!T22,'Комунальні по юр. особам'!T27,'Комунальні по юр. особам'!T32,'Комунальні по юр. особам'!T37,'Комунальні по юр. особам'!T42,'Комунальні по юр. особам'!T47,'Комунальні по юр. особам'!T52,'Комунальні по юр. особам'!T57,'Комунальні по юр. особам'!T62,'Комунальні по юр. особам'!T67,'Комунальні по юр. особам'!T72,'Комунальні по юр. особам'!T77,'Комунальні по юр. особам'!T82,'Комунальні по юр. особам'!T87)</f>
        <v>0</v>
      </c>
      <c r="S10" s="238">
        <f>SUM('Комунальні по юр. особам'!U12,'Комунальні по юр. особам'!U17,'Комунальні по юр. особам'!U22,'Комунальні по юр. особам'!U27,'Комунальні по юр. особам'!U32,'Комунальні по юр. особам'!U37,'Комунальні по юр. особам'!U42,'Комунальні по юр. особам'!U47,'Комунальні по юр. особам'!U52,'Комунальні по юр. особам'!U57,'Комунальні по юр. особам'!U62,'Комунальні по юр. особам'!U67,'Комунальні по юр. особам'!U72,'Комунальні по юр. особам'!U77,'Комунальні по юр. особам'!U82,'Комунальні по юр. особам'!U87)</f>
        <v>0</v>
      </c>
      <c r="T10" s="238">
        <f>SUM('Комунальні по юр. особам'!V12,'Комунальні по юр. особам'!V17,'Комунальні по юр. особам'!V22,'Комунальні по юр. особам'!V27,'Комунальні по юр. особам'!V32,'Комунальні по юр. особам'!V37,'Комунальні по юр. особам'!V42,'Комунальні по юр. особам'!V47,'Комунальні по юр. особам'!V52,'Комунальні по юр. особам'!V57,'Комунальні по юр. особам'!V62,'Комунальні по юр. особам'!V67,'Комунальні по юр. особам'!V72,'Комунальні по юр. особам'!V77,'Комунальні по юр. особам'!V82,'Комунальні по юр. особам'!V87)</f>
        <v>372</v>
      </c>
      <c r="U10" s="238">
        <f>SUM('Комунальні по юр. особам'!W12,'Комунальні по юр. особам'!W17,'Комунальні по юр. особам'!W22,'Комунальні по юр. особам'!W27,'Комунальні по юр. особам'!W32,'Комунальні по юр. особам'!W37,'Комунальні по юр. особам'!W42,'Комунальні по юр. особам'!W47,'Комунальні по юр. особам'!W52,'Комунальні по юр. особам'!W57,'Комунальні по юр. особам'!W62,'Комунальні по юр. особам'!W67,'Комунальні по юр. особам'!W72,'Комунальні по юр. особам'!W77,'Комунальні по юр. особам'!W82,'Комунальні по юр. особам'!W87)</f>
        <v>115</v>
      </c>
      <c r="V10" s="400">
        <f>SUM('Комунальні по юр. особам'!X12,'Комунальні по юр. особам'!X17,'Комунальні по юр. особам'!X22,'Комунальні по юр. особам'!X27,'Комунальні по юр. особам'!X32,'Комунальні по юр. особам'!X37,'Комунальні по юр. особам'!X42,'Комунальні по юр. особам'!X47,'Комунальні по юр. особам'!X52,'Комунальні по юр. особам'!X57,'Комунальні по юр. особам'!X62,'Комунальні по юр. особам'!X67,'Комунальні по юр. особам'!X72,'Комунальні по юр. особам'!X77,'Комунальні по юр. особам'!X82,'Комунальні по юр. особам'!X87)</f>
        <v>0</v>
      </c>
      <c r="W10" s="410">
        <f>SUM('Комунальні по юр. особам'!Y12,'Комунальні по юр. особам'!Y17,'Комунальні по юр. особам'!Y22,'Комунальні по юр. особам'!Y27,'Комунальні по юр. особам'!Y32,'Комунальні по юр. особам'!Y37,'Комунальні по юр. особам'!Y42,'Комунальні по юр. особам'!Y47,'Комунальні по юр. особам'!Y52,'Комунальні по юр. особам'!Y57,'Комунальні по юр. особам'!Y62,'Комунальні по юр. особам'!Y67,'Комунальні по юр. особам'!Y72,'Комунальні по юр. особам'!Y77,'Комунальні по юр. особам'!Y82,'Комунальні по юр. особам'!Y87)</f>
        <v>473</v>
      </c>
      <c r="X10" s="411">
        <f>SUM('Комунальні по юр. особам'!Z12,'Комунальні по юр. особам'!Z17,'Комунальні по юр. особам'!Z22,'Комунальні по юр. особам'!Z27,'Комунальні по юр. особам'!Z32,'Комунальні по юр. особам'!Z37,'Комунальні по юр. особам'!Z42,'Комунальні по юр. особам'!Z47,'Комунальні по юр. особам'!Z52,'Комунальні по юр. особам'!Z57,'Комунальні по юр. особам'!Z62,'Комунальні по юр. особам'!Z67,'Комунальні по юр. особам'!Z72,'Комунальні по юр. особам'!Z77,'Комунальні по юр. особам'!Z82,'Комунальні по юр. особам'!Z87)</f>
        <v>53</v>
      </c>
      <c r="Y10" s="415">
        <f>SUM('Комунальні по юр. особам'!AA12,'Комунальні по юр. особам'!AA17,'Комунальні по юр. особам'!AA22,'Комунальні по юр. особам'!AA27,'Комунальні по юр. особам'!AA32,'Комунальні по юр. особам'!AA37,'Комунальні по юр. особам'!AA42,'Комунальні по юр. особам'!AA47,'Комунальні по юр. особам'!AA52,'Комунальні по юр. особам'!AA57,'Комунальні по юр. особам'!AA62,'Комунальні по юр. особам'!AA67,'Комунальні по юр. особам'!AA72,'Комунальні по юр. особам'!AA77,'Комунальні по юр. особам'!AA82,'Комунальні по юр. особам'!AA87)</f>
        <v>0</v>
      </c>
      <c r="Z10" s="231">
        <f>SUM('Комунальні по юр. особам'!AB12,'Комунальні по юр. особам'!AB17,'Комунальні по юр. особам'!AB22,'Комунальні по юр. особам'!AB27,'Комунальні по юр. особам'!AB32,'Комунальні по юр. особам'!AB37,'Комунальні по юр. особам'!AB42,'Комунальні по юр. особам'!AB47,'Комунальні по юр. особам'!AB52,'Комунальні по юр. особам'!AB57,'Комунальні по юр. особам'!AB62,'Комунальні по юр. особам'!AB67,'Комунальні по юр. особам'!AB72,'Комунальні по юр. особам'!AB77,'Комунальні по юр. особам'!AB82,'Комунальні по юр. особам'!AB87)</f>
        <v>104</v>
      </c>
      <c r="AA10" s="231">
        <f>SUM('Комунальні по юр. особам'!AC12,'Комунальні по юр. особам'!AC17,'Комунальні по юр. особам'!AC22,'Комунальні по юр. особам'!AC27,'Комунальні по юр. особам'!AC32,'Комунальні по юр. особам'!AC37,'Комунальні по юр. особам'!AC42,'Комунальні по юр. особам'!AC47,'Комунальні по юр. особам'!AC52,'Комунальні по юр. особам'!AC57,'Комунальні по юр. особам'!AC62,'Комунальні по юр. особам'!AC67,'Комунальні по юр. особам'!AC72,'Комунальні по юр. особам'!AC77,'Комунальні по юр. особам'!AC82,'Комунальні по юр. особам'!AC87)</f>
        <v>96</v>
      </c>
      <c r="AB10" s="231">
        <f>SUM('Комунальні по юр. особам'!AD12,'Комунальні по юр. особам'!AD17,'Комунальні по юр. особам'!AD22,'Комунальні по юр. особам'!AD27,'Комунальні по юр. особам'!AD32,'Комунальні по юр. особам'!AD37,'Комунальні по юр. особам'!AD42,'Комунальні по юр. особам'!AD47,'Комунальні по юр. особам'!AD52,'Комунальні по юр. особам'!AD57,'Комунальні по юр. особам'!AD62,'Комунальні по юр. особам'!AD67,'Комунальні по юр. особам'!AD72,'Комунальні по юр. особам'!AD77,'Комунальні по юр. особам'!AD82,'Комунальні по юр. особам'!AD87)</f>
        <v>24</v>
      </c>
      <c r="AC10" s="231">
        <f>SUM('Комунальні по юр. особам'!AE12,'Комунальні по юр. особам'!AE17,'Комунальні по юр. особам'!AE22,'Комунальні по юр. особам'!AE27,'Комунальні по юр. особам'!AE32,'Комунальні по юр. особам'!AE37,'Комунальні по юр. особам'!AE42,'Комунальні по юр. особам'!AE47,'Комунальні по юр. особам'!AE52,'Комунальні по юр. особам'!AE57,'Комунальні по юр. особам'!AE62,'Комунальні по юр. особам'!AE67,'Комунальні по юр. особам'!AE72,'Комунальні по юр. особам'!AE77,'Комунальні по юр. особам'!AE82,'Комунальні по юр. особам'!AE87)</f>
        <v>298</v>
      </c>
      <c r="AD10" s="232">
        <f>SUM('Комунальні по юр. особам'!AF12,'Комунальні по юр. особам'!AF17,'Комунальні по юр. особам'!AF22,'Комунальні по юр. особам'!AF27,'Комунальні по юр. особам'!AF32,'Комунальні по юр. особам'!AF37,'Комунальні по юр. особам'!AF42,'Комунальні по юр. особам'!AF47,'Комунальні по юр. особам'!AF52,'Комунальні по юр. особам'!AF57,'Комунальні по юр. особам'!AF62,'Комунальні по юр. особам'!AF67,'Комунальні по юр. особам'!AF72,'Комунальні по юр. особам'!AF77,'Комунальні по юр. особам'!AF82,'Комунальні по юр. особам'!AF87)</f>
        <v>9</v>
      </c>
      <c r="AE10" s="251">
        <v>40</v>
      </c>
      <c r="AF10" s="416">
        <v>18</v>
      </c>
      <c r="AG10" s="270">
        <v>90</v>
      </c>
      <c r="AH10" s="431">
        <f>SUM(AO10:AS10)</f>
        <v>526</v>
      </c>
      <c r="AI10" s="248" t="s">
        <v>98</v>
      </c>
      <c r="AJ10" s="249" t="s">
        <v>98</v>
      </c>
      <c r="AK10" s="252" t="s">
        <v>98</v>
      </c>
      <c r="AL10" s="421" t="s">
        <v>97</v>
      </c>
      <c r="AM10" s="418" t="s">
        <v>97</v>
      </c>
      <c r="AN10" s="423" t="s">
        <v>97</v>
      </c>
      <c r="AO10" s="429">
        <f>SUM('Комунальні по юр. особам'!AQ12,'Комунальні по юр. особам'!AQ17,'Комунальні по юр. особам'!AQ22,'Комунальні по юр. особам'!AQ27,'Комунальні по юр. особам'!AQ32,'Комунальні по юр. особам'!AQ37,'Комунальні по юр. особам'!AQ42,'Комунальні по юр. особам'!AQ47,'Комунальні по юр. особам'!AQ52,'Комунальні по юр. особам'!AQ57,'Комунальні по юр. особам'!AQ62,'Комунальні по юр. особам'!AQ67,'Комунальні по юр. особам'!AQ72,'Комунальні по юр. особам'!AQ77,'Комунальні по юр. особам'!AQ82,'Комунальні по юр. особам'!AQ87)</f>
        <v>34</v>
      </c>
      <c r="AP10" s="425">
        <f>SUM('Комунальні по юр. особам'!AR12,'Комунальні по юр. особам'!AR17,'Комунальні по юр. особам'!AR22,'Комунальні по юр. особам'!AR27,'Комунальні по юр. особам'!AR32,'Комунальні по юр. особам'!AR37,'Комунальні по юр. особам'!AR42,'Комунальні по юр. особам'!AR47,'Комунальні по юр. особам'!AR52,'Комунальні по юр. особам'!AR57,'Комунальні по юр. особам'!AR62,'Комунальні по юр. особам'!AR67,'Комунальні по юр. особам'!AR72,'Комунальні по юр. особам'!AR77,'Комунальні по юр. особам'!AR82,'Комунальні по юр. особам'!AR87)</f>
        <v>106</v>
      </c>
      <c r="AQ10" s="425">
        <f>SUM('Комунальні по юр. особам'!AS12,'Комунальні по юр. особам'!AS17,'Комунальні по юр. особам'!AS22,'Комунальні по юр. особам'!AS27,'Комунальні по юр. особам'!AS32,'Комунальні по юр. особам'!AS37,'Комунальні по юр. особам'!AS42,'Комунальні по юр. особам'!AS47,'Комунальні по юр. особам'!AS52,'Комунальні по юр. особам'!AS57,'Комунальні по юр. особам'!AS62,'Комунальні по юр. особам'!AS67,'Комунальні по юр. особам'!AS72,'Комунальні по юр. особам'!AS77,'Комунальні по юр. особам'!AS82,'Комунальні по юр. особам'!AS87)</f>
        <v>283</v>
      </c>
      <c r="AR10" s="425">
        <f>SUM('Комунальні по юр. особам'!AT12,'Комунальні по юр. особам'!AT17,'Комунальні по юр. особам'!AT22,'Комунальні по юр. особам'!AT27,'Комунальні по юр. особам'!AT32,'Комунальні по юр. особам'!AT37,'Комунальні по юр. особам'!AT42,'Комунальні по юр. особам'!AT47,'Комунальні по юр. особам'!AT52,'Комунальні по юр. особам'!AT57,'Комунальні по юр. особам'!AT62,'Комунальні по юр. особам'!AT67,'Комунальні по юр. особам'!AT72,'Комунальні по юр. особам'!AT77,'Комунальні по юр. особам'!AT82,'Комунальні по юр. особам'!AT87)</f>
        <v>90</v>
      </c>
      <c r="AS10" s="501">
        <f>SUM('Комунальні по юр. особам'!AU12,'Комунальні по юр. особам'!AU17,'Комунальні по юр. особам'!AU22,'Комунальні по юр. особам'!AU27,'Комунальні по юр. особам'!AU32,'Комунальні по юр. особам'!AU37,'Комунальні по юр. особам'!AU42,'Комунальні по юр. особам'!AU47,'Комунальні по юр. особам'!AU52,'Комунальні по юр. особам'!AU57,'Комунальні по юр. особам'!AU62,'Комунальні по юр. особам'!AU67,'Комунальні по юр. особам'!AU72,'Комунальні по юр. особам'!AU77,'Комунальні по юр. особам'!AU82,'Комунальні по юр. особам'!AU87)</f>
        <v>13</v>
      </c>
      <c r="AT10" s="372">
        <f t="shared" si="1"/>
        <v>16</v>
      </c>
      <c r="AU10" s="259">
        <f>SUM('Комунальні по юр. особам'!AW12,'Комунальні по юр. особам'!AW17,'Комунальні по юр. особам'!AW22,'Комунальні по юр. особам'!AW27,'Комунальні по юр. особам'!AW32,'Комунальні по юр. особам'!AW37,'Комунальні по юр. особам'!AW42,'Комунальні по юр. особам'!AW47,'Комунальні по юр. особам'!AW52,'Комунальні по юр. особам'!AW57,'Комунальні по юр. особам'!AW62,'Комунальні по юр. особам'!AW67,'Комунальні по юр. особам'!AW72,'Комунальні по юр. особам'!AW77,'Комунальні по юр. особам'!AW82,'Комунальні по юр. особам'!AW87)</f>
        <v>0</v>
      </c>
      <c r="AV10" s="238">
        <f>SUM('Комунальні по юр. особам'!AX12,'Комунальні по юр. особам'!AX17,'Комунальні по юр. особам'!AX22,'Комунальні по юр. особам'!AX27,'Комунальні по юр. особам'!AX32,'Комунальні по юр. особам'!AX37,'Комунальні по юр. особам'!AX42,'Комунальні по юр. особам'!AX47,'Комунальні по юр. особам'!AX52,'Комунальні по юр. особам'!AX57,'Комунальні по юр. особам'!AX62,'Комунальні по юр. особам'!AX67,'Комунальні по юр. особам'!AX72,'Комунальні по юр. особам'!AX77,'Комунальні по юр. особам'!AX82,'Комунальні по юр. особам'!AX87)</f>
        <v>0</v>
      </c>
      <c r="AW10" s="238">
        <f>SUM('Комунальні по юр. особам'!AY12,'Комунальні по юр. особам'!AY17,'Комунальні по юр. особам'!AY22,'Комунальні по юр. особам'!AY27,'Комунальні по юр. особам'!AY32,'Комунальні по юр. особам'!AY37,'Комунальні по юр. особам'!AY42,'Комунальні по юр. особам'!AY47,'Комунальні по юр. особам'!AY52,'Комунальні по юр. особам'!AY57,'Комунальні по юр. особам'!AY62,'Комунальні по юр. особам'!AY67,'Комунальні по юр. особам'!AY72,'Комунальні по юр. особам'!AY77,'Комунальні по юр. особам'!AY82,'Комунальні по юр. особам'!AY87)</f>
        <v>2</v>
      </c>
      <c r="AX10" s="238">
        <f>SUM('Комунальні по юр. особам'!AZ12,'Комунальні по юр. особам'!AZ17,'Комунальні по юр. особам'!AZ22,'Комунальні по юр. особам'!AZ27,'Комунальні по юр. особам'!AZ32,'Комунальні по юр. особам'!AZ37,'Комунальні по юр. особам'!AZ42,'Комунальні по юр. особам'!AZ47,'Комунальні по юр. особам'!AZ52,'Комунальні по юр. особам'!AZ57,'Комунальні по юр. особам'!AZ62,'Комунальні по юр. особам'!AZ67,'Комунальні по юр. особам'!AZ72,'Комунальні по юр. особам'!AZ77,'Комунальні по юр. особам'!AZ82,'Комунальні по юр. особам'!AZ87)</f>
        <v>1</v>
      </c>
      <c r="AY10" s="238">
        <f>SUM('Комунальні по юр. особам'!BA12,'Комунальні по юр. особам'!BA17,'Комунальні по юр. особам'!BA22,'Комунальні по юр. особам'!BA27,'Комунальні по юр. особам'!BA32,'Комунальні по юр. особам'!BA37,'Комунальні по юр. особам'!BA42,'Комунальні по юр. особам'!BA47,'Комунальні по юр. особам'!BA52,'Комунальні по юр. особам'!BA57,'Комунальні по юр. особам'!BA62,'Комунальні по юр. особам'!BA67,'Комунальні по юр. особам'!BA72,'Комунальні по юр. особам'!BA77,'Комунальні по юр. особам'!BA82,'Комунальні по юр. особам'!BA87)</f>
        <v>1</v>
      </c>
      <c r="AZ10" s="238">
        <f>SUM('Комунальні по юр. особам'!BB12,'Комунальні по юр. особам'!BB17,'Комунальні по юр. особам'!BB22,'Комунальні по юр. особам'!BB27,'Комунальні по юр. особам'!BB32,'Комунальні по юр. особам'!BB37,'Комунальні по юр. особам'!BB42,'Комунальні по юр. особам'!BB47,'Комунальні по юр. особам'!BB52,'Комунальні по юр. особам'!BB57,'Комунальні по юр. особам'!BB62,'Комунальні по юр. особам'!BB67,'Комунальні по юр. особам'!BB72,'Комунальні по юр. особам'!BB77,'Комунальні по юр. особам'!BB82,'Комунальні по юр. особам'!BB87)</f>
        <v>0</v>
      </c>
      <c r="BA10" s="238">
        <f>SUM('Комунальні по юр. особам'!BC12,'Комунальні по юр. особам'!BC17,'Комунальні по юр. особам'!BC22,'Комунальні по юр. особам'!BC27,'Комунальні по юр. особам'!BC32,'Комунальні по юр. особам'!BC37,'Комунальні по юр. особам'!BC42,'Комунальні по юр. особам'!BC47,'Комунальні по юр. особам'!BC52,'Комунальні по юр. особам'!BC57,'Комунальні по юр. особам'!BC62,'Комунальні по юр. особам'!BC67,'Комунальні по юр. особам'!BC72,'Комунальні по юр. особам'!BC77,'Комунальні по юр. особам'!BC82,'Комунальні по юр. особам'!BC87)</f>
        <v>2</v>
      </c>
      <c r="BB10" s="238">
        <f>SUM('Комунальні по юр. особам'!BD12,'Комунальні по юр. особам'!BD17,'Комунальні по юр. особам'!BD22,'Комунальні по юр. особам'!BD27,'Комунальні по юр. особам'!BD32,'Комунальні по юр. особам'!BD37,'Комунальні по юр. особам'!BD42,'Комунальні по юр. особам'!BD47,'Комунальні по юр. особам'!BD52,'Комунальні по юр. особам'!BD57,'Комунальні по юр. особам'!BD62,'Комунальні по юр. особам'!BD67,'Комунальні по юр. особам'!BD72,'Комунальні по юр. особам'!BD77,'Комунальні по юр. особам'!BD82,'Комунальні по юр. особам'!BD87)</f>
        <v>4</v>
      </c>
      <c r="BC10" s="400">
        <f>SUM('Комунальні по юр. особам'!BE12,'Комунальні по юр. особам'!BE17,'Комунальні по юр. особам'!BE22,'Комунальні по юр. особам'!BE27,'Комунальні по юр. особам'!BE32,'Комунальні по юр. особам'!BE37,'Комунальні по юр. особам'!BE42,'Комунальні по юр. особам'!BE47,'Комунальні по юр. особам'!BE52,'Комунальні по юр. особам'!BE57,'Комунальні по юр. особам'!BE62,'Комунальні по юр. особам'!BE67,'Комунальні по юр. особам'!BE72,'Комунальні по юр. особам'!BE77,'Комунальні по юр. особам'!BE82,'Комунальні по юр. особам'!BE87)</f>
        <v>6</v>
      </c>
    </row>
    <row r="11" spans="1:55" ht="33.950000000000003" customHeight="1" thickBot="1">
      <c r="A11" s="2762"/>
      <c r="B11" s="459" t="s">
        <v>78</v>
      </c>
      <c r="C11" s="2627"/>
      <c r="D11" s="2630"/>
      <c r="E11" s="433">
        <f t="shared" ref="E11:E29" si="2">SUM(K11,AT11)</f>
        <v>0</v>
      </c>
      <c r="F11" s="434">
        <f t="shared" ref="F11" si="3">SUM(G11:J11)</f>
        <v>0</v>
      </c>
      <c r="G11" s="435"/>
      <c r="H11" s="435"/>
      <c r="I11" s="435"/>
      <c r="J11" s="261"/>
      <c r="K11" s="508">
        <f t="shared" si="0"/>
        <v>0</v>
      </c>
      <c r="L11" s="448"/>
      <c r="M11" s="257"/>
      <c r="N11" s="257"/>
      <c r="O11" s="257"/>
      <c r="P11" s="437"/>
      <c r="Q11" s="436"/>
      <c r="R11" s="257"/>
      <c r="S11" s="257"/>
      <c r="T11" s="257"/>
      <c r="U11" s="257"/>
      <c r="V11" s="437"/>
      <c r="W11" s="436"/>
      <c r="X11" s="437"/>
      <c r="Y11" s="438"/>
      <c r="Z11" s="435"/>
      <c r="AA11" s="435"/>
      <c r="AB11" s="435"/>
      <c r="AC11" s="435"/>
      <c r="AD11" s="261"/>
      <c r="AE11" s="260"/>
      <c r="AF11" s="439"/>
      <c r="AG11" s="438"/>
      <c r="AH11" s="440">
        <f>SUM(AO11:AS11)</f>
        <v>0</v>
      </c>
      <c r="AI11" s="265" t="s">
        <v>97</v>
      </c>
      <c r="AJ11" s="441" t="s">
        <v>97</v>
      </c>
      <c r="AK11" s="442" t="s">
        <v>97</v>
      </c>
      <c r="AL11" s="443" t="s">
        <v>97</v>
      </c>
      <c r="AM11" s="444" t="s">
        <v>98</v>
      </c>
      <c r="AN11" s="445" t="s">
        <v>98</v>
      </c>
      <c r="AO11" s="446"/>
      <c r="AP11" s="447"/>
      <c r="AQ11" s="447"/>
      <c r="AR11" s="447"/>
      <c r="AS11" s="502"/>
      <c r="AT11" s="509">
        <f t="shared" si="1"/>
        <v>0</v>
      </c>
      <c r="AU11" s="448">
        <f>SUM('Комунальні по юр. особам'!AW13,'Комунальні по юр. особам'!AW18,'Комунальні по юр. особам'!AW23,'Комунальні по юр. особам'!AW28,'Комунальні по юр. особам'!AW33,'Комунальні по юр. особам'!AW38,'Комунальні по юр. особам'!AW43,'Комунальні по юр. особам'!AW48,'Комунальні по юр. особам'!AW53,'Комунальні по юр. особам'!AW58,'Комунальні по юр. особам'!AW63,'Комунальні по юр. особам'!AW68,'Комунальні по юр. особам'!AW73,'Комунальні по юр. особам'!AW78,'Комунальні по юр. особам'!AW83,'Комунальні по юр. особам'!AW88)</f>
        <v>0</v>
      </c>
      <c r="AV11" s="257"/>
      <c r="AW11" s="257"/>
      <c r="AX11" s="257"/>
      <c r="AY11" s="257"/>
      <c r="AZ11" s="257"/>
      <c r="BA11" s="257"/>
      <c r="BB11" s="257"/>
      <c r="BC11" s="437"/>
    </row>
    <row r="12" spans="1:55" s="432" customFormat="1" ht="33.950000000000003" customHeight="1" thickBot="1">
      <c r="A12" s="507"/>
      <c r="B12" s="2756" t="s">
        <v>495</v>
      </c>
      <c r="C12" s="2757"/>
      <c r="D12" s="2757"/>
      <c r="E12" s="455">
        <f>SUM(E7:E11)</f>
        <v>625</v>
      </c>
      <c r="F12" s="455">
        <f>SUM(F7:F11)</f>
        <v>15</v>
      </c>
      <c r="G12" s="455">
        <f t="shared" ref="G12:V12" si="4">SUM(G7:G11)</f>
        <v>13</v>
      </c>
      <c r="H12" s="455">
        <f t="shared" si="4"/>
        <v>0</v>
      </c>
      <c r="I12" s="455">
        <f t="shared" si="4"/>
        <v>2</v>
      </c>
      <c r="J12" s="455">
        <f t="shared" si="4"/>
        <v>0</v>
      </c>
      <c r="K12" s="455">
        <f>SUM(K7:K11)</f>
        <v>607</v>
      </c>
      <c r="L12" s="455">
        <f t="shared" si="4"/>
        <v>0</v>
      </c>
      <c r="M12" s="455">
        <f t="shared" si="4"/>
        <v>4</v>
      </c>
      <c r="N12" s="455">
        <f t="shared" si="4"/>
        <v>4</v>
      </c>
      <c r="O12" s="455">
        <f t="shared" si="4"/>
        <v>0</v>
      </c>
      <c r="P12" s="455">
        <f t="shared" si="4"/>
        <v>599</v>
      </c>
      <c r="Q12" s="455">
        <f t="shared" si="4"/>
        <v>40</v>
      </c>
      <c r="R12" s="455">
        <f t="shared" si="4"/>
        <v>0</v>
      </c>
      <c r="S12" s="455">
        <f t="shared" si="4"/>
        <v>4</v>
      </c>
      <c r="T12" s="455">
        <f t="shared" si="4"/>
        <v>432</v>
      </c>
      <c r="U12" s="455">
        <f t="shared" si="4"/>
        <v>127</v>
      </c>
      <c r="V12" s="455">
        <f t="shared" si="4"/>
        <v>4</v>
      </c>
      <c r="W12" s="455">
        <f>SUM(W7:W11)</f>
        <v>547</v>
      </c>
      <c r="X12" s="455">
        <f t="shared" ref="X12" si="5">SUM(X7:X11)</f>
        <v>60</v>
      </c>
      <c r="Y12" s="455">
        <f t="shared" ref="Y12" si="6">SUM(Y7:Y11)</f>
        <v>0</v>
      </c>
      <c r="Z12" s="455">
        <f t="shared" ref="Z12" si="7">SUM(Z7:Z11)</f>
        <v>121</v>
      </c>
      <c r="AA12" s="455">
        <f t="shared" ref="AA12" si="8">SUM(AA7:AA11)</f>
        <v>113</v>
      </c>
      <c r="AB12" s="455">
        <f t="shared" ref="AB12" si="9">SUM(AB7:AB11)</f>
        <v>26</v>
      </c>
      <c r="AC12" s="455">
        <f t="shared" ref="AC12" si="10">SUM(AC7:AC11)</f>
        <v>366</v>
      </c>
      <c r="AD12" s="455">
        <f t="shared" ref="AD12" si="11">SUM(AD7:AD11)</f>
        <v>11</v>
      </c>
      <c r="AE12" s="471">
        <f>AVERAGE(AE7:AE11)</f>
        <v>40.666666666666664</v>
      </c>
      <c r="AF12" s="455">
        <f>AVERAGE(AF7:AF11)</f>
        <v>17</v>
      </c>
      <c r="AG12" s="455"/>
      <c r="AH12" s="455">
        <f>SUM(AH7:AH11)</f>
        <v>607</v>
      </c>
      <c r="AI12" s="455">
        <f t="shared" ref="AI12" si="12">SUM(AI7:AI11)</f>
        <v>2</v>
      </c>
      <c r="AJ12" s="455">
        <f t="shared" ref="AJ12" si="13">SUM(AJ7:AJ11)</f>
        <v>2</v>
      </c>
      <c r="AK12" s="455">
        <f t="shared" ref="AK12" si="14">SUM(AK7:AK11)</f>
        <v>0</v>
      </c>
      <c r="AL12" s="455">
        <f>SUM(AL7:AL11)</f>
        <v>15</v>
      </c>
      <c r="AM12" s="455">
        <f t="shared" ref="AM12" si="15">SUM(AM7:AM11)</f>
        <v>61</v>
      </c>
      <c r="AN12" s="455">
        <f t="shared" ref="AN12" si="16">SUM(AN7:AN11)</f>
        <v>1</v>
      </c>
      <c r="AO12" s="455">
        <f t="shared" ref="AO12" si="17">SUM(AO7:AO11)</f>
        <v>34</v>
      </c>
      <c r="AP12" s="455">
        <f t="shared" ref="AP12" si="18">SUM(AP7:AP11)</f>
        <v>106</v>
      </c>
      <c r="AQ12" s="455">
        <f t="shared" ref="AQ12" si="19">SUM(AQ7:AQ11)</f>
        <v>283</v>
      </c>
      <c r="AR12" s="455">
        <f t="shared" ref="AR12" si="20">SUM(AR7:AR11)</f>
        <v>90</v>
      </c>
      <c r="AS12" s="455">
        <f t="shared" ref="AS12" si="21">SUM(AS7:AS11)</f>
        <v>13</v>
      </c>
      <c r="AT12" s="455">
        <f>SUM(AT7:AT11)</f>
        <v>18</v>
      </c>
      <c r="AU12" s="455">
        <f t="shared" ref="AU12" si="22">SUM(AU7:AU11)</f>
        <v>0</v>
      </c>
      <c r="AV12" s="455">
        <f t="shared" ref="AV12" si="23">SUM(AV7:AV11)</f>
        <v>0</v>
      </c>
      <c r="AW12" s="455">
        <f t="shared" ref="AW12" si="24">SUM(AW7:AW11)</f>
        <v>2</v>
      </c>
      <c r="AX12" s="455">
        <f t="shared" ref="AX12" si="25">SUM(AX7:AX11)</f>
        <v>2</v>
      </c>
      <c r="AY12" s="455">
        <f t="shared" ref="AY12" si="26">SUM(AY7:AY11)</f>
        <v>1</v>
      </c>
      <c r="AZ12" s="455">
        <f t="shared" ref="AZ12" si="27">SUM(AZ7:AZ11)</f>
        <v>0</v>
      </c>
      <c r="BA12" s="455">
        <f t="shared" ref="BA12" si="28">SUM(BA7:BA11)</f>
        <v>2</v>
      </c>
      <c r="BB12" s="455">
        <f t="shared" ref="BB12" si="29">SUM(BB7:BB11)</f>
        <v>4</v>
      </c>
      <c r="BC12" s="456">
        <f t="shared" ref="BC12" si="30">SUM(BC7:BC11)</f>
        <v>7</v>
      </c>
    </row>
    <row r="13" spans="1:55" ht="33.950000000000003" customHeight="1">
      <c r="A13" s="2466" t="s">
        <v>206</v>
      </c>
      <c r="B13" s="449" t="s">
        <v>74</v>
      </c>
      <c r="C13" s="2754">
        <f>SUM('Комунальні по юр. особам'!E89:E108)</f>
        <v>0</v>
      </c>
      <c r="D13" s="2755">
        <f>C13-SUM(K13:K17)</f>
        <v>-325</v>
      </c>
      <c r="E13" s="450">
        <f>SUM(K13,AT13)</f>
        <v>82</v>
      </c>
      <c r="F13" s="451">
        <f t="shared" ref="F13:F17" si="31">SUM(G13:J13)</f>
        <v>2</v>
      </c>
      <c r="G13" s="231">
        <f>SUM('Комунальні по юр. особам'!I89,'Комунальні по юр. особам'!I94,'Комунальні по юр. особам'!I99,'Комунальні по юр. особам'!I104)</f>
        <v>2</v>
      </c>
      <c r="H13" s="231">
        <f>SUM('Комунальні по юр. особам'!J89,'Комунальні по юр. особам'!J94,'Комунальні по юр. особам'!J99,'Комунальні по юр. особам'!J104)</f>
        <v>0</v>
      </c>
      <c r="I13" s="231">
        <f>SUM('Комунальні по юр. особам'!K89,'Комунальні по юр. особам'!K94,'Комунальні по юр. особам'!K99,'Комунальні по юр. особам'!K104)</f>
        <v>0</v>
      </c>
      <c r="J13" s="232">
        <f>SUM('Комунальні по юр. особам'!L89,'Комунальні по юр. особам'!L94,'Комунальні по юр. особам'!L99,'Комунальні по юр. особам'!L104)</f>
        <v>0</v>
      </c>
      <c r="K13" s="510">
        <f t="shared" ref="K13:K14" si="32">IF(AND(SUM(L13:P13)=SUM(W13:X13),SUM(Q13:V13)=SUM(W13:X13)),SUM(L13:P13),"ПЕРЕВІРТЕ ПРАВИЛЬНІСТЬ ДАНИХ")</f>
        <v>80</v>
      </c>
      <c r="L13" s="228">
        <f>SUM('Комунальні по юр. особам'!N89,'Комунальні по юр. особам'!N94,'Комунальні по юр. особам'!N99,'Комунальні по юр. особам'!N104)</f>
        <v>0</v>
      </c>
      <c r="M13" s="263">
        <f>SUM('Комунальні по юр. особам'!O89,'Комунальні по юр. особам'!O94,'Комунальні по юр. особам'!O99,'Комунальні по юр. особам'!O104)</f>
        <v>0</v>
      </c>
      <c r="N13" s="263">
        <f>SUM('Комунальні по юр. особам'!P89,'Комунальні по юр. особам'!P94,'Комунальні по юр. особам'!P99,'Комунальні по юр. особам'!P104)</f>
        <v>0</v>
      </c>
      <c r="O13" s="263">
        <f>SUM('Комунальні по юр. особам'!Q89,'Комунальні по юр. особам'!Q94,'Комунальні по юр. особам'!Q99,'Комунальні по юр. особам'!Q104)</f>
        <v>0</v>
      </c>
      <c r="P13" s="452">
        <f>SUM('Комунальні по юр. особам'!R89,'Комунальні по юр. особам'!R94,'Комунальні по юр. особам'!R99,'Комунальні по юр. особам'!R104)</f>
        <v>80</v>
      </c>
      <c r="Q13" s="264">
        <f>SUM('Комунальні по юр. особам'!S89,'Комунальні по юр. особам'!S94,'Комунальні по юр. особам'!S99,'Комунальні по юр. особам'!S104)</f>
        <v>6</v>
      </c>
      <c r="R13" s="263">
        <f>SUM('Комунальні по юр. особам'!T89,'Комунальні по юр. особам'!T94,'Комунальні по юр. особам'!T99,'Комунальні по юр. особам'!T104)</f>
        <v>0</v>
      </c>
      <c r="S13" s="263">
        <f>SUM('Комунальні по юр. особам'!U89,'Комунальні по юр. особам'!U94,'Комунальні по юр. особам'!U99,'Комунальні по юр. особам'!U104)</f>
        <v>0</v>
      </c>
      <c r="T13" s="453">
        <f>SUM('Комунальні по юр. особам'!V89,'Комунальні по юр. особам'!V94,'Комунальні по юр. особам'!V99,'Комунальні по юр. особам'!V104)</f>
        <v>72</v>
      </c>
      <c r="U13" s="263">
        <f>SUM('Комунальні по юр. особам'!W89,'Комунальні по юр. особам'!W94,'Комунальні по юр. особам'!W99,'Комунальні по юр. особам'!W104)</f>
        <v>2</v>
      </c>
      <c r="V13" s="229">
        <f>SUM('Комунальні по юр. особам'!X89,'Комунальні по юр. особам'!X94,'Комунальні по юр. особам'!X99,'Комунальні по юр. особам'!X104)</f>
        <v>0</v>
      </c>
      <c r="W13" s="228">
        <f>SUM('Комунальні по юр. особам'!Y89,'Комунальні по юр. особам'!Y94,'Комунальні по юр. особам'!Y99,'Комунальні по юр. особам'!Y104)</f>
        <v>73</v>
      </c>
      <c r="X13" s="229">
        <f>SUM('Комунальні по юр. особам'!Z89,'Комунальні по юр. особам'!Z94,'Комунальні по юр. особам'!Z99,'Комунальні по юр. особам'!Z104)</f>
        <v>7</v>
      </c>
      <c r="Y13" s="230">
        <f>SUM('Комунальні по юр. особам'!AA89,'Комунальні по юр. особам'!AA94,'Комунальні по юр. особам'!AA99,'Комунальні по юр. особам'!AA104)</f>
        <v>0</v>
      </c>
      <c r="Z13" s="231">
        <f>SUM('Комунальні по юр. особам'!AB89,'Комунальні по юр. особам'!AB94,'Комунальні по юр. особам'!AB99,'Комунальні по юр. особам'!AB104)</f>
        <v>16</v>
      </c>
      <c r="AA13" s="231">
        <f>SUM('Комунальні по юр. особам'!AC89,'Комунальні по юр. особам'!AC94,'Комунальні по юр. особам'!AC99,'Комунальні по юр. особам'!AC104)</f>
        <v>16</v>
      </c>
      <c r="AB13" s="231">
        <f>SUM('Комунальні по юр. особам'!AD89,'Комунальні по юр. особам'!AD94,'Комунальні по юр. особам'!AD99,'Комунальні по юр. особам'!AD104)</f>
        <v>3</v>
      </c>
      <c r="AC13" s="231">
        <f>SUM('Комунальні по юр. особам'!AE89,'Комунальні по юр. особам'!AE94,'Комунальні по юр. особам'!AE99,'Комунальні по юр. особам'!AE104)</f>
        <v>29</v>
      </c>
      <c r="AD13" s="232">
        <f>SUM('Комунальні по юр. особам'!AF89,'Комунальні по юр. особам'!AF94,'Комунальні по юр. особам'!AF99,'Комунальні по юр. особам'!AF104)</f>
        <v>7</v>
      </c>
      <c r="AE13" s="230">
        <f>AVERAGE('Комунальні по юр. особам'!AG89,'Комунальні по юр. особам'!AG94,'Комунальні по юр. особам'!AG99,'Комунальні по юр. особам'!AG104)</f>
        <v>41.2</v>
      </c>
      <c r="AF13" s="232">
        <f>AVERAGE('Комунальні по юр. особам'!AH89,'Комунальні по юр. особам'!AH94,'Комунальні по юр. особам'!AH99,'Комунальні по юр. особам'!AH104)</f>
        <v>18</v>
      </c>
      <c r="AG13" s="230">
        <f>AVERAGE('Комунальні по юр. особам'!AI89,'Комунальні по юр. особам'!AI94,'Комунальні по юр. особам'!AI99,'Комунальні по юр. особам'!AI104)</f>
        <v>9.8000000000000007</v>
      </c>
      <c r="AH13" s="274">
        <f>SUM(AL13:AN13)</f>
        <v>74</v>
      </c>
      <c r="AI13" s="273" t="s">
        <v>97</v>
      </c>
      <c r="AJ13" s="231" t="s">
        <v>97</v>
      </c>
      <c r="AK13" s="454" t="s">
        <v>97</v>
      </c>
      <c r="AL13" s="230">
        <f>SUM('Комунальні по юр. особам'!AN89,'Комунальні по юр. особам'!AN94,'Комунальні по юр. особам'!AN99,'Комунальні по юр. особам'!AN104)</f>
        <v>9</v>
      </c>
      <c r="AM13" s="231">
        <f>SUM('Комунальні по юр. особам'!AO89,'Комунальні по юр. особам'!AO94,'Комунальні по юр. особам'!AO99,'Комунальні по юр. особам'!AO104)</f>
        <v>65</v>
      </c>
      <c r="AN13" s="454">
        <f>SUM('Комунальні по юр. особам'!AP89,'Комунальні по юр. особам'!AP94,'Комунальні по юр. особам'!AP99,'Комунальні по юр. особам'!AP104)</f>
        <v>0</v>
      </c>
      <c r="AO13" s="230" t="s">
        <v>97</v>
      </c>
      <c r="AP13" s="231" t="s">
        <v>97</v>
      </c>
      <c r="AQ13" s="231" t="s">
        <v>97</v>
      </c>
      <c r="AR13" s="231" t="s">
        <v>97</v>
      </c>
      <c r="AS13" s="232" t="s">
        <v>97</v>
      </c>
      <c r="AT13" s="398">
        <f t="shared" ref="AT13:AT17" si="33">SUM(AU13:BC13)</f>
        <v>2</v>
      </c>
      <c r="AU13" s="228">
        <f>SUM('Комунальні по юр. особам'!AW89,'Комунальні по юр. особам'!AW94,'Комунальні по юр. особам'!AW99,'Комунальні по юр. особам'!AW104)</f>
        <v>0</v>
      </c>
      <c r="AV13" s="263">
        <f>SUM('Комунальні по юр. особам'!AX89,'Комунальні по юр. особам'!AX94,'Комунальні по юр. особам'!AX99,'Комунальні по юр. особам'!AX104)</f>
        <v>0</v>
      </c>
      <c r="AW13" s="263">
        <f>SUM('Комунальні по юр. особам'!AY89,'Комунальні по юр. особам'!AY94,'Комунальні по юр. особам'!AY99,'Комунальні по юр. особам'!AY104)</f>
        <v>0</v>
      </c>
      <c r="AX13" s="263">
        <f>SUM('Комунальні по юр. особам'!AZ89,'Комунальні по юр. особам'!AZ94,'Комунальні по юр. особам'!AZ99,'Комунальні по юр. особам'!AZ104)</f>
        <v>0</v>
      </c>
      <c r="AY13" s="263">
        <f>SUM('Комунальні по юр. особам'!BA89,'Комунальні по юр. особам'!BA94,'Комунальні по юр. особам'!BA99,'Комунальні по юр. особам'!BA104)</f>
        <v>1</v>
      </c>
      <c r="AZ13" s="263">
        <f>SUM('Комунальні по юр. особам'!BB89,'Комунальні по юр. особам'!BB94,'Комунальні по юр. особам'!BB99,'Комунальні по юр. особам'!BB104)</f>
        <v>0</v>
      </c>
      <c r="BA13" s="263">
        <f>SUM('Комунальні по юр. особам'!BC89,'Комунальні по юр. особам'!BC94,'Комунальні по юр. особам'!BC99,'Комунальні по юр. особам'!BC104)</f>
        <v>0</v>
      </c>
      <c r="BB13" s="263">
        <f>SUM('Комунальні по юр. особам'!BD89,'Комунальні по юр. особам'!BD94,'Комунальні по юр. особам'!BD99,'Комунальні по юр. особам'!BD104)</f>
        <v>0</v>
      </c>
      <c r="BC13" s="411">
        <f>SUM('Комунальні по юр. особам'!BE89,'Комунальні по юр. особам'!BE94,'Комунальні по юр. особам'!BE99,'Комунальні по юр. особам'!BE104)</f>
        <v>1</v>
      </c>
    </row>
    <row r="14" spans="1:55" ht="33.950000000000003" customHeight="1">
      <c r="A14" s="2466"/>
      <c r="B14" s="234" t="s">
        <v>75</v>
      </c>
      <c r="C14" s="2627"/>
      <c r="D14" s="2630"/>
      <c r="E14" s="227">
        <f>SUM(K14,AT14)</f>
        <v>0</v>
      </c>
      <c r="F14" s="235">
        <f t="shared" si="31"/>
        <v>0</v>
      </c>
      <c r="G14" s="236"/>
      <c r="H14" s="236"/>
      <c r="I14" s="236"/>
      <c r="J14" s="237"/>
      <c r="K14" s="504">
        <f t="shared" si="32"/>
        <v>0</v>
      </c>
      <c r="L14" s="259"/>
      <c r="M14" s="238"/>
      <c r="N14" s="238"/>
      <c r="O14" s="238"/>
      <c r="P14" s="239"/>
      <c r="Q14" s="240"/>
      <c r="R14" s="241"/>
      <c r="S14" s="241"/>
      <c r="T14" s="238"/>
      <c r="U14" s="238"/>
      <c r="V14" s="242"/>
      <c r="W14" s="228"/>
      <c r="X14" s="229"/>
      <c r="Y14" s="243"/>
      <c r="Z14" s="244"/>
      <c r="AA14" s="244"/>
      <c r="AB14" s="244"/>
      <c r="AC14" s="244"/>
      <c r="AD14" s="245"/>
      <c r="AE14" s="246"/>
      <c r="AF14" s="237"/>
      <c r="AG14" s="246"/>
      <c r="AH14" s="247">
        <f>SUM(AL14:AN14)</f>
        <v>0</v>
      </c>
      <c r="AI14" s="248" t="s">
        <v>98</v>
      </c>
      <c r="AJ14" s="249" t="s">
        <v>98</v>
      </c>
      <c r="AK14" s="250" t="s">
        <v>98</v>
      </c>
      <c r="AL14" s="251"/>
      <c r="AM14" s="249"/>
      <c r="AN14" s="250"/>
      <c r="AO14" s="251" t="s">
        <v>97</v>
      </c>
      <c r="AP14" s="249" t="s">
        <v>97</v>
      </c>
      <c r="AQ14" s="249" t="s">
        <v>97</v>
      </c>
      <c r="AR14" s="249" t="s">
        <v>97</v>
      </c>
      <c r="AS14" s="252" t="s">
        <v>97</v>
      </c>
      <c r="AT14" s="372">
        <f t="shared" si="33"/>
        <v>0</v>
      </c>
      <c r="AU14" s="259"/>
      <c r="AV14" s="238"/>
      <c r="AW14" s="238"/>
      <c r="AX14" s="238"/>
      <c r="AY14" s="238"/>
      <c r="AZ14" s="238"/>
      <c r="BA14" s="238"/>
      <c r="BB14" s="238"/>
      <c r="BC14" s="400"/>
    </row>
    <row r="15" spans="1:55" ht="33.950000000000003" customHeight="1">
      <c r="A15" s="2466"/>
      <c r="B15" s="234" t="s">
        <v>76</v>
      </c>
      <c r="C15" s="2627"/>
      <c r="D15" s="2630"/>
      <c r="E15" s="278">
        <f t="shared" ref="E15" si="34">SUM(K15,AT15)</f>
        <v>4</v>
      </c>
      <c r="F15" s="68">
        <f t="shared" si="31"/>
        <v>0</v>
      </c>
      <c r="G15" s="69"/>
      <c r="H15" s="69"/>
      <c r="I15" s="69"/>
      <c r="J15" s="70"/>
      <c r="K15" s="505">
        <f t="shared" ref="K15" si="35">IF(AND(SUM(L15:P15)=SUM(W15:X15),SUM(Q15:V15)=SUM(W15:X15)),SUM(L15:P15),"ПЕРЕВІРТЕ ПРАВИЛЬНІСТЬ ДАНИХ")</f>
        <v>4</v>
      </c>
      <c r="L15" s="92"/>
      <c r="M15" s="71">
        <v>4</v>
      </c>
      <c r="N15" s="84"/>
      <c r="O15" s="85"/>
      <c r="P15" s="106"/>
      <c r="Q15" s="73"/>
      <c r="R15" s="71"/>
      <c r="S15" s="71">
        <v>4</v>
      </c>
      <c r="T15" s="71"/>
      <c r="U15" s="71"/>
      <c r="V15" s="72"/>
      <c r="W15" s="104">
        <v>4</v>
      </c>
      <c r="X15" s="86"/>
      <c r="Y15" s="67"/>
      <c r="Z15" s="65"/>
      <c r="AA15" s="65"/>
      <c r="AB15" s="65"/>
      <c r="AC15" s="65">
        <v>1</v>
      </c>
      <c r="AD15" s="66"/>
      <c r="AE15" s="76">
        <v>35.6</v>
      </c>
      <c r="AF15" s="70">
        <v>13</v>
      </c>
      <c r="AG15" s="76">
        <v>74.599999999999994</v>
      </c>
      <c r="AH15" s="279">
        <f>SUM(AI15:AK15)</f>
        <v>4</v>
      </c>
      <c r="AI15" s="78">
        <v>3</v>
      </c>
      <c r="AJ15" s="79">
        <v>1</v>
      </c>
      <c r="AK15" s="80"/>
      <c r="AL15" s="81" t="s">
        <v>97</v>
      </c>
      <c r="AM15" s="79" t="s">
        <v>97</v>
      </c>
      <c r="AN15" s="80" t="s">
        <v>97</v>
      </c>
      <c r="AO15" s="81" t="s">
        <v>97</v>
      </c>
      <c r="AP15" s="79" t="s">
        <v>97</v>
      </c>
      <c r="AQ15" s="79" t="s">
        <v>97</v>
      </c>
      <c r="AR15" s="79" t="s">
        <v>97</v>
      </c>
      <c r="AS15" s="280" t="s">
        <v>97</v>
      </c>
      <c r="AT15" s="220">
        <f t="shared" si="33"/>
        <v>0</v>
      </c>
      <c r="AU15" s="259"/>
      <c r="AV15" s="238"/>
      <c r="AW15" s="238"/>
      <c r="AX15" s="238"/>
      <c r="AY15" s="238"/>
      <c r="AZ15" s="238"/>
      <c r="BA15" s="238"/>
      <c r="BB15" s="238"/>
      <c r="BC15" s="400"/>
    </row>
    <row r="16" spans="1:55" ht="33.950000000000003" customHeight="1">
      <c r="A16" s="2466"/>
      <c r="B16" s="234" t="s">
        <v>77</v>
      </c>
      <c r="C16" s="2627"/>
      <c r="D16" s="2630"/>
      <c r="E16" s="227">
        <f>SUM(K16,AT16)</f>
        <v>270</v>
      </c>
      <c r="F16" s="235">
        <f>SUM(G16:J16)</f>
        <v>34</v>
      </c>
      <c r="G16" s="249">
        <f>SUM('Комунальні по юр. особам'!I92,'Комунальні по юр. особам'!I102,'Комунальні по юр. особам'!I107,'Комунальні по юр. особам'!I97)</f>
        <v>12</v>
      </c>
      <c r="H16" s="249">
        <f>SUM('Комунальні по юр. особам'!J92,'Комунальні по юр. особам'!J102,'Комунальні по юр. особам'!J107,'Комунальні по юр. особам'!J97)</f>
        <v>0</v>
      </c>
      <c r="I16" s="249">
        <f>SUM('Комунальні по юр. особам'!K92,'Комунальні по юр. особам'!K102,'Комунальні по юр. особам'!K107,'Комунальні по юр. особам'!K97)</f>
        <v>22</v>
      </c>
      <c r="J16" s="252">
        <f>SUM('Комунальні по юр. особам'!L92,'Комунальні по юр. особам'!L102,'Комунальні по юр. особам'!L107,'Комунальні по юр. особам'!L97)</f>
        <v>0</v>
      </c>
      <c r="K16" s="504">
        <f>IF(AND(SUM(L16:P16)=SUM(W16:X16),SUM(Q16:V16)=SUM(W16:X16)),SUM(L16:P16),"ПЕРЕВІРТЕ ПРАВИЛЬНІСТЬ ДАНИХ")</f>
        <v>241</v>
      </c>
      <c r="L16" s="259">
        <f>SUM('Комунальні по юр. особам'!N92,'Комунальні по юр. особам'!N102,'Комунальні по юр. особам'!N107,'Комунальні по юр. особам'!N97)</f>
        <v>0</v>
      </c>
      <c r="M16" s="238">
        <f>SUM('Комунальні по юр. особам'!O92,'Комунальні по юр. особам'!O102,'Комунальні по юр. особам'!O107,'Комунальні по юр. особам'!O97)</f>
        <v>0</v>
      </c>
      <c r="N16" s="238">
        <f>SUM('Комунальні по юр. особам'!P92,'Комунальні по юр. особам'!P102,'Комунальні по юр. особам'!P107,'Комунальні по юр. особам'!P97)</f>
        <v>0</v>
      </c>
      <c r="O16" s="238">
        <f>SUM('Комунальні по юр. особам'!Q92,'Комунальні по юр. особам'!Q102,'Комунальні по юр. особам'!Q107,'Комунальні по юр. особам'!Q97)</f>
        <v>0</v>
      </c>
      <c r="P16" s="239">
        <f>SUM('Комунальні по юр. особам'!R92,'Комунальні по юр. особам'!R102,'Комунальні по юр. особам'!R107,'Комунальні по юр. особам'!R97)</f>
        <v>241</v>
      </c>
      <c r="Q16" s="240">
        <f>SUM('Комунальні по юр. особам'!S92,'Комунальні по юр. особам'!S102,'Комунальні по юр. особам'!S107,'Комунальні по юр. особам'!S97)</f>
        <v>17</v>
      </c>
      <c r="R16" s="238">
        <f>SUM('Комунальні по юр. особам'!T92,'Комунальні по юр. особам'!T102,'Комунальні по юр. особам'!T107,'Комунальні по юр. особам'!T97)</f>
        <v>0</v>
      </c>
      <c r="S16" s="238">
        <f>SUM('Комунальні по юр. особам'!U92,'Комунальні по юр. особам'!U102,'Комунальні по юр. особам'!U107,'Комунальні по юр. особам'!U97)</f>
        <v>0</v>
      </c>
      <c r="T16" s="238">
        <f>SUM('Комунальні по юр. особам'!V92,'Комунальні по юр. особам'!V102,'Комунальні по юр. особам'!V107,'Комунальні по юр. особам'!V97)</f>
        <v>217</v>
      </c>
      <c r="U16" s="238">
        <f>SUM('Комунальні по юр. особам'!W92,'Комунальні по юр. особам'!W102,'Комунальні по юр. особам'!W107,'Комунальні по юр. особам'!W97)</f>
        <v>7</v>
      </c>
      <c r="V16" s="242">
        <f>SUM('Комунальні по юр. особам'!X92,'Комунальні по юр. особам'!X102,'Комунальні по юр. особам'!X107,'Комунальні по юр. особам'!X97)</f>
        <v>0</v>
      </c>
      <c r="W16" s="228">
        <f>SUM('Комунальні по юр. особам'!Y92,'Комунальні по юр. особам'!Y102,'Комунальні по юр. особам'!Y107,'Комунальні по юр. особам'!Y97)</f>
        <v>211</v>
      </c>
      <c r="X16" s="229">
        <f>SUM('Комунальні по юр. особам'!Z92,'Комунальні по юр. особам'!Z102,'Комунальні по юр. особам'!Z107,'Комунальні по юр. особам'!Z97)</f>
        <v>30</v>
      </c>
      <c r="Y16" s="230">
        <f>SUM('Комунальні по юр. особам'!AA92,'Комунальні по юр. особам'!AA102,'Комунальні по юр. особам'!AA107,'Комунальні по юр. особам'!AA97)</f>
        <v>0</v>
      </c>
      <c r="Z16" s="231">
        <f>SUM('Комунальні по юр. особам'!AB92,'Комунальні по юр. особам'!AB102,'Комунальні по юр. особам'!AB107,'Комунальні по юр. особам'!AB97)</f>
        <v>67</v>
      </c>
      <c r="AA16" s="231">
        <f>SUM('Комунальні по юр. особам'!AC92,'Комунальні по юр. особам'!AC102,'Комунальні по юр. особам'!AC107,'Комунальні по юр. особам'!AC97)</f>
        <v>60</v>
      </c>
      <c r="AB16" s="231">
        <f>SUM('Комунальні по юр. особам'!AD92,'Комунальні по юр. особам'!AD102,'Комунальні по юр. особам'!AD107,'Комунальні по юр. особам'!AD97)</f>
        <v>16</v>
      </c>
      <c r="AC16" s="231">
        <f>SUM('Комунальні по юр. особам'!AE92,'Комунальні по юр. особам'!AE102,'Комунальні по юр. особам'!AE107,'Комунальні по юр. особам'!AE97)</f>
        <v>98</v>
      </c>
      <c r="AD16" s="232">
        <f>SUM('Комунальні по юр. особам'!AF92,'Комунальні по юр. особам'!AF102,'Комунальні по юр. особам'!AF107,'Комунальні по юр. особам'!AF97)</f>
        <v>51</v>
      </c>
      <c r="AE16" s="251">
        <f>AVERAGE('Комунальні по юр. особам'!AG92,'Комунальні по юр. особам'!AG97,'Комунальні по юр. особам'!AG102,'Комунальні по юр. особам'!AG107)</f>
        <v>41.05</v>
      </c>
      <c r="AF16" s="252">
        <f>AVERAGE('Комунальні по юр. особам'!AH92,'Комунальні по юр. особам'!AH97,'Комунальні по юр. особам'!AH102,'Комунальні по юр. особам'!AH107)</f>
        <v>16.5</v>
      </c>
      <c r="AG16" s="251">
        <f>AVERAGE('Комунальні по юр. особам'!AI92,'Комунальні по юр. особам'!AI97,'Комунальні по юр. особам'!AI102,'Комунальні по юр. особам'!AI107)</f>
        <v>92.375</v>
      </c>
      <c r="AH16" s="247">
        <f>SUM(AO16:AS16)</f>
        <v>218</v>
      </c>
      <c r="AI16" s="248" t="s">
        <v>98</v>
      </c>
      <c r="AJ16" s="249" t="s">
        <v>98</v>
      </c>
      <c r="AK16" s="250" t="s">
        <v>98</v>
      </c>
      <c r="AL16" s="251" t="s">
        <v>97</v>
      </c>
      <c r="AM16" s="249" t="s">
        <v>97</v>
      </c>
      <c r="AN16" s="250" t="s">
        <v>97</v>
      </c>
      <c r="AO16" s="254">
        <f>SUM('Комунальні по юр. особам'!AQ92,'Комунальні по юр. особам'!AQ97,'Комунальні по юр. особам'!AQ102,'Комунальні по юр. особам'!AQ107)</f>
        <v>16</v>
      </c>
      <c r="AP16" s="255">
        <f>SUM('Комунальні по юр. особам'!AR92,'Комунальні по юр. особам'!AR97,'Комунальні по юр. особам'!AR102,'Комунальні по юр. особам'!AR107)</f>
        <v>57</v>
      </c>
      <c r="AQ16" s="255">
        <f>SUM('Комунальні по юр. особам'!AS92,'Комунальні по юр. особам'!AS97,'Комунальні по юр. особам'!AS102,'Комунальні по юр. особам'!AS107)</f>
        <v>107</v>
      </c>
      <c r="AR16" s="255">
        <f>SUM('Комунальні по юр. особам'!AT92,'Комунальні по юр. особам'!AT97,'Комунальні по юр. особам'!AT102,'Комунальні по юр. особам'!AT107)</f>
        <v>32</v>
      </c>
      <c r="AS16" s="255">
        <f>SUM('Комунальні по юр. особам'!AU92,'Комунальні по юр. особам'!AU97,'Комунальні по юр. особам'!AU102,'Комунальні по юр. особам'!AU107)</f>
        <v>6</v>
      </c>
      <c r="AT16" s="372">
        <f t="shared" si="33"/>
        <v>29</v>
      </c>
      <c r="AU16" s="259">
        <f>SUM('Комунальні по юр. особам'!AW92,'Комунальні по юр. особам'!AW97,'Комунальні по юр. особам'!AW102,'Комунальні по юр. особам'!AW107)</f>
        <v>0</v>
      </c>
      <c r="AV16" s="238">
        <f>SUM('Комунальні по юр. особам'!AX92,'Комунальні по юр. особам'!AX97,'Комунальні по юр. особам'!AX102,'Комунальні по юр. особам'!AX107)</f>
        <v>0</v>
      </c>
      <c r="AW16" s="238">
        <f>SUM('Комунальні по юр. особам'!AY92,'Комунальні по юр. особам'!AY97,'Комунальні по юр. особам'!AY102,'Комунальні по юр. особам'!AY107)</f>
        <v>0</v>
      </c>
      <c r="AX16" s="238">
        <f>SUM('Комунальні по юр. особам'!AZ92,'Комунальні по юр. особам'!AZ97,'Комунальні по юр. особам'!AZ102,'Комунальні по юр. особам'!AZ107)</f>
        <v>0</v>
      </c>
      <c r="AY16" s="238">
        <f>SUM('Комунальні по юр. особам'!BA92,'Комунальні по юр. особам'!BA97,'Комунальні по юр. особам'!BA102,'Комунальні по юр. особам'!BA107)</f>
        <v>2</v>
      </c>
      <c r="AZ16" s="238">
        <f>SUM('Комунальні по юр. особам'!BB92,'Комунальні по юр. особам'!BB97,'Комунальні по юр. особам'!BB102,'Комунальні по юр. особам'!BB107)</f>
        <v>0</v>
      </c>
      <c r="BA16" s="238">
        <f>SUM('Комунальні по юр. особам'!BC92,'Комунальні по юр. особам'!BC97,'Комунальні по юр. особам'!BC102,'Комунальні по юр. особам'!BC107)</f>
        <v>1</v>
      </c>
      <c r="BB16" s="238">
        <f>SUM('Комунальні по юр. особам'!BD92,'Комунальні по юр. особам'!BD97,'Комунальні по юр. особам'!BD102,'Комунальні по юр. особам'!BD107)</f>
        <v>22</v>
      </c>
      <c r="BC16" s="400">
        <f>SUM('Комунальні по юр. особам'!BE92,'Комунальні по юр. особам'!BE97,'Комунальні по юр. особам'!BE102,'Комунальні по юр. особам'!BE107)</f>
        <v>4</v>
      </c>
    </row>
    <row r="17" spans="1:55" ht="33.950000000000003" customHeight="1" thickBot="1">
      <c r="A17" s="2466"/>
      <c r="B17" s="256" t="s">
        <v>78</v>
      </c>
      <c r="C17" s="2627"/>
      <c r="D17" s="2630"/>
      <c r="E17" s="433">
        <f t="shared" si="2"/>
        <v>0</v>
      </c>
      <c r="F17" s="434">
        <f t="shared" si="31"/>
        <v>0</v>
      </c>
      <c r="G17" s="435"/>
      <c r="H17" s="435"/>
      <c r="I17" s="435"/>
      <c r="J17" s="261"/>
      <c r="K17" s="508">
        <f>IF(AND(SUM(L17:P17)=SUM(W17:X17),SUM(Q17:V17)=SUM(W17:X17)),SUM(L17:P17),"ПЕРЕВІРТЕ ПРАВИЛЬНІСТЬ ДАНИХ")</f>
        <v>0</v>
      </c>
      <c r="L17" s="448"/>
      <c r="M17" s="257"/>
      <c r="N17" s="257"/>
      <c r="O17" s="257"/>
      <c r="P17" s="258"/>
      <c r="Q17" s="511"/>
      <c r="R17" s="257"/>
      <c r="S17" s="257"/>
      <c r="T17" s="257"/>
      <c r="U17" s="257"/>
      <c r="V17" s="512"/>
      <c r="W17" s="448"/>
      <c r="X17" s="512"/>
      <c r="Y17" s="260"/>
      <c r="Z17" s="435"/>
      <c r="AA17" s="435"/>
      <c r="AB17" s="435"/>
      <c r="AC17" s="435"/>
      <c r="AD17" s="261"/>
      <c r="AE17" s="260"/>
      <c r="AF17" s="261"/>
      <c r="AG17" s="260"/>
      <c r="AH17" s="266">
        <f>SUM(AO17:AS17)</f>
        <v>0</v>
      </c>
      <c r="AI17" s="265" t="s">
        <v>97</v>
      </c>
      <c r="AJ17" s="441" t="s">
        <v>97</v>
      </c>
      <c r="AK17" s="513" t="s">
        <v>97</v>
      </c>
      <c r="AL17" s="514" t="s">
        <v>97</v>
      </c>
      <c r="AM17" s="441" t="s">
        <v>98</v>
      </c>
      <c r="AN17" s="513" t="s">
        <v>98</v>
      </c>
      <c r="AO17" s="514"/>
      <c r="AP17" s="441"/>
      <c r="AQ17" s="441"/>
      <c r="AR17" s="441"/>
      <c r="AS17" s="442"/>
      <c r="AT17" s="509">
        <f t="shared" si="33"/>
        <v>0</v>
      </c>
      <c r="AU17" s="448"/>
      <c r="AV17" s="257"/>
      <c r="AW17" s="257"/>
      <c r="AX17" s="257"/>
      <c r="AY17" s="257"/>
      <c r="AZ17" s="257"/>
      <c r="BA17" s="257"/>
      <c r="BB17" s="257"/>
      <c r="BC17" s="437"/>
    </row>
    <row r="18" spans="1:55" s="432" customFormat="1" ht="33.950000000000003" customHeight="1" thickBot="1">
      <c r="A18" s="2450"/>
      <c r="B18" s="2756" t="s">
        <v>495</v>
      </c>
      <c r="C18" s="2757"/>
      <c r="D18" s="2757"/>
      <c r="E18" s="455">
        <f>SUM(E13:E17)</f>
        <v>356</v>
      </c>
      <c r="F18" s="455">
        <f>SUM(F13:F17)</f>
        <v>36</v>
      </c>
      <c r="G18" s="455">
        <f t="shared" ref="G18" si="36">SUM(G13:G17)</f>
        <v>14</v>
      </c>
      <c r="H18" s="455">
        <f t="shared" ref="H18" si="37">SUM(H13:H17)</f>
        <v>0</v>
      </c>
      <c r="I18" s="455">
        <f t="shared" ref="I18" si="38">SUM(I13:I17)</f>
        <v>22</v>
      </c>
      <c r="J18" s="455">
        <f t="shared" ref="J18" si="39">SUM(J13:J17)</f>
        <v>0</v>
      </c>
      <c r="K18" s="455">
        <f>SUM(K13:K17)</f>
        <v>325</v>
      </c>
      <c r="L18" s="455">
        <f t="shared" ref="L18" si="40">SUM(L13:L17)</f>
        <v>0</v>
      </c>
      <c r="M18" s="455">
        <f t="shared" ref="M18" si="41">SUM(M13:M17)</f>
        <v>4</v>
      </c>
      <c r="N18" s="455">
        <f t="shared" ref="N18" si="42">SUM(N13:N17)</f>
        <v>0</v>
      </c>
      <c r="O18" s="455">
        <f t="shared" ref="O18" si="43">SUM(O13:O17)</f>
        <v>0</v>
      </c>
      <c r="P18" s="455">
        <f>SUM(P13:P17)</f>
        <v>321</v>
      </c>
      <c r="Q18" s="455">
        <f t="shared" ref="Q18" si="44">SUM(Q13:Q17)</f>
        <v>23</v>
      </c>
      <c r="R18" s="455">
        <f t="shared" ref="R18" si="45">SUM(R13:R17)</f>
        <v>0</v>
      </c>
      <c r="S18" s="455">
        <f t="shared" ref="S18" si="46">SUM(S13:S17)</f>
        <v>4</v>
      </c>
      <c r="T18" s="455">
        <f t="shared" ref="T18" si="47">SUM(T13:T17)</f>
        <v>289</v>
      </c>
      <c r="U18" s="455">
        <f t="shared" ref="U18" si="48">SUM(U13:U17)</f>
        <v>9</v>
      </c>
      <c r="V18" s="455">
        <f t="shared" ref="V18" si="49">SUM(V13:V17)</f>
        <v>0</v>
      </c>
      <c r="W18" s="455">
        <f>SUM(W13:W17)</f>
        <v>288</v>
      </c>
      <c r="X18" s="455">
        <f t="shared" ref="X18" si="50">SUM(X13:X17)</f>
        <v>37</v>
      </c>
      <c r="Y18" s="455">
        <f t="shared" ref="Y18" si="51">SUM(Y13:Y17)</f>
        <v>0</v>
      </c>
      <c r="Z18" s="455">
        <f t="shared" ref="Z18" si="52">SUM(Z13:Z17)</f>
        <v>83</v>
      </c>
      <c r="AA18" s="455">
        <f t="shared" ref="AA18" si="53">SUM(AA13:AA17)</f>
        <v>76</v>
      </c>
      <c r="AB18" s="455">
        <f t="shared" ref="AB18" si="54">SUM(AB13:AB17)</f>
        <v>19</v>
      </c>
      <c r="AC18" s="455">
        <f t="shared" ref="AC18" si="55">SUM(AC13:AC17)</f>
        <v>128</v>
      </c>
      <c r="AD18" s="455">
        <f t="shared" ref="AD18" si="56">SUM(AD13:AD17)</f>
        <v>58</v>
      </c>
      <c r="AE18" s="471">
        <f>AVERAGE(AE13:AE17)</f>
        <v>39.283333333333339</v>
      </c>
      <c r="AF18" s="471">
        <f>AVERAGE(AF13:AF17)</f>
        <v>15.833333333333334</v>
      </c>
      <c r="AG18" s="455"/>
      <c r="AH18" s="455">
        <f>SUM(AH13:AH17)</f>
        <v>296</v>
      </c>
      <c r="AI18" s="455">
        <f t="shared" ref="AI18" si="57">SUM(AI13:AI17)</f>
        <v>3</v>
      </c>
      <c r="AJ18" s="455">
        <f t="shared" ref="AJ18" si="58">SUM(AJ13:AJ17)</f>
        <v>1</v>
      </c>
      <c r="AK18" s="455">
        <f t="shared" ref="AK18" si="59">SUM(AK13:AK17)</f>
        <v>0</v>
      </c>
      <c r="AL18" s="455">
        <f>SUM(AL13:AL17)</f>
        <v>9</v>
      </c>
      <c r="AM18" s="455">
        <f t="shared" ref="AM18" si="60">SUM(AM13:AM17)</f>
        <v>65</v>
      </c>
      <c r="AN18" s="455">
        <f t="shared" ref="AN18" si="61">SUM(AN13:AN17)</f>
        <v>0</v>
      </c>
      <c r="AO18" s="455">
        <f t="shared" ref="AO18" si="62">SUM(AO13:AO17)</f>
        <v>16</v>
      </c>
      <c r="AP18" s="455">
        <f t="shared" ref="AP18" si="63">SUM(AP13:AP17)</f>
        <v>57</v>
      </c>
      <c r="AQ18" s="455">
        <f t="shared" ref="AQ18" si="64">SUM(AQ13:AQ17)</f>
        <v>107</v>
      </c>
      <c r="AR18" s="455">
        <f t="shared" ref="AR18" si="65">SUM(AR13:AR17)</f>
        <v>32</v>
      </c>
      <c r="AS18" s="455">
        <f t="shared" ref="AS18" si="66">SUM(AS13:AS17)</f>
        <v>6</v>
      </c>
      <c r="AT18" s="455">
        <f>SUM(AT13:AT17)</f>
        <v>31</v>
      </c>
      <c r="AU18" s="455">
        <f t="shared" ref="AU18" si="67">SUM(AU13:AU17)</f>
        <v>0</v>
      </c>
      <c r="AV18" s="455">
        <f t="shared" ref="AV18" si="68">SUM(AV13:AV17)</f>
        <v>0</v>
      </c>
      <c r="AW18" s="455">
        <f t="shared" ref="AW18" si="69">SUM(AW13:AW17)</f>
        <v>0</v>
      </c>
      <c r="AX18" s="455">
        <f t="shared" ref="AX18" si="70">SUM(AX13:AX17)</f>
        <v>0</v>
      </c>
      <c r="AY18" s="455">
        <f t="shared" ref="AY18" si="71">SUM(AY13:AY17)</f>
        <v>3</v>
      </c>
      <c r="AZ18" s="455">
        <f t="shared" ref="AZ18" si="72">SUM(AZ13:AZ17)</f>
        <v>0</v>
      </c>
      <c r="BA18" s="455">
        <f t="shared" ref="BA18" si="73">SUM(BA13:BA17)</f>
        <v>1</v>
      </c>
      <c r="BB18" s="455">
        <f t="shared" ref="BB18" si="74">SUM(BB13:BB17)</f>
        <v>22</v>
      </c>
      <c r="BC18" s="456">
        <f t="shared" ref="BC18" si="75">SUM(BC13:BC17)</f>
        <v>5</v>
      </c>
    </row>
    <row r="19" spans="1:55" ht="33.950000000000003" customHeight="1">
      <c r="A19" s="2465" t="s">
        <v>207</v>
      </c>
      <c r="B19" s="449" t="s">
        <v>74</v>
      </c>
      <c r="C19" s="2754">
        <f>SUM('Комунальні по юр. особам'!E109:E213)</f>
        <v>2579</v>
      </c>
      <c r="D19" s="2755">
        <f>C19-SUM(K19:K23)</f>
        <v>-1250</v>
      </c>
      <c r="E19" s="450">
        <f>SUM(K19,AT19)</f>
        <v>257</v>
      </c>
      <c r="F19" s="451">
        <f>SUM(G19:J19)</f>
        <v>15</v>
      </c>
      <c r="G19" s="231">
        <f>SUM('Комунальні по юр. особам'!I109,'Комунальні по юр. особам'!I114,'Комунальні по юр. особам'!I119,'Комунальні по юр. особам'!I124,'Комунальні по юр. особам'!I129,'Комунальні по юр. особам'!I134,'Комунальні по юр. особам'!I139,'Комунальні по юр. особам'!I144,'Комунальні по юр. особам'!I149,'Комунальні по юр. особам'!I154,'Комунальні по юр. особам'!I159,'Комунальні по юр. особам'!I164,'Комунальні по юр. особам'!I169,'Комунальні по юр. особам'!I174,'Комунальні по юр. особам'!I179,'Комунальні по юр. особам'!I184,'Комунальні по юр. особам'!I189,'Комунальні по юр. особам'!I194,'Комунальні по юр. особам'!I199,'Комунальні по юр. особам'!I204,'Комунальні по юр. особам'!I209)</f>
        <v>13</v>
      </c>
      <c r="H19" s="231">
        <f>SUM('Комунальні по юр. особам'!J109,'Комунальні по юр. особам'!J114,'Комунальні по юр. особам'!J119,'Комунальні по юр. особам'!J124,'Комунальні по юр. особам'!J129,'Комунальні по юр. особам'!J134,'Комунальні по юр. особам'!J139,'Комунальні по юр. особам'!J144,'Комунальні по юр. особам'!J149,'Комунальні по юр. особам'!J154,'Комунальні по юр. особам'!J159,'Комунальні по юр. особам'!J164,'Комунальні по юр. особам'!J169,'Комунальні по юр. особам'!J174,'Комунальні по юр. особам'!J179,'Комунальні по юр. особам'!J184,'Комунальні по юр. особам'!J189,'Комунальні по юр. особам'!J194,'Комунальні по юр. особам'!J199,'Комунальні по юр. особам'!J204,'Комунальні по юр. особам'!J209)</f>
        <v>2</v>
      </c>
      <c r="I19" s="231">
        <f>SUM('Комунальні по юр. особам'!K109,'Комунальні по юр. особам'!K114,'Комунальні по юр. особам'!K119,'Комунальні по юр. особам'!K124,'Комунальні по юр. особам'!K129,'Комунальні по юр. особам'!K134,'Комунальні по юр. особам'!K139,'Комунальні по юр. особам'!K144,'Комунальні по юр. особам'!K149,'Комунальні по юр. особам'!K154,'Комунальні по юр. особам'!K159,'Комунальні по юр. особам'!K164,'Комунальні по юр. особам'!K169,'Комунальні по юр. особам'!K174,'Комунальні по юр. особам'!K179,'Комунальні по юр. особам'!K184,'Комунальні по юр. особам'!K189,'Комунальні по юр. особам'!K194,'Комунальні по юр. особам'!K199,'Комунальні по юр. особам'!K204,'Комунальні по юр. особам'!K209)</f>
        <v>0</v>
      </c>
      <c r="J19" s="232">
        <f>SUM('Комунальні по юр. особам'!L109,'Комунальні по юр. особам'!L114,'Комунальні по юр. особам'!L119,'Комунальні по юр. особам'!L124,'Комунальні по юр. особам'!L129,'Комунальні по юр. особам'!L134,'Комунальні по юр. особам'!L139,'Комунальні по юр. особам'!L144,'Комунальні по юр. особам'!L149,'Комунальні по юр. особам'!L154,'Комунальні по юр. особам'!L159,'Комунальні по юр. особам'!L164,'Комунальні по юр. особам'!L169,'Комунальні по юр. особам'!L174,'Комунальні по юр. особам'!L179,'Комунальні по юр. особам'!L184,'Комунальні по юр. особам'!L189,'Комунальні по юр. особам'!L194,'Комунальні по юр. особам'!L199,'Комунальні по юр. особам'!L204,'Комунальні по юр. особам'!L209)</f>
        <v>0</v>
      </c>
      <c r="K19" s="510">
        <f>IF(AND(SUM(L19:P19)=SUM(W19:X19),SUM(Q19:V19)=SUM(W19:X19)),SUM(L19:P19),"ПЕРЕВІРТЕ ПРАВИЛЬНІСТЬ ДАНИХ")</f>
        <v>240</v>
      </c>
      <c r="L19" s="228">
        <f>SUM('Комунальні по юр. особам'!N109,'Комунальні по юр. особам'!N114,'Комунальні по юр. особам'!N119,'Комунальні по юр. особам'!N124,'Комунальні по юр. особам'!N129,'Комунальні по юр. особам'!N159,'Комунальні по юр. особам'!N184,'Комунальні по юр. особам'!N194,'Комунальні по юр. особам'!N199,'Комунальні по юр. особам'!N204,)</f>
        <v>230</v>
      </c>
      <c r="M19" s="263">
        <f>SUM('Комунальні по юр. особам'!O109,'Комунальні по юр. особам'!O114,'Комунальні по юр. особам'!O119,'Комунальні по юр. особам'!O124,'Комунальні по юр. особам'!O129,'Комунальні по юр. особам'!O159,'Комунальні по юр. особам'!O184,'Комунальні по юр. особам'!O194,'Комунальні по юр. особам'!O199,'Комунальні по юр. особам'!O204,)</f>
        <v>0</v>
      </c>
      <c r="N19" s="263">
        <f>SUM('Комунальні по юр. особам'!P109,'Комунальні по юр. особам'!P114,'Комунальні по юр. особам'!P119,'Комунальні по юр. особам'!P124,'Комунальні по юр. особам'!P129,'Комунальні по юр. особам'!P159,'Комунальні по юр. особам'!P184,'Комунальні по юр. особам'!P194,'Комунальні по юр. особам'!P199,'Комунальні по юр. особам'!P204,)</f>
        <v>0</v>
      </c>
      <c r="O19" s="263">
        <f>SUM('Комунальні по юр. особам'!Q109,'Комунальні по юр. особам'!Q114,'Комунальні по юр. особам'!Q119,'Комунальні по юр. особам'!Q124,'Комунальні по юр. особам'!Q129,'Комунальні по юр. особам'!Q159,'Комунальні по юр. особам'!Q184,'Комунальні по юр. особам'!Q194,'Комунальні по юр. особам'!Q199,'Комунальні по юр. особам'!Q204,)</f>
        <v>0</v>
      </c>
      <c r="P19" s="452">
        <f>SUM('Комунальні по юр. особам'!R109,'Комунальні по юр. особам'!R114,'Комунальні по юр. особам'!R119,'Комунальні по юр. особам'!R124,'Комунальні по юр. особам'!R129,'Комунальні по юр. особам'!R159,'Комунальні по юр. особам'!R184,'Комунальні по юр. особам'!R194,'Комунальні по юр. особам'!R199,'Комунальні по юр. особам'!R204,)</f>
        <v>10</v>
      </c>
      <c r="Q19" s="264">
        <f>SUM('Комунальні по юр. особам'!S109,'Комунальні по юр. особам'!S114,'Комунальні по юр. особам'!S119,'Комунальні по юр. особам'!S124,'Комунальні по юр. особам'!S129,'Комунальні по юр. особам'!S159,'Комунальні по юр. особам'!S184,'Комунальні по юр. особам'!S194,'Комунальні по юр. особам'!S199,'Комунальні по юр. особам'!S204,)</f>
        <v>42</v>
      </c>
      <c r="R19" s="263">
        <f>SUM('Комунальні по юр. особам'!T109,'Комунальні по юр. особам'!T114,'Комунальні по юр. особам'!T119,'Комунальні по юр. особам'!T124,'Комунальні по юр. особам'!T129,'Комунальні по юр. особам'!T159,'Комунальні по юр. особам'!T184,'Комунальні по юр. особам'!T194,'Комунальні по юр. особам'!T199,'Комунальні по юр. особам'!T204,)</f>
        <v>0</v>
      </c>
      <c r="S19" s="263">
        <f>SUM('Комунальні по юр. особам'!U109,'Комунальні по юр. особам'!U114,'Комунальні по юр. особам'!U119,'Комунальні по юр. особам'!U124,'Комунальні по юр. особам'!U129,'Комунальні по юр. особам'!U159,'Комунальні по юр. особам'!U184,'Комунальні по юр. особам'!U194,'Комунальні по юр. особам'!U199,'Комунальні по юр. особам'!U204,)</f>
        <v>0</v>
      </c>
      <c r="T19" s="453">
        <f>SUM('Комунальні по юр. особам'!V109,'Комунальні по юр. особам'!V114,'Комунальні по юр. особам'!V119,'Комунальні по юр. особам'!V124,'Комунальні по юр. особам'!V129,'Комунальні по юр. особам'!V159,'Комунальні по юр. особам'!V184,'Комунальні по юр. особам'!V194,'Комунальні по юр. особам'!V199,'Комунальні по юр. особам'!V204,)</f>
        <v>175</v>
      </c>
      <c r="U19" s="263">
        <f>SUM('Комунальні по юр. особам'!W109,'Комунальні по юр. особам'!W114,'Комунальні по юр. особам'!W119,'Комунальні по юр. особам'!W124,'Комунальні по юр. особам'!W129,'Комунальні по юр. особам'!W159,'Комунальні по юр. особам'!W184,'Комунальні по юр. особам'!W194,'Комунальні по юр. особам'!W199,'Комунальні по юр. особам'!W204,)</f>
        <v>23</v>
      </c>
      <c r="V19" s="229">
        <f>SUM('Комунальні по юр. особам'!X109,'Комунальні по юр. особам'!X114,'Комунальні по юр. особам'!X119,'Комунальні по юр. особам'!X124,'Комунальні по юр. особам'!X129,'Комунальні по юр. особам'!X159,'Комунальні по юр. особам'!X184,'Комунальні по юр. особам'!X194,'Комунальні по юр. особам'!X199,'Комунальні по юр. особам'!X204,)</f>
        <v>0</v>
      </c>
      <c r="W19" s="228">
        <f>SUM('Комунальні по юр. особам'!Y109,'Комунальні по юр. особам'!Y114,'Комунальні по юр. особам'!Y119,'Комунальні по юр. особам'!Y124,'Комунальні по юр. особам'!Y129,'Комунальні по юр. особам'!Y159,'Комунальні по юр. особам'!Y184,'Комунальні по юр. особам'!Y194,'Комунальні по юр. особам'!Y199,'Комунальні по юр. особам'!Y204,)</f>
        <v>200</v>
      </c>
      <c r="X19" s="229">
        <f>SUM('Комунальні по юр. особам'!Z109,'Комунальні по юр. особам'!Z114,'Комунальні по юр. особам'!Z119,'Комунальні по юр. особам'!Z124,'Комунальні по юр. особам'!Z129,'Комунальні по юр. особам'!Z159,'Комунальні по юр. особам'!Z184,'Комунальні по юр. особам'!Z194,'Комунальні по юр. особам'!Z199,'Комунальні по юр. особам'!Z204,)</f>
        <v>40</v>
      </c>
      <c r="Y19" s="230">
        <f>SUM('Комунальні по юр. особам'!AA109,'Комунальні по юр. особам'!AA114,'Комунальні по юр. особам'!AA119,'Комунальні по юр. особам'!AA124,'Комунальні по юр. особам'!AA129,'Комунальні по юр. особам'!AA159,'Комунальні по юр. особам'!AA184,'Комунальні по юр. особам'!AA194,'Комунальні по юр. особам'!AA199,'Комунальні по юр. особам'!AA204,)</f>
        <v>0</v>
      </c>
      <c r="Z19" s="231">
        <f>SUM('Комунальні по юр. особам'!AB109,'Комунальні по юр. особам'!AB114,'Комунальні по юр. особам'!AB119,'Комунальні по юр. особам'!AB124,'Комунальні по юр. особам'!AB129,'Комунальні по юр. особам'!AB159,'Комунальні по юр. особам'!AB184,'Комунальні по юр. особам'!AB194,'Комунальні по юр. особам'!AB199,'Комунальні по юр. особам'!AB204,)</f>
        <v>91</v>
      </c>
      <c r="AA19" s="231">
        <f>SUM('Комунальні по юр. особам'!AC109,'Комунальні по юр. особам'!AC114,'Комунальні по юр. особам'!AC119,'Комунальні по юр. особам'!AC124,'Комунальні по юр. особам'!AC129,'Комунальні по юр. особам'!AC159,'Комунальні по юр. особам'!AC184,'Комунальні по юр. особам'!AC194,'Комунальні по юр. особам'!AC199,'Комунальні по юр. особам'!AC204,)</f>
        <v>88</v>
      </c>
      <c r="AB19" s="231">
        <f>SUM('Комунальні по юр. особам'!AD109,'Комунальні по юр. особам'!AD114,'Комунальні по юр. особам'!AD119,'Комунальні по юр. особам'!AD124,'Комунальні по юр. особам'!AD129,'Комунальні по юр. особам'!AD159,'Комунальні по юр. особам'!AD184,'Комунальні по юр. особам'!AD194,'Комунальні по юр. особам'!AD199,'Комунальні по юр. особам'!AD204,)</f>
        <v>8</v>
      </c>
      <c r="AC19" s="231">
        <f>SUM('Комунальні по юр. особам'!AE109,'Комунальні по юр. особам'!AE114,'Комунальні по юр. особам'!AE119,'Комунальні по юр. особам'!AE124,'Комунальні по юр. особам'!AE129,'Комунальні по юр. особам'!AE159,'Комунальні по юр. особам'!AE184,'Комунальні по юр. особам'!AE194,'Комунальні по юр. особам'!AE199,'Комунальні по юр. особам'!AE204,)</f>
        <v>116</v>
      </c>
      <c r="AD19" s="232">
        <f>SUM('Комунальні по юр. особам'!AF109,'Комунальні по юр. особам'!AF114,'Комунальні по юр. особам'!AF119,'Комунальні по юр. особам'!AF124,'Комунальні по юр. особам'!AF129,'Комунальні по юр. особам'!AF159,'Комунальні по юр. особам'!AF184,'Комунальні по юр. особам'!AF194,'Комунальні по юр. особам'!AF199,'Комунальні по юр. особам'!AF204,)</f>
        <v>2</v>
      </c>
      <c r="AE19" s="515">
        <f>AVERAGE('Комунальні по юр. особам'!AG109,'Комунальні по юр. особам'!AG159,'Комунальні по юр. особам'!AG184,'Комунальні по юр. особам'!AG194,'Комунальні по юр. особам'!AG199,'Комунальні по юр. особам'!AG204)</f>
        <v>43</v>
      </c>
      <c r="AF19" s="516">
        <f>AVERAGE('Комунальні по юр. особам'!AH109,'Комунальні по юр. особам'!AH159,'Комунальні по юр. особам'!AH184,'Комунальні по юр. особам'!AH194,'Комунальні по юр. особам'!AH199,'Комунальні по юр. особам'!AH204)</f>
        <v>23.166666666666668</v>
      </c>
      <c r="AG19" s="515">
        <f>AVERAGE('Комунальні по юр. особам'!AI109,'Комунальні по юр. особам'!AI159,'Комунальні по юр. особам'!AI184,'Комунальні по юр. особам'!AI194,'Комунальні по юр. особам'!AI199,'Комунальні по юр. особам'!AI204)</f>
        <v>12.725</v>
      </c>
      <c r="AH19" s="274">
        <f>SUM(AL19:AN19)</f>
        <v>204</v>
      </c>
      <c r="AI19" s="273" t="s">
        <v>97</v>
      </c>
      <c r="AJ19" s="231" t="s">
        <v>97</v>
      </c>
      <c r="AK19" s="454" t="s">
        <v>97</v>
      </c>
      <c r="AL19" s="230">
        <f>SUM('Комунальні по юр. особам'!AN109,'Комунальні по юр. особам'!AN114,'Комунальні по юр. особам'!AN119,'Комунальні по юр. особам'!AN124,'Комунальні по юр. особам'!AN129,'Комунальні по юр. особам'!AN134,'Комунальні по юр. особам'!AN139,'Комунальні по юр. особам'!AN144,'Комунальні по юр. особам'!AN149,'Комунальні по юр. особам'!AN154,'Комунальні по юр. особам'!AN159,'Комунальні по юр. особам'!AN164,'Комунальні по юр. особам'!AN169,'Комунальні по юр. особам'!AN174,'Комунальні по юр. особам'!AN179,'Комунальні по юр. особам'!AN184,'Комунальні по юр. особам'!AN189,'Комунальні по юр. особам'!AN194,'Комунальні по юр. особам'!AN199,'Комунальні по юр. особам'!AN204,'Комунальні по юр. особам'!AN209)</f>
        <v>16</v>
      </c>
      <c r="AM19" s="231">
        <f>SUM('Комунальні по юр. особам'!AO109,'Комунальні по юр. особам'!AO114,'Комунальні по юр. особам'!AO119,'Комунальні по юр. особам'!AO124,'Комунальні по юр. особам'!AO129,'Комунальні по юр. особам'!AO134,'Комунальні по юр. особам'!AO139,'Комунальні по юр. особам'!AO144,'Комунальні по юр. особам'!AO149,'Комунальні по юр. особам'!AO154,'Комунальні по юр. особам'!AO159,'Комунальні по юр. особам'!AO164,'Комунальні по юр. особам'!AO169,'Комунальні по юр. особам'!AO174,'Комунальні по юр. особам'!AO179,'Комунальні по юр. особам'!AO184,'Комунальні по юр. особам'!AO189,'Комунальні по юр. особам'!AO194,'Комунальні по юр. особам'!AO199,'Комунальні по юр. особам'!AO204,'Комунальні по юр. особам'!AO209)</f>
        <v>158</v>
      </c>
      <c r="AN19" s="454">
        <f>SUM('Комунальні по юр. особам'!AP109,'Комунальні по юр. особам'!AP114,'Комунальні по юр. особам'!AP119,'Комунальні по юр. особам'!AP124,'Комунальні по юр. особам'!AP129,'Комунальні по юр. особам'!AP134,'Комунальні по юр. особам'!AP139,'Комунальні по юр. особам'!AP144,'Комунальні по юр. особам'!AP149,'Комунальні по юр. особам'!AP154,'Комунальні по юр. особам'!AP159,'Комунальні по юр. особам'!AP164,'Комунальні по юр. особам'!AP169,'Комунальні по юр. особам'!AP174,'Комунальні по юр. особам'!AP179,'Комунальні по юр. особам'!AP184,'Комунальні по юр. особам'!AP189,'Комунальні по юр. особам'!AP194,'Комунальні по юр. особам'!AP199,'Комунальні по юр. особам'!AP204,'Комунальні по юр. особам'!AP209)</f>
        <v>30</v>
      </c>
      <c r="AO19" s="230" t="s">
        <v>97</v>
      </c>
      <c r="AP19" s="231" t="s">
        <v>97</v>
      </c>
      <c r="AQ19" s="231" t="s">
        <v>97</v>
      </c>
      <c r="AR19" s="231" t="s">
        <v>97</v>
      </c>
      <c r="AS19" s="232" t="s">
        <v>97</v>
      </c>
      <c r="AT19" s="398">
        <f>SUM(AU19:BC19)</f>
        <v>17</v>
      </c>
      <c r="AU19" s="228">
        <f>SUM('Комунальні по юр. особам'!AW109,'Комунальні по юр. особам'!AW184,'Комунальні по юр. особам'!AW199)</f>
        <v>1</v>
      </c>
      <c r="AV19" s="263">
        <f>SUM('Комунальні по юр. особам'!AX109,'Комунальні по юр. особам'!AX184,'Комунальні по юр. особам'!AX199)</f>
        <v>1</v>
      </c>
      <c r="AW19" s="263">
        <f>SUM('Комунальні по юр. особам'!AY109,'Комунальні по юр. особам'!AY184,'Комунальні по юр. особам'!AY199)</f>
        <v>0</v>
      </c>
      <c r="AX19" s="263">
        <f>SUM('Комунальні по юр. особам'!AZ109,'Комунальні по юр. особам'!AZ184,'Комунальні по юр. особам'!AZ199)</f>
        <v>1</v>
      </c>
      <c r="AY19" s="263">
        <f>SUM('Комунальні по юр. особам'!BA109,'Комунальні по юр. особам'!BA184,'Комунальні по юр. особам'!BA199)</f>
        <v>3</v>
      </c>
      <c r="AZ19" s="263">
        <f>SUM('Комунальні по юр. особам'!BB109,'Комунальні по юр. особам'!BB184,'Комунальні по юр. особам'!BB199)</f>
        <v>0</v>
      </c>
      <c r="BA19" s="263">
        <f>SUM('Комунальні по юр. особам'!BC109,'Комунальні по юр. особам'!BC184,'Комунальні по юр. особам'!BC199)</f>
        <v>1</v>
      </c>
      <c r="BB19" s="263">
        <f>SUM('Комунальні по юр. особам'!BD109,'Комунальні по юр. особам'!BD184,'Комунальні по юр. особам'!BD199)</f>
        <v>10</v>
      </c>
      <c r="BC19" s="411">
        <f>SUM('Комунальні по юр. особам'!BE109,'Комунальні по юр. особам'!BE184,'Комунальні по юр. особам'!BE199)</f>
        <v>0</v>
      </c>
    </row>
    <row r="20" spans="1:55" ht="33.950000000000003" customHeight="1">
      <c r="A20" s="2466"/>
      <c r="B20" s="234" t="s">
        <v>75</v>
      </c>
      <c r="C20" s="2627"/>
      <c r="D20" s="2630"/>
      <c r="E20" s="227">
        <f t="shared" ref="E20:E23" si="76">SUM(K20,AT20)</f>
        <v>0</v>
      </c>
      <c r="F20" s="235">
        <f t="shared" ref="F20:F23" si="77">SUM(G20:J20)</f>
        <v>0</v>
      </c>
      <c r="G20" s="236"/>
      <c r="H20" s="236"/>
      <c r="I20" s="236"/>
      <c r="J20" s="237"/>
      <c r="K20" s="504">
        <f t="shared" ref="K20:K23" si="78">IF(AND(SUM(L20:P20)=SUM(W20:X20),SUM(Q20:V20)=SUM(W20:X20)),SUM(L20:P20),"ПЕРЕВІРТЕ ПРАВИЛЬНІСТЬ ДАНИХ")</f>
        <v>0</v>
      </c>
      <c r="L20" s="259"/>
      <c r="M20" s="238"/>
      <c r="N20" s="238"/>
      <c r="O20" s="238"/>
      <c r="P20" s="239"/>
      <c r="Q20" s="240"/>
      <c r="R20" s="241"/>
      <c r="S20" s="241"/>
      <c r="T20" s="238"/>
      <c r="U20" s="238"/>
      <c r="V20" s="242"/>
      <c r="W20" s="228"/>
      <c r="X20" s="229"/>
      <c r="Y20" s="243"/>
      <c r="Z20" s="244"/>
      <c r="AA20" s="244"/>
      <c r="AB20" s="244"/>
      <c r="AC20" s="244"/>
      <c r="AD20" s="245"/>
      <c r="AE20" s="246"/>
      <c r="AF20" s="237"/>
      <c r="AG20" s="246"/>
      <c r="AH20" s="247">
        <f>SUM(AL20:AN20)</f>
        <v>0</v>
      </c>
      <c r="AI20" s="248" t="s">
        <v>98</v>
      </c>
      <c r="AJ20" s="249" t="s">
        <v>98</v>
      </c>
      <c r="AK20" s="250" t="s">
        <v>98</v>
      </c>
      <c r="AL20" s="251"/>
      <c r="AM20" s="249"/>
      <c r="AN20" s="250"/>
      <c r="AO20" s="251" t="s">
        <v>97</v>
      </c>
      <c r="AP20" s="249" t="s">
        <v>97</v>
      </c>
      <c r="AQ20" s="249" t="s">
        <v>97</v>
      </c>
      <c r="AR20" s="249" t="s">
        <v>97</v>
      </c>
      <c r="AS20" s="252" t="s">
        <v>97</v>
      </c>
      <c r="AT20" s="372">
        <f t="shared" ref="AT20:AT23" si="79">SUM(AU20:BC20)</f>
        <v>0</v>
      </c>
      <c r="AU20" s="259"/>
      <c r="AV20" s="238"/>
      <c r="AW20" s="238"/>
      <c r="AX20" s="238"/>
      <c r="AY20" s="238"/>
      <c r="AZ20" s="238"/>
      <c r="BA20" s="238"/>
      <c r="BB20" s="238"/>
      <c r="BC20" s="400"/>
    </row>
    <row r="21" spans="1:55" ht="33.950000000000003" customHeight="1">
      <c r="A21" s="2466"/>
      <c r="B21" s="234" t="s">
        <v>76</v>
      </c>
      <c r="C21" s="2627"/>
      <c r="D21" s="2630"/>
      <c r="E21" s="227">
        <f>SUM(K21,AT21)</f>
        <v>24</v>
      </c>
      <c r="F21" s="235">
        <f>SUM(G21:J21)</f>
        <v>8</v>
      </c>
      <c r="G21" s="249">
        <f>SUM('Комунальні по юр. особам'!I111,'Комунальні по юр. особам'!I116)</f>
        <v>0</v>
      </c>
      <c r="H21" s="249">
        <f>SUM('Комунальні по юр. особам'!J111,'Комунальні по юр. особам'!J116)</f>
        <v>0</v>
      </c>
      <c r="I21" s="249">
        <f>SUM('Комунальні по юр. особам'!K111,'Комунальні по юр. особам'!K116)</f>
        <v>8</v>
      </c>
      <c r="J21" s="252">
        <f>SUM('Комунальні по юр. особам'!L111,'Комунальні по юр. особам'!L116)</f>
        <v>0</v>
      </c>
      <c r="K21" s="504">
        <f>IF(AND(SUM(L21:P21)=SUM(W21:X21),SUM(Q21:V21)=SUM(W21:X21)),SUM(L21:P21),"ПЕРЕВІРТЕ ПРАВИЛЬНІСТЬ ДАНИХ")</f>
        <v>24</v>
      </c>
      <c r="L21" s="259">
        <f>SUM('Комунальні по юр. особам'!N111,'Комунальні по юр. особам'!N186)</f>
        <v>24</v>
      </c>
      <c r="M21" s="238">
        <f>SUM('Комунальні по юр. особам'!O111,'Комунальні по юр. особам'!O186)</f>
        <v>0</v>
      </c>
      <c r="N21" s="238">
        <f>SUM('Комунальні по юр. особам'!P111,'Комунальні по юр. особам'!P186)</f>
        <v>0</v>
      </c>
      <c r="O21" s="253">
        <f>SUM('Комунальні по юр. особам'!Q111,'Комунальні по юр. особам'!Q186)</f>
        <v>0</v>
      </c>
      <c r="P21" s="239">
        <f>SUM('Комунальні по юр. особам'!R111,'Комунальні по юр. особам'!R186)</f>
        <v>0</v>
      </c>
      <c r="Q21" s="240">
        <f>SUM('Комунальні по юр. особам'!S111,'Комунальні по юр. особам'!S186)</f>
        <v>0</v>
      </c>
      <c r="R21" s="238">
        <f>SUM('Комунальні по юр. особам'!T111,'Комунальні по юр. особам'!T186)</f>
        <v>0</v>
      </c>
      <c r="S21" s="238">
        <f>SUM('Комунальні по юр. особам'!U111,'Комунальні по юр. особам'!U186)</f>
        <v>24</v>
      </c>
      <c r="T21" s="238">
        <f>SUM('Комунальні по юр. особам'!V111,'Комунальні по юр. особам'!V186)</f>
        <v>0</v>
      </c>
      <c r="U21" s="238">
        <f>SUM('Комунальні по юр. особам'!W111,'Комунальні по юр. особам'!W186)</f>
        <v>0</v>
      </c>
      <c r="V21" s="242">
        <f>SUM('Комунальні по юр. особам'!X111,'Комунальні по юр. особам'!X186)</f>
        <v>0</v>
      </c>
      <c r="W21" s="228">
        <f>SUM('Комунальні по юр. особам'!Y111,'Комунальні по юр. особам'!Y186)</f>
        <v>17</v>
      </c>
      <c r="X21" s="229">
        <f>SUM('Комунальні по юр. особам'!Z111,'Комунальні по юр. особам'!Z186)</f>
        <v>7</v>
      </c>
      <c r="Y21" s="230">
        <f>SUM('Комунальні по юр. особам'!AA111,'Комунальні по юр. особам'!AA186)</f>
        <v>0</v>
      </c>
      <c r="Z21" s="231">
        <f>SUM('Комунальні по юр. особам'!AB111,'Комунальні по юр. особам'!AB186)</f>
        <v>11</v>
      </c>
      <c r="AA21" s="231">
        <f>SUM('Комунальні по юр. особам'!AC111,'Комунальні по юр. особам'!AC186)</f>
        <v>11</v>
      </c>
      <c r="AB21" s="231">
        <f>SUM('Комунальні по юр. особам'!AD111,'Комунальні по юр. особам'!AD186)</f>
        <v>0</v>
      </c>
      <c r="AC21" s="231">
        <f>SUM('Комунальні по юр. особам'!AE111,'Комунальні по юр. особам'!AE186)</f>
        <v>13</v>
      </c>
      <c r="AD21" s="232">
        <f>SUM('Комунальні по юр. особам'!AF111,'Комунальні по юр. особам'!AF186)</f>
        <v>3</v>
      </c>
      <c r="AE21" s="251">
        <f>AVERAGE('Комунальні по юр. особам'!AG111,'Комунальні по юр. особам'!AG186)</f>
        <v>43.5</v>
      </c>
      <c r="AF21" s="252">
        <f>AVERAGE('Комунальні по юр. особам'!AH111,'Комунальні по юр. особам'!AH186)</f>
        <v>24.5</v>
      </c>
      <c r="AG21" s="251">
        <f>AVERAGE('Комунальні по юр. особам'!AI111,'Комунальні по юр. особам'!AI186)</f>
        <v>107.4</v>
      </c>
      <c r="AH21" s="247">
        <f>SUM(AI21:AK21)</f>
        <v>24</v>
      </c>
      <c r="AI21" s="248">
        <f>SUM('Комунальні по юр. особам'!AK111,'Комунальні по юр. особам'!AK186)</f>
        <v>1</v>
      </c>
      <c r="AJ21" s="248">
        <f>SUM('Комунальні по юр. особам'!AL111,'Комунальні по юр. особам'!AL186)</f>
        <v>7</v>
      </c>
      <c r="AK21" s="250">
        <f>SUM('Комунальні по юр. особам'!AM111,'Комунальні по юр. особам'!AM186)</f>
        <v>16</v>
      </c>
      <c r="AL21" s="251" t="s">
        <v>97</v>
      </c>
      <c r="AM21" s="249" t="s">
        <v>97</v>
      </c>
      <c r="AN21" s="250" t="s">
        <v>97</v>
      </c>
      <c r="AO21" s="251" t="s">
        <v>97</v>
      </c>
      <c r="AP21" s="249" t="s">
        <v>97</v>
      </c>
      <c r="AQ21" s="249" t="s">
        <v>97</v>
      </c>
      <c r="AR21" s="249" t="s">
        <v>97</v>
      </c>
      <c r="AS21" s="252" t="s">
        <v>97</v>
      </c>
      <c r="AT21" s="372">
        <f t="shared" si="79"/>
        <v>0</v>
      </c>
      <c r="AU21" s="259"/>
      <c r="AV21" s="238"/>
      <c r="AW21" s="238"/>
      <c r="AX21" s="238"/>
      <c r="AY21" s="238"/>
      <c r="AZ21" s="238"/>
      <c r="BA21" s="238"/>
      <c r="BB21" s="238"/>
      <c r="BC21" s="400"/>
    </row>
    <row r="22" spans="1:55" ht="33.950000000000003" customHeight="1">
      <c r="A22" s="2466"/>
      <c r="B22" s="234" t="s">
        <v>77</v>
      </c>
      <c r="C22" s="2627"/>
      <c r="D22" s="2630"/>
      <c r="E22" s="227">
        <f>SUM(K22,AT22)</f>
        <v>3644</v>
      </c>
      <c r="F22" s="235">
        <f>SUM(G22:J22)</f>
        <v>89</v>
      </c>
      <c r="G22" s="249">
        <f>SUM('Комунальні по юр. особам'!I112,'Комунальні по юр. особам'!I117,'Комунальні по юр. особам'!I122,'Комунальні по юр. особам'!I127,'Комунальні по юр. особам'!I132,'Комунальні по юр. особам'!I137,'Комунальні по юр. особам'!I142,'Комунальні по юр. особам'!I147,'Комунальні по юр. особам'!I152,'Комунальні по юр. особам'!I157,'Комунальні по юр. особам'!I162,'Комунальні по юр. особам'!I167,'Комунальні по юр. особам'!I172,'Комунальні по юр. особам'!I177,'Комунальні по юр. особам'!I182,'Комунальні по юр. особам'!I187,'Комунальні по юр. особам'!I192,'Комунальні по юр. особам'!I197,'Комунальні по юр. особам'!I202,'Комунальні по юр. особам'!I207,'Комунальні по юр. особам'!I212)</f>
        <v>54</v>
      </c>
      <c r="H22" s="249">
        <f>SUM('Комунальні по юр. особам'!J112,'Комунальні по юр. особам'!J117,'Комунальні по юр. особам'!J122,'Комунальні по юр. особам'!J127,'Комунальні по юр. особам'!J132,'Комунальні по юр. особам'!J137,'Комунальні по юр. особам'!J142,'Комунальні по юр. особам'!J147,'Комунальні по юр. особам'!J152,'Комунальні по юр. особам'!J157,'Комунальні по юр. особам'!J162,'Комунальні по юр. особам'!J167,'Комунальні по юр. особам'!J172,'Комунальні по юр. особам'!J177,'Комунальні по юр. особам'!J182,'Комунальні по юр. особам'!J187,'Комунальні по юр. особам'!J192,'Комунальні по юр. особам'!J197,'Комунальні по юр. особам'!J202,'Комунальні по юр. особам'!J207,'Комунальні по юр. особам'!J212)</f>
        <v>21</v>
      </c>
      <c r="I22" s="249">
        <f>SUM('Комунальні по юр. особам'!K112,'Комунальні по юр. особам'!K117,'Комунальні по юр. особам'!K122,'Комунальні по юр. особам'!K127,'Комунальні по юр. особам'!K132,'Комунальні по юр. особам'!K137,'Комунальні по юр. особам'!K142,'Комунальні по юр. особам'!K147,'Комунальні по юр. особам'!K152,'Комунальні по юр. особам'!K157,'Комунальні по юр. особам'!K162,'Комунальні по юр. особам'!K167,'Комунальні по юр. особам'!K172,'Комунальні по юр. особам'!K177,'Комунальні по юр. особам'!K182,'Комунальні по юр. особам'!K187,'Комунальні по юр. особам'!K192,'Комунальні по юр. особам'!K197,'Комунальні по юр. особам'!K202,'Комунальні по юр. особам'!K207,'Комунальні по юр. особам'!K212)</f>
        <v>14</v>
      </c>
      <c r="J22" s="252">
        <f>SUM('Комунальні по юр. особам'!L112,'Комунальні по юр. особам'!L117,'Комунальні по юр. особам'!L122,'Комунальні по юр. особам'!L127,'Комунальні по юр. особам'!L132,'Комунальні по юр. особам'!L137,'Комунальні по юр. особам'!L142,'Комунальні по юр. особам'!L147,'Комунальні по юр. особам'!L152,'Комунальні по юр. особам'!L157,'Комунальні по юр. особам'!L162,'Комунальні по юр. особам'!L167,'Комунальні по юр. особам'!L172,'Комунальні по юр. особам'!L177,'Комунальні по юр. особам'!L182,'Комунальні по юр. особам'!L187,'Комунальні по юр. особам'!L192,'Комунальні по юр. особам'!L197,'Комунальні по юр. особам'!L202,'Комунальні по юр. особам'!L207,'Комунальні по юр. особам'!L212)</f>
        <v>0</v>
      </c>
      <c r="K22" s="504">
        <f>IF(AND(SUM(L22:P22)=SUM(W22:X22),SUM(Q22:V22)=SUM(W22:X22)),SUM(L22:P22),"ПЕРЕВІРТЕ ПРАВИЛЬНІСТЬ ДАНИХ")</f>
        <v>3565</v>
      </c>
      <c r="L22" s="259">
        <f>SUM('Комунальні по юр. особам'!N112,'Комунальні по юр. особам'!N117,'Комунальні по юр. особам'!N122,'Комунальні по юр. особам'!N127,'Комунальні по юр. особам'!N132,'Комунальні по юр. особам'!N137,'Комунальні по юр. особам'!N142,'Комунальні по юр. особам'!N147,'Комунальні по юр. особам'!N152,'Комунальні по юр. особам'!N157,'Комунальні по юр. особам'!N162,'Комунальні по юр. особам'!N167,'Комунальні по юр. особам'!N172,'Комунальні по юр. особам'!N177,'Комунальні по юр. особам'!N182,'Комунальні по юр. особам'!N187,'Комунальні по юр. особам'!N192,'Комунальні по юр. особам'!N197,'Комунальні по юр. особам'!N202,'Комунальні по юр. особам'!N207,'Комунальні по юр. особам'!N212)</f>
        <v>3505</v>
      </c>
      <c r="M22" s="238">
        <f>SUM('Комунальні по юр. особам'!O112,'Комунальні по юр. особам'!O117,'Комунальні по юр. особам'!O122,'Комунальні по юр. особам'!O127,'Комунальні по юр. особам'!O132,'Комунальні по юр. особам'!O137,'Комунальні по юр. особам'!O142,'Комунальні по юр. особам'!O147,'Комунальні по юр. особам'!O152,'Комунальні по юр. особам'!O157,'Комунальні по юр. особам'!O162,'Комунальні по юр. особам'!O167,'Комунальні по юр. особам'!O172,'Комунальні по юр. особам'!O177,'Комунальні по юр. особам'!O182,'Комунальні по юр. особам'!O187,'Комунальні по юр. особам'!O192,'Комунальні по юр. особам'!O197,'Комунальні по юр. особам'!O202,'Комунальні по юр. особам'!O207,'Комунальні по юр. особам'!O212)</f>
        <v>52</v>
      </c>
      <c r="N22" s="238">
        <f>SUM('Комунальні по юр. особам'!P112,'Комунальні по юр. особам'!P117,'Комунальні по юр. особам'!P122,'Комунальні по юр. особам'!P127,'Комунальні по юр. особам'!P132,'Комунальні по юр. особам'!P137,'Комунальні по юр. особам'!P142,'Комунальні по юр. особам'!P147,'Комунальні по юр. особам'!P152,'Комунальні по юр. особам'!P157,'Комунальні по юр. особам'!P162,'Комунальні по юр. особам'!P167,'Комунальні по юр. особам'!P172,'Комунальні по юр. особам'!P177,'Комунальні по юр. особам'!P182,'Комунальні по юр. особам'!P187,'Комунальні по юр. особам'!P192,'Комунальні по юр. особам'!P197,'Комунальні по юр. особам'!P202,'Комунальні по юр. особам'!P207,'Комунальні по юр. особам'!P212)</f>
        <v>0</v>
      </c>
      <c r="O22" s="238">
        <f>SUM('Комунальні по юр. особам'!Q112,'Комунальні по юр. особам'!Q117,'Комунальні по юр. особам'!Q122,'Комунальні по юр. особам'!Q127,'Комунальні по юр. особам'!Q132,'Комунальні по юр. особам'!Q137,'Комунальні по юр. особам'!Q142,'Комунальні по юр. особам'!Q147,'Комунальні по юр. особам'!Q152,'Комунальні по юр. особам'!Q157,'Комунальні по юр. особам'!Q162,'Комунальні по юр. особам'!Q167,'Комунальні по юр. особам'!Q172,'Комунальні по юр. особам'!Q177,'Комунальні по юр. особам'!Q182,'Комунальні по юр. особам'!Q187,'Комунальні по юр. особам'!Q192,'Комунальні по юр. особам'!Q197,'Комунальні по юр. особам'!Q202,'Комунальні по юр. особам'!Q207,'Комунальні по юр. особам'!Q212)</f>
        <v>0</v>
      </c>
      <c r="P22" s="239">
        <f>SUM('Комунальні по юр. особам'!R112,'Комунальні по юр. особам'!R117,'Комунальні по юр. особам'!R122,'Комунальні по юр. особам'!R127,'Комунальні по юр. особам'!R132,'Комунальні по юр. особам'!R137,'Комунальні по юр. особам'!R142,'Комунальні по юр. особам'!R147,'Комунальні по юр. особам'!R152,'Комунальні по юр. особам'!R157,'Комунальні по юр. особам'!R162,'Комунальні по юр. особам'!R167,'Комунальні по юр. особам'!R172,'Комунальні по юр. особам'!R177,'Комунальні по юр. особам'!R182,'Комунальні по юр. особам'!R187,'Комунальні по юр. особам'!R192,'Комунальні по юр. особам'!R197,'Комунальні по юр. особам'!R202,'Комунальні по юр. особам'!R207,'Комунальні по юр. особам'!R212)</f>
        <v>8</v>
      </c>
      <c r="Q22" s="240">
        <f>SUM('Комунальні по юр. особам'!S112,'Комунальні по юр. особам'!S117,'Комунальні по юр. особам'!S122,'Комунальні по юр. особам'!S127,'Комунальні по юр. особам'!S132,'Комунальні по юр. особам'!S137,'Комунальні по юр. особам'!S142,'Комунальні по юр. особам'!S147,'Комунальні по юр. особам'!S152,'Комунальні по юр. особам'!S157,'Комунальні по юр. особам'!S162,'Комунальні по юр. особам'!S167,'Комунальні по юр. особам'!S172,'Комунальні по юр. особам'!S177,'Комунальні по юр. особам'!S182,'Комунальні по юр. особам'!S187,'Комунальні по юр. особам'!S192,'Комунальні по юр. особам'!S197,'Комунальні по юр. особам'!S202,'Комунальні по юр. особам'!S207,'Комунальні по юр. особам'!S212)</f>
        <v>227</v>
      </c>
      <c r="R22" s="238">
        <f>SUM('Комунальні по юр. особам'!T112,'Комунальні по юр. особам'!T117,'Комунальні по юр. особам'!T122,'Комунальні по юр. особам'!T127,'Комунальні по юр. особам'!T132,'Комунальні по юр. особам'!T137,'Комунальні по юр. особам'!T142,'Комунальні по юр. особам'!T147,'Комунальні по юр. особам'!T152,'Комунальні по юр. особам'!T157,'Комунальні по юр. особам'!T162,'Комунальні по юр. особам'!T167,'Комунальні по юр. особам'!T172,'Комунальні по юр. особам'!T177,'Комунальні по юр. особам'!T182,'Комунальні по юр. особам'!T187,'Комунальні по юр. особам'!T192,'Комунальні по юр. особам'!T197,'Комунальні по юр. особам'!T202,'Комунальні по юр. особам'!T207,'Комунальні по юр. особам'!T212)</f>
        <v>19</v>
      </c>
      <c r="S22" s="238">
        <f>SUM('Комунальні по юр. особам'!U112,'Комунальні по юр. особам'!U117,'Комунальні по юр. особам'!U122,'Комунальні по юр. особам'!U127,'Комунальні по юр. особам'!U132,'Комунальні по юр. особам'!U137,'Комунальні по юр. особам'!U142,'Комунальні по юр. особам'!U147,'Комунальні по юр. особам'!U152,'Комунальні по юр. особам'!U157,'Комунальні по юр. особам'!U162,'Комунальні по юр. особам'!U167,'Комунальні по юр. особам'!U172,'Комунальні по юр. особам'!U177,'Комунальні по юр. особам'!U182,'Комунальні по юр. особам'!U187,'Комунальні по юр. особам'!U192,'Комунальні по юр. особам'!U197,'Комунальні по юр. особам'!U202,'Комунальні по юр. особам'!U207,'Комунальні по юр. особам'!U212)</f>
        <v>0</v>
      </c>
      <c r="T22" s="238">
        <f>SUM('Комунальні по юр. особам'!V112,'Комунальні по юр. особам'!V117,'Комунальні по юр. особам'!V122,'Комунальні по юр. особам'!V127,'Комунальні по юр. особам'!V132,'Комунальні по юр. особам'!V137,'Комунальні по юр. особам'!V142,'Комунальні по юр. особам'!V147,'Комунальні по юр. особам'!V152,'Комунальні по юр. особам'!V157,'Комунальні по юр. особам'!V162,'Комунальні по юр. особам'!V167,'Комунальні по юр. особам'!V172,'Комунальні по юр. особам'!V177,'Комунальні по юр. особам'!V182,'Комунальні по юр. особам'!V187,'Комунальні по юр. особам'!V192,'Комунальні по юр. особам'!V197,'Комунальні по юр. особам'!V202,'Комунальні по юр. особам'!V207,'Комунальні по юр. особам'!V212)</f>
        <v>2683</v>
      </c>
      <c r="U22" s="238">
        <f>SUM('Комунальні по юр. особам'!W112,'Комунальні по юр. особам'!W117,'Комунальні по юр. особам'!W122,'Комунальні по юр. особам'!W127,'Комунальні по юр. особам'!W132,'Комунальні по юр. особам'!W137,'Комунальні по юр. особам'!W142,'Комунальні по юр. особам'!W147,'Комунальні по юр. особам'!W152,'Комунальні по юр. особам'!W157,'Комунальні по юр. особам'!W162,'Комунальні по юр. особам'!W167,'Комунальні по юр. особам'!W172,'Комунальні по юр. особам'!W177,'Комунальні по юр. особам'!W182,'Комунальні по юр. особам'!W187,'Комунальні по юр. особам'!W192,'Комунальні по юр. особам'!W197,'Комунальні по юр. особам'!W202,'Комунальні по юр. особам'!W207,'Комунальні по юр. особам'!W212)</f>
        <v>636</v>
      </c>
      <c r="V22" s="242">
        <f>SUM('Комунальні по юр. особам'!X112,'Комунальні по юр. особам'!X117,'Комунальні по юр. особам'!X122,'Комунальні по юр. особам'!X127,'Комунальні по юр. особам'!X132,'Комунальні по юр. особам'!X137,'Комунальні по юр. особам'!X142,'Комунальні по юр. особам'!X147,'Комунальні по юр. особам'!X152,'Комунальні по юр. особам'!X157,'Комунальні по юр. особам'!X162,'Комунальні по юр. особам'!X167,'Комунальні по юр. особам'!X172,'Комунальні по юр. особам'!X177,'Комунальні по юр. особам'!X182,'Комунальні по юр. особам'!X187,'Комунальні по юр. особам'!X192,'Комунальні по юр. особам'!X197,'Комунальні по юр. особам'!X202,'Комунальні по юр. особам'!X207,'Комунальні по юр. особам'!X212)</f>
        <v>0</v>
      </c>
      <c r="W22" s="228">
        <f>SUM('Комунальні по юр. особам'!Y112,'Комунальні по юр. особам'!Y117,'Комунальні по юр. особам'!Y122,'Комунальні по юр. особам'!Y127,'Комунальні по юр. особам'!Y132,'Комунальні по юр. особам'!Y137,'Комунальні по юр. особам'!Y142,'Комунальні по юр. особам'!Y147,'Комунальні по юр. особам'!Y152,'Комунальні по юр. особам'!Y157,'Комунальні по юр. особам'!Y162,'Комунальні по юр. особам'!Y167,'Комунальні по юр. особам'!Y172,'Комунальні по юр. особам'!Y177,'Комунальні по юр. особам'!Y182,'Комунальні по юр. особам'!Y187,'Комунальні по юр. особам'!Y192,'Комунальні по юр. особам'!Y197,'Комунальні по юр. особам'!Y202,'Комунальні по юр. особам'!Y207,'Комунальні по юр. особам'!Y212)</f>
        <v>2947</v>
      </c>
      <c r="X22" s="229">
        <f>SUM('Комунальні по юр. особам'!Z112,'Комунальні по юр. особам'!Z117,'Комунальні по юр. особам'!Z122,'Комунальні по юр. особам'!Z127,'Комунальні по юр. особам'!Z132,'Комунальні по юр. особам'!Z137,'Комунальні по юр. особам'!Z142,'Комунальні по юр. особам'!Z147,'Комунальні по юр. особам'!Z152,'Комунальні по юр. особам'!Z157,'Комунальні по юр. особам'!Z162,'Комунальні по юр. особам'!Z167,'Комунальні по юр. особам'!Z172,'Комунальні по юр. особам'!Z177,'Комунальні по юр. особам'!Z182,'Комунальні по юр. особам'!Z187,'Комунальні по юр. особам'!Z192,'Комунальні по юр. особам'!Z197,'Комунальні по юр. особам'!Z202,'Комунальні по юр. особам'!Z207,'Комунальні по юр. особам'!Z212)</f>
        <v>618</v>
      </c>
      <c r="Y22" s="230">
        <f>SUM('Комунальні по юр. особам'!AA112,'Комунальні по юр. особам'!AA117,'Комунальні по юр. особам'!AA122,'Комунальні по юр. особам'!AA127,'Комунальні по юр. особам'!AA132,'Комунальні по юр. особам'!AA137,'Комунальні по юр. особам'!AA142,'Комунальні по юр. особам'!AA147,'Комунальні по юр. особам'!AA152,'Комунальні по юр. особам'!AA157,'Комунальні по юр. особам'!AA162,'Комунальні по юр. особам'!AA167,'Комунальні по юр. особам'!AA172,'Комунальні по юр. особам'!AA177,'Комунальні по юр. особам'!AA182,'Комунальні по юр. особам'!AA187,'Комунальні по юр. особам'!AA192,'Комунальні по юр. особам'!AA197,'Комунальні по юр. особам'!AA202,'Комунальні по юр. особам'!AA207,'Комунальні по юр. особам'!AA212)</f>
        <v>0</v>
      </c>
      <c r="Z22" s="231">
        <f>SUM('Комунальні по юр. особам'!AB112,'Комунальні по юр. особам'!AB117,'Комунальні по юр. особам'!AB122,'Комунальні по юр. особам'!AB127,'Комунальні по юр. особам'!AB132,'Комунальні по юр. особам'!AB137,'Комунальні по юр. особам'!AB142,'Комунальні по юр. особам'!AB147,'Комунальні по юр. особам'!AB152,'Комунальні по юр. особам'!AB157,'Комунальні по юр. особам'!AB162,'Комунальні по юр. особам'!AB167,'Комунальні по юр. особам'!AB172,'Комунальні по юр. особам'!AB177,'Комунальні по юр. особам'!AB182,'Комунальні по юр. особам'!AB187,'Комунальні по юр. особам'!AB192,'Комунальні по юр. особам'!AB197,'Комунальні по юр. особам'!AB202,'Комунальні по юр. особам'!AB207,'Комунальні по юр. особам'!AB212)</f>
        <v>1487</v>
      </c>
      <c r="AA22" s="231">
        <f>SUM('Комунальні по юр. особам'!AC112,'Комунальні по юр. особам'!AC117,'Комунальні по юр. особам'!AC122,'Комунальні по юр. особам'!AC127,'Комунальні по юр. особам'!AC132,'Комунальні по юр. особам'!AC137,'Комунальні по юр. особам'!AC142,'Комунальні по юр. особам'!AC147,'Комунальні по юр. особам'!AC152,'Комунальні по юр. особам'!AC157,'Комунальні по юр. особам'!AC162,'Комунальні по юр. особам'!AC167,'Комунальні по юр. особам'!AC172,'Комунальні по юр. особам'!AC177,'Комунальні по юр. особам'!AC182,'Комунальні по юр. особам'!AC187,'Комунальні по юр. особам'!AC192,'Комунальні по юр. особам'!AC197,'Комунальні по юр. особам'!AC202,'Комунальні по юр. особам'!AC207,'Комунальні по юр. особам'!AC212)</f>
        <v>1451</v>
      </c>
      <c r="AB22" s="231">
        <f>SUM('Комунальні по юр. особам'!AD112,'Комунальні по юр. особам'!AD117,'Комунальні по юр. особам'!AD122,'Комунальні по юр. особам'!AD127,'Комунальні по юр. особам'!AD132,'Комунальні по юр. особам'!AD137,'Комунальні по юр. особам'!AD142,'Комунальні по юр. особам'!AD147,'Комунальні по юр. особам'!AD152,'Комунальні по юр. особам'!AD157,'Комунальні по юр. особам'!AD162,'Комунальні по юр. особам'!AD167,'Комунальні по юр. особам'!AD172,'Комунальні по юр. особам'!AD177,'Комунальні по юр. особам'!AD182,'Комунальні по юр. особам'!AD187,'Комунальні по юр. особам'!AD192,'Комунальні по юр. особам'!AD197,'Комунальні по юр. особам'!AD202,'Комунальні по юр. особам'!AD207,'Комунальні по юр. особам'!AD212)</f>
        <v>132</v>
      </c>
      <c r="AC22" s="231">
        <f>SUM('Комунальні по юр. особам'!AE112,'Комунальні по юр. особам'!AE117,'Комунальні по юр. особам'!AE122,'Комунальні по юр. особам'!AE127,'Комунальні по юр. особам'!AE132,'Комунальні по юр. особам'!AE137,'Комунальні по юр. особам'!AE142,'Комунальні по юр. особам'!AE147,'Комунальні по юр. особам'!AE152,'Комунальні по юр. особам'!AE157,'Комунальні по юр. особам'!AE162,'Комунальні по юр. особам'!AE167,'Комунальні по юр. особам'!AE172,'Комунальні по юр. особам'!AE177,'Комунальні по юр. особам'!AE182,'Комунальні по юр. особам'!AE187,'Комунальні по юр. особам'!AE192,'Комунальні по юр. особам'!AE197,'Комунальні по юр. особам'!AE202,'Комунальні по юр. особам'!AE207,'Комунальні по юр. особам'!AE212)</f>
        <v>1798</v>
      </c>
      <c r="AD22" s="232">
        <f>SUM('Комунальні по юр. особам'!AF112,'Комунальні по юр. особам'!AF117,'Комунальні по юр. особам'!AF122,'Комунальні по юр. особам'!AF127,'Комунальні по юр. особам'!AF132,'Комунальні по юр. особам'!AF137,'Комунальні по юр. особам'!AF142,'Комунальні по юр. особам'!AF147,'Комунальні по юр. особам'!AF152,'Комунальні по юр. особам'!AF157,'Комунальні по юр. особам'!AF162,'Комунальні по юр. особам'!AF167,'Комунальні по юр. особам'!AF172,'Комунальні по юр. особам'!AF177,'Комунальні по юр. особам'!AF182,'Комунальні по юр. особам'!AF187,'Комунальні по юр. особам'!AF192,'Комунальні по юр. особам'!AF197,'Комунальні по юр. особам'!AF202,'Комунальні по юр. особам'!AF207,'Комунальні по юр. особам'!AF212)</f>
        <v>131</v>
      </c>
      <c r="AE22" s="473">
        <f>AVERAGE('Комунальні по юр. особам'!AG112,'Комунальні по юр. особам'!AG122,'Комунальні по юр. особам'!AG127,'Комунальні по юр. особам'!AG132,'Комунальні по юр. особам'!AG137,'Комунальні по юр. особам'!AG142,'Комунальні по юр. особам'!AG152,'Комунальні по юр. особам'!AG157,'Комунальні по юр. особам'!AG162,'Комунальні по юр. особам'!AG167,'Комунальні по юр. особам'!AG172,'Комунальні по юр. особам'!AG177,'Комунальні по юр. особам'!AG182,'Комунальні по юр. особам'!AG187,'Комунальні по юр. особам'!AG192,'Комунальні по юр. особам'!AG197,'Комунальні по юр. особам'!AG202,'Комунальні по юр. особам'!AG207,'Комунальні по юр. особам'!AG212)</f>
        <v>42.647368421052626</v>
      </c>
      <c r="AF22" s="474">
        <f>AVERAGE('Комунальні по юр. особам'!AH112,'Комунальні по юр. особам'!AH122,'Комунальні по юр. особам'!AH127,'Комунальні по юр. особам'!AH132,'Комунальні по юр. особам'!AH137,'Комунальні по юр. особам'!AH142,'Комунальні по юр. особам'!AH152,'Комунальні по юр. особам'!AH157,'Комунальні по юр. особам'!AH162,'Комунальні по юр. особам'!AH167,'Комунальні по юр. особам'!AH172,'Комунальні по юр. особам'!AH177,'Комунальні по юр. особам'!AH182,'Комунальні по юр. особам'!AH187,'Комунальні по юр. особам'!AH192,'Комунальні по юр. особам'!AH197,'Комунальні по юр. особам'!AH202,'Комунальні по юр. особам'!AH207,'Комунальні по юр. особам'!AH212)</f>
        <v>22.292982456140351</v>
      </c>
      <c r="AG22" s="473">
        <f>AVERAGE('Комунальні по юр. особам'!AI112,'Комунальні по юр. особам'!AI122,'Комунальні по юр. особам'!AI127,'Комунальні по юр. особам'!AI132,'Комунальні по юр. особам'!AI137,'Комунальні по юр. особам'!AI142,'Комунальні по юр. особам'!AI152,'Комунальні по юр. особам'!AI157,'Комунальні по юр. особам'!AI162,'Комунальні по юр. особам'!AI167,'Комунальні по юр. особам'!AI172,'Комунальні по юр. особам'!AI177,'Комунальні по юр. особам'!AI182,'Комунальні по юр. особам'!AI187,'Комунальні по юр. особам'!AI192,'Комунальні по юр. особам'!AI197,'Комунальні по юр. особам'!AI202,'Комунальні по юр. особам'!AI207,'Комунальні по юр. особам'!AI212)</f>
        <v>86.816666666666663</v>
      </c>
      <c r="AH22" s="247">
        <f>SUM(AO22:AS22)</f>
        <v>3514</v>
      </c>
      <c r="AI22" s="248" t="s">
        <v>98</v>
      </c>
      <c r="AJ22" s="249" t="s">
        <v>98</v>
      </c>
      <c r="AK22" s="250" t="s">
        <v>98</v>
      </c>
      <c r="AL22" s="251" t="s">
        <v>97</v>
      </c>
      <c r="AM22" s="249" t="s">
        <v>97</v>
      </c>
      <c r="AN22" s="250" t="s">
        <v>97</v>
      </c>
      <c r="AO22" s="254">
        <f>SUM('Комунальні по юр. особам'!AQ112,'Комунальні по юр. особам'!AQ117,'Комунальні по юр. особам'!AQ122,'Комунальні по юр. особам'!AQ127,'Комунальні по юр. особам'!AQ132,'Комунальні по юр. особам'!AQ137,'Комунальні по юр. особам'!AQ142,'Комунальні по юр. особам'!AQ147,'Комунальні по юр. особам'!AQ152,'Комунальні по юр. особам'!AQ157,'Комунальні по юр. особам'!AQ162,'Комунальні по юр. особам'!AQ167,'Комунальні по юр. особам'!AQ172,'Комунальні по юр. особам'!AQ177,'Комунальні по юр. особам'!AQ182,'Комунальні по юр. особам'!AQ187,'Комунальні по юр. особам'!AQ192,'Комунальні по юр. особам'!AQ197,'Комунальні по юр. особам'!AQ202,'Комунальні по юр. особам'!AQ207,'Комунальні по юр. особам'!AQ212)</f>
        <v>326</v>
      </c>
      <c r="AP22" s="255">
        <f>SUM('Комунальні по юр. особам'!AR112,'Комунальні по юр. особам'!AR117,'Комунальні по юр. особам'!AR122,'Комунальні по юр. особам'!AR127,'Комунальні по юр. особам'!AR132,'Комунальні по юр. особам'!AR137,'Комунальні по юр. особам'!AR142,'Комунальні по юр. особам'!AR147,'Комунальні по юр. особам'!AR152,'Комунальні по юр. особам'!AR157,'Комунальні по юр. особам'!AR162,'Комунальні по юр. особам'!AR167,'Комунальні по юр. особам'!AR172,'Комунальні по юр. особам'!AR177,'Комунальні по юр. особам'!AR182,'Комунальні по юр. особам'!AR187,'Комунальні по юр. особам'!AR192,'Комунальні по юр. особам'!AR197,'Комунальні по юр. особам'!AR202,'Комунальні по юр. особам'!AR207,'Комунальні по юр. особам'!AR212)</f>
        <v>1531</v>
      </c>
      <c r="AQ22" s="255">
        <f>SUM('Комунальні по юр. особам'!AS112,'Комунальні по юр. особам'!AS117,'Комунальні по юр. особам'!AS122,'Комунальні по юр. особам'!AS127,'Комунальні по юр. особам'!AS132,'Комунальні по юр. особам'!AS137,'Комунальні по юр. особам'!AS142,'Комунальні по юр. особам'!AS147,'Комунальні по юр. особам'!AS152,'Комунальні по юр. особам'!AS157,'Комунальні по юр. особам'!AS162,'Комунальні по юр. особам'!AS167,'Комунальні по юр. особам'!AS172,'Комунальні по юр. особам'!AS177,'Комунальні по юр. особам'!AS182,'Комунальні по юр. особам'!AS187,'Комунальні по юр. особам'!AS192,'Комунальні по юр. особам'!AS197,'Комунальні по юр. особам'!AS202,'Комунальні по юр. особам'!AS207,'Комунальні по юр. особам'!AS212)</f>
        <v>1457</v>
      </c>
      <c r="AR22" s="255">
        <f>SUM('Комунальні по юр. особам'!AT112,'Комунальні по юр. особам'!AT117,'Комунальні по юр. особам'!AT122,'Комунальні по юр. особам'!AT127,'Комунальні по юр. особам'!AT132,'Комунальні по юр. особам'!AT137,'Комунальні по юр. особам'!AT142,'Комунальні по юр. особам'!AT147,'Комунальні по юр. особам'!AT152,'Комунальні по юр. особам'!AT157,'Комунальні по юр. особам'!AT162,'Комунальні по юр. особам'!AT167,'Комунальні по юр. особам'!AT172,'Комунальні по юр. особам'!AT177,'Комунальні по юр. особам'!AT182,'Комунальні по юр. особам'!AT187,'Комунальні по юр. особам'!AT192,'Комунальні по юр. особам'!AT197,'Комунальні по юр. особам'!AT202,'Комунальні по юр. особам'!AT207,'Комунальні по юр. особам'!AT212)</f>
        <v>190</v>
      </c>
      <c r="AS22" s="255">
        <f>SUM('Комунальні по юр. особам'!AU112,'Комунальні по юр. особам'!AU117,'Комунальні по юр. особам'!AU122,'Комунальні по юр. особам'!AU127,'Комунальні по юр. особам'!AU132,'Комунальні по юр. особам'!AU137,'Комунальні по юр. особам'!AU142,'Комунальні по юр. особам'!AU147,'Комунальні по юр. особам'!AU152,'Комунальні по юр. особам'!AU157,'Комунальні по юр. особам'!AU162,'Комунальні по юр. особам'!AU167,'Комунальні по юр. особам'!AU172,'Комунальні по юр. особам'!AU177,'Комунальні по юр. особам'!AU182,'Комунальні по юр. особам'!AU187,'Комунальні по юр. особам'!AU192,'Комунальні по юр. особам'!AU197,'Комунальні по юр. особам'!AU202,'Комунальні по юр. особам'!AU207,'Комунальні по юр. особам'!AU212)</f>
        <v>10</v>
      </c>
      <c r="AT22" s="372">
        <f>SUM(AU22:BC22)</f>
        <v>79</v>
      </c>
      <c r="AU22" s="259">
        <f>SUM('Комунальні по юр. особам'!AW112,'Комунальні по юр. особам'!AW117,'Комунальні по юр. особам'!AW122,'Комунальні по юр. особам'!AW127,'Комунальні по юр. особам'!AW132,'Комунальні по юр. особам'!AW137,'Комунальні по юр. особам'!AW142,'Комунальні по юр. особам'!AW147,'Комунальні по юр. особам'!AW152,'Комунальні по юр. особам'!AW157,'Комунальні по юр. особам'!AW162,'Комунальні по юр. особам'!AW167,'Комунальні по юр. особам'!AW172,'Комунальні по юр. особам'!AW177,'Комунальні по юр. особам'!AW182,'Комунальні по юр. особам'!AW187,'Комунальні по юр. особам'!AW192,'Комунальні по юр. особам'!AW197,'Комунальні по юр. особам'!AW202,'Комунальні по юр. особам'!AW207,'Комунальні по юр. особам'!AW212)</f>
        <v>1</v>
      </c>
      <c r="AV22" s="238">
        <f>SUM('Комунальні по юр. особам'!AX112,'Комунальні по юр. особам'!AX117,'Комунальні по юр. особам'!AX122,'Комунальні по юр. особам'!AX127,'Комунальні по юр. особам'!AX132,'Комунальні по юр. особам'!AX137,'Комунальні по юр. особам'!AX142,'Комунальні по юр. особам'!AX147,'Комунальні по юр. особам'!AX152,'Комунальні по юр. особам'!AX157,'Комунальні по юр. особам'!AX162,'Комунальні по юр. особам'!AX167,'Комунальні по юр. особам'!AX172,'Комунальні по юр. особам'!AX177,'Комунальні по юр. особам'!AX182,'Комунальні по юр. особам'!AX187,'Комунальні по юр. особам'!AX192,'Комунальні по юр. особам'!AX197,'Комунальні по юр. особам'!AX202,'Комунальні по юр. особам'!AX207,'Комунальні по юр. особам'!AX212)</f>
        <v>6</v>
      </c>
      <c r="AW22" s="238">
        <f>SUM('Комунальні по юр. особам'!AY112,'Комунальні по юр. особам'!AY117,'Комунальні по юр. особам'!AY122,'Комунальні по юр. особам'!AY127,'Комунальні по юр. особам'!AY132,'Комунальні по юр. особам'!AY137,'Комунальні по юр. особам'!AY142,'Комунальні по юр. особам'!AY147,'Комунальні по юр. особам'!AY152,'Комунальні по юр. особам'!AY157,'Комунальні по юр. особам'!AY162,'Комунальні по юр. особам'!AY167,'Комунальні по юр. особам'!AY172,'Комунальні по юр. особам'!AY177,'Комунальні по юр. особам'!AY182,'Комунальні по юр. особам'!AY187,'Комунальні по юр. особам'!AY192,'Комунальні по юр. особам'!AY197,'Комунальні по юр. особам'!AY202,'Комунальні по юр. особам'!AY207,'Комунальні по юр. особам'!AY212)</f>
        <v>10</v>
      </c>
      <c r="AX22" s="238">
        <f>SUM('Комунальні по юр. особам'!AZ112,'Комунальні по юр. особам'!AZ117,'Комунальні по юр. особам'!AZ122,'Комунальні по юр. особам'!AZ127,'Комунальні по юр. особам'!AZ132,'Комунальні по юр. особам'!AZ137,'Комунальні по юр. особам'!AZ142,'Комунальні по юр. особам'!AZ147,'Комунальні по юр. особам'!AZ152,'Комунальні по юр. особам'!AZ157,'Комунальні по юр. особам'!AZ162,'Комунальні по юр. особам'!AZ167,'Комунальні по юр. особам'!AZ172,'Комунальні по юр. особам'!AZ177,'Комунальні по юр. особам'!AZ182,'Комунальні по юр. особам'!AZ187,'Комунальні по юр. особам'!AZ192,'Комунальні по юр. особам'!AZ197,'Комунальні по юр. особам'!AZ202,'Комунальні по юр. особам'!AZ207,'Комунальні по юр. особам'!AZ212)</f>
        <v>3</v>
      </c>
      <c r="AY22" s="238">
        <f>SUM('Комунальні по юр. особам'!BA112,'Комунальні по юр. особам'!BA117,'Комунальні по юр. особам'!BA122,'Комунальні по юр. особам'!BA127,'Комунальні по юр. особам'!BA132,'Комунальні по юр. особам'!BA137,'Комунальні по юр. особам'!BA142,'Комунальні по юр. особам'!BA147,'Комунальні по юр. особам'!BA152,'Комунальні по юр. особам'!BA157,'Комунальні по юр. особам'!BA162,'Комунальні по юр. особам'!BA167,'Комунальні по юр. особам'!BA172,'Комунальні по юр. особам'!BA177,'Комунальні по юр. особам'!BA182,'Комунальні по юр. особам'!BA187,'Комунальні по юр. особам'!BA192,'Комунальні по юр. особам'!BA197,'Комунальні по юр. особам'!BA202,'Комунальні по юр. особам'!BA207,'Комунальні по юр. особам'!BA212)</f>
        <v>22</v>
      </c>
      <c r="AZ22" s="238">
        <f>SUM('Комунальні по юр. особам'!BB112,'Комунальні по юр. особам'!BB117,'Комунальні по юр. особам'!BB122,'Комунальні по юр. особам'!BB127,'Комунальні по юр. особам'!BB132,'Комунальні по юр. особам'!BB137,'Комунальні по юр. особам'!BB142,'Комунальні по юр. особам'!BB147,'Комунальні по юр. особам'!BB152,'Комунальні по юр. особам'!BB157,'Комунальні по юр. особам'!BB162,'Комунальні по юр. особам'!BB167,'Комунальні по юр. особам'!BB172,'Комунальні по юр. особам'!BB177,'Комунальні по юр. особам'!BB182,'Комунальні по юр. особам'!BB187,'Комунальні по юр. особам'!BB192,'Комунальні по юр. особам'!BB197,'Комунальні по юр. особам'!BB202,'Комунальні по юр. особам'!BB207,'Комунальні по юр. особам'!BB212)</f>
        <v>0</v>
      </c>
      <c r="BA22" s="238">
        <f>SUM('Комунальні по юр. особам'!BC112,'Комунальні по юр. особам'!BC117,'Комунальні по юр. особам'!BC122,'Комунальні по юр. особам'!BC127,'Комунальні по юр. особам'!BC132,'Комунальні по юр. особам'!BC137,'Комунальні по юр. особам'!BC142,'Комунальні по юр. особам'!BC147,'Комунальні по юр. особам'!BC152,'Комунальні по юр. особам'!BC157,'Комунальні по юр. особам'!BC162,'Комунальні по юр. особам'!BC167,'Комунальні по юр. особам'!BC172,'Комунальні по юр. особам'!BC177,'Комунальні по юр. особам'!BC182,'Комунальні по юр. особам'!BC187,'Комунальні по юр. особам'!BC192,'Комунальні по юр. особам'!BC197,'Комунальні по юр. особам'!BC202,'Комунальні по юр. особам'!BC207,'Комунальні по юр. особам'!BC212)</f>
        <v>13</v>
      </c>
      <c r="BB22" s="238">
        <f>SUM('Комунальні по юр. особам'!BD112,'Комунальні по юр. особам'!BD117,'Комунальні по юр. особам'!BD122,'Комунальні по юр. особам'!BD127,'Комунальні по юр. особам'!BD132,'Комунальні по юр. особам'!BD137,'Комунальні по юр. особам'!BD142,'Комунальні по юр. особам'!BD147,'Комунальні по юр. особам'!BD152,'Комунальні по юр. особам'!BD157,'Комунальні по юр. особам'!BD162,'Комунальні по юр. особам'!BD167,'Комунальні по юр. особам'!BD172,'Комунальні по юр. особам'!BD177,'Комунальні по юр. особам'!BD182,'Комунальні по юр. особам'!BD187,'Комунальні по юр. особам'!BD192,'Комунальні по юр. особам'!BD197,'Комунальні по юр. особам'!BD202,'Комунальні по юр. особам'!BD207,'Комунальні по юр. особам'!BD212)</f>
        <v>24</v>
      </c>
      <c r="BC22" s="400">
        <f>SUM('Комунальні по юр. особам'!BE112,'Комунальні по юр. особам'!BE117,'Комунальні по юр. особам'!BE122,'Комунальні по юр. особам'!BE127,'Комунальні по юр. особам'!BE132,'Комунальні по юр. особам'!BE137,'Комунальні по юр. особам'!BE142,'Комунальні по юр. особам'!BE147,'Комунальні по юр. особам'!BE152,'Комунальні по юр. особам'!BE157,'Комунальні по юр. особам'!BE162,'Комунальні по юр. особам'!BE167,'Комунальні по юр. особам'!BE172,'Комунальні по юр. особам'!BE177,'Комунальні по юр. особам'!BE182,'Комунальні по юр. особам'!BE187,'Комунальні по юр. особам'!BE192,'Комунальні по юр. особам'!BE197,'Комунальні по юр. особам'!BE202,'Комунальні по юр. особам'!BE207,'Комунальні по юр. особам'!BE212)</f>
        <v>0</v>
      </c>
    </row>
    <row r="23" spans="1:55" ht="33.950000000000003" customHeight="1" thickBot="1">
      <c r="A23" s="2466"/>
      <c r="B23" s="256" t="s">
        <v>78</v>
      </c>
      <c r="C23" s="2627"/>
      <c r="D23" s="2630"/>
      <c r="E23" s="433">
        <f t="shared" si="76"/>
        <v>0</v>
      </c>
      <c r="F23" s="434">
        <f t="shared" si="77"/>
        <v>0</v>
      </c>
      <c r="G23" s="435"/>
      <c r="H23" s="435"/>
      <c r="I23" s="435"/>
      <c r="J23" s="261"/>
      <c r="K23" s="508">
        <f t="shared" si="78"/>
        <v>0</v>
      </c>
      <c r="L23" s="448"/>
      <c r="M23" s="257"/>
      <c r="N23" s="257"/>
      <c r="O23" s="257"/>
      <c r="P23" s="258"/>
      <c r="Q23" s="511"/>
      <c r="R23" s="257"/>
      <c r="S23" s="257"/>
      <c r="T23" s="257"/>
      <c r="U23" s="257"/>
      <c r="V23" s="512"/>
      <c r="W23" s="448"/>
      <c r="X23" s="512"/>
      <c r="Y23" s="260"/>
      <c r="Z23" s="435"/>
      <c r="AA23" s="435"/>
      <c r="AB23" s="435"/>
      <c r="AC23" s="435"/>
      <c r="AD23" s="261"/>
      <c r="AE23" s="260"/>
      <c r="AF23" s="261"/>
      <c r="AG23" s="260"/>
      <c r="AH23" s="266">
        <f>SUM(AO23:AS23)</f>
        <v>0</v>
      </c>
      <c r="AI23" s="265" t="s">
        <v>97</v>
      </c>
      <c r="AJ23" s="441" t="s">
        <v>97</v>
      </c>
      <c r="AK23" s="513" t="s">
        <v>97</v>
      </c>
      <c r="AL23" s="514" t="s">
        <v>97</v>
      </c>
      <c r="AM23" s="441" t="s">
        <v>98</v>
      </c>
      <c r="AN23" s="513" t="s">
        <v>98</v>
      </c>
      <c r="AO23" s="514"/>
      <c r="AP23" s="441"/>
      <c r="AQ23" s="441"/>
      <c r="AR23" s="441"/>
      <c r="AS23" s="442"/>
      <c r="AT23" s="509">
        <f t="shared" si="79"/>
        <v>0</v>
      </c>
      <c r="AU23" s="448"/>
      <c r="AV23" s="257"/>
      <c r="AW23" s="257"/>
      <c r="AX23" s="257"/>
      <c r="AY23" s="257"/>
      <c r="AZ23" s="257"/>
      <c r="BA23" s="257"/>
      <c r="BB23" s="257"/>
      <c r="BC23" s="437"/>
    </row>
    <row r="24" spans="1:55" s="432" customFormat="1" ht="33.950000000000003" customHeight="1" thickBot="1">
      <c r="A24" s="2450"/>
      <c r="B24" s="2756" t="s">
        <v>495</v>
      </c>
      <c r="C24" s="2757"/>
      <c r="D24" s="2757"/>
      <c r="E24" s="455">
        <f>SUM(E19:E23)</f>
        <v>3925</v>
      </c>
      <c r="F24" s="455">
        <f>SUM(F19:F23)</f>
        <v>112</v>
      </c>
      <c r="G24" s="455">
        <f t="shared" ref="G24" si="80">SUM(G19:G23)</f>
        <v>67</v>
      </c>
      <c r="H24" s="455">
        <f t="shared" ref="H24" si="81">SUM(H19:H23)</f>
        <v>23</v>
      </c>
      <c r="I24" s="455">
        <f t="shared" ref="I24" si="82">SUM(I19:I23)</f>
        <v>22</v>
      </c>
      <c r="J24" s="455">
        <f t="shared" ref="J24" si="83">SUM(J19:J23)</f>
        <v>0</v>
      </c>
      <c r="K24" s="455">
        <f>SUM(K19:K23)</f>
        <v>3829</v>
      </c>
      <c r="L24" s="455">
        <f t="shared" ref="L24" si="84">SUM(L19:L23)</f>
        <v>3759</v>
      </c>
      <c r="M24" s="455">
        <f t="shared" ref="M24" si="85">SUM(M19:M23)</f>
        <v>52</v>
      </c>
      <c r="N24" s="455">
        <f t="shared" ref="N24" si="86">SUM(N19:N23)</f>
        <v>0</v>
      </c>
      <c r="O24" s="455">
        <f t="shared" ref="O24" si="87">SUM(O19:O23)</f>
        <v>0</v>
      </c>
      <c r="P24" s="455">
        <f t="shared" ref="P24" si="88">SUM(P19:P23)</f>
        <v>18</v>
      </c>
      <c r="Q24" s="455">
        <f t="shared" ref="Q24" si="89">SUM(Q19:Q23)</f>
        <v>269</v>
      </c>
      <c r="R24" s="455">
        <f t="shared" ref="R24" si="90">SUM(R19:R23)</f>
        <v>19</v>
      </c>
      <c r="S24" s="455">
        <f t="shared" ref="S24" si="91">SUM(S19:S23)</f>
        <v>24</v>
      </c>
      <c r="T24" s="455">
        <f t="shared" ref="T24" si="92">SUM(T19:T23)</f>
        <v>2858</v>
      </c>
      <c r="U24" s="455">
        <f t="shared" ref="U24" si="93">SUM(U19:U23)</f>
        <v>659</v>
      </c>
      <c r="V24" s="455">
        <f t="shared" ref="V24" si="94">SUM(V19:V23)</f>
        <v>0</v>
      </c>
      <c r="W24" s="455">
        <f>SUM(W19:W23)</f>
        <v>3164</v>
      </c>
      <c r="X24" s="455">
        <f t="shared" ref="X24" si="95">SUM(X19:X23)</f>
        <v>665</v>
      </c>
      <c r="Y24" s="455">
        <f t="shared" ref="Y24" si="96">SUM(Y19:Y23)</f>
        <v>0</v>
      </c>
      <c r="Z24" s="455">
        <f t="shared" ref="Z24" si="97">SUM(Z19:Z23)</f>
        <v>1589</v>
      </c>
      <c r="AA24" s="455">
        <f t="shared" ref="AA24" si="98">SUM(AA19:AA23)</f>
        <v>1550</v>
      </c>
      <c r="AB24" s="455">
        <f t="shared" ref="AB24" si="99">SUM(AB19:AB23)</f>
        <v>140</v>
      </c>
      <c r="AC24" s="455">
        <f t="shared" ref="AC24" si="100">SUM(AC19:AC23)</f>
        <v>1927</v>
      </c>
      <c r="AD24" s="455">
        <f t="shared" ref="AD24" si="101">SUM(AD19:AD23)</f>
        <v>136</v>
      </c>
      <c r="AE24" s="471">
        <f t="shared" ref="AE24" si="102">SUM(AE19:AE23)</f>
        <v>129.14736842105262</v>
      </c>
      <c r="AF24" s="471">
        <f t="shared" ref="AF24" si="103">SUM(AF19:AF23)</f>
        <v>69.959649122807022</v>
      </c>
      <c r="AG24" s="471"/>
      <c r="AH24" s="455">
        <f t="shared" ref="AH24" si="104">SUM(AH19:AH23)</f>
        <v>3742</v>
      </c>
      <c r="AI24" s="455">
        <f t="shared" ref="AI24" si="105">SUM(AI19:AI23)</f>
        <v>1</v>
      </c>
      <c r="AJ24" s="455">
        <f t="shared" ref="AJ24" si="106">SUM(AJ19:AJ23)</f>
        <v>7</v>
      </c>
      <c r="AK24" s="455">
        <f t="shared" ref="AK24" si="107">SUM(AK19:AK23)</f>
        <v>16</v>
      </c>
      <c r="AL24" s="455">
        <f>SUM(AL19:AL23)</f>
        <v>16</v>
      </c>
      <c r="AM24" s="455">
        <f t="shared" ref="AM24" si="108">SUM(AM19:AM23)</f>
        <v>158</v>
      </c>
      <c r="AN24" s="455">
        <f t="shared" ref="AN24" si="109">SUM(AN19:AN23)</f>
        <v>30</v>
      </c>
      <c r="AO24" s="455">
        <f t="shared" ref="AO24" si="110">SUM(AO19:AO23)</f>
        <v>326</v>
      </c>
      <c r="AP24" s="455">
        <f t="shared" ref="AP24" si="111">SUM(AP19:AP23)</f>
        <v>1531</v>
      </c>
      <c r="AQ24" s="455">
        <f t="shared" ref="AQ24" si="112">SUM(AQ19:AQ23)</f>
        <v>1457</v>
      </c>
      <c r="AR24" s="455">
        <f t="shared" ref="AR24" si="113">SUM(AR19:AR23)</f>
        <v>190</v>
      </c>
      <c r="AS24" s="455">
        <f t="shared" ref="AS24" si="114">SUM(AS19:AS23)</f>
        <v>10</v>
      </c>
      <c r="AT24" s="455">
        <f>SUM(AT19:AT23)</f>
        <v>96</v>
      </c>
      <c r="AU24" s="455">
        <f t="shared" ref="AU24" si="115">SUM(AU19:AU23)</f>
        <v>2</v>
      </c>
      <c r="AV24" s="455">
        <f t="shared" ref="AV24" si="116">SUM(AV19:AV23)</f>
        <v>7</v>
      </c>
      <c r="AW24" s="455">
        <f t="shared" ref="AW24" si="117">SUM(AW19:AW23)</f>
        <v>10</v>
      </c>
      <c r="AX24" s="455">
        <f t="shared" ref="AX24" si="118">SUM(AX19:AX23)</f>
        <v>4</v>
      </c>
      <c r="AY24" s="455">
        <f t="shared" ref="AY24" si="119">SUM(AY19:AY23)</f>
        <v>25</v>
      </c>
      <c r="AZ24" s="455">
        <f t="shared" ref="AZ24" si="120">SUM(AZ19:AZ23)</f>
        <v>0</v>
      </c>
      <c r="BA24" s="455">
        <f t="shared" ref="BA24" si="121">SUM(BA19:BA23)</f>
        <v>14</v>
      </c>
      <c r="BB24" s="455">
        <f t="shared" ref="BB24" si="122">SUM(BB19:BB23)</f>
        <v>34</v>
      </c>
      <c r="BC24" s="456">
        <f t="shared" ref="BC24" si="123">SUM(BC19:BC23)</f>
        <v>0</v>
      </c>
    </row>
    <row r="25" spans="1:55" ht="33.950000000000003" customHeight="1">
      <c r="A25" s="2465" t="s">
        <v>208</v>
      </c>
      <c r="B25" s="449" t="s">
        <v>74</v>
      </c>
      <c r="C25" s="2754">
        <f>SUM('Комунальні по юр. особам'!E214:E228)</f>
        <v>282</v>
      </c>
      <c r="D25" s="2755">
        <f>C25-SUM(K25:K29)</f>
        <v>-76</v>
      </c>
      <c r="E25" s="450">
        <f t="shared" si="2"/>
        <v>45</v>
      </c>
      <c r="F25" s="451">
        <f t="shared" ref="F25:F29" si="124">SUM(G25:J25)</f>
        <v>0</v>
      </c>
      <c r="G25" s="231">
        <f>SUM('Комунальні по юр. особам'!I214,'Комунальні по юр. особам'!I219,'Комунальні по юр. особам'!I224)</f>
        <v>0</v>
      </c>
      <c r="H25" s="231">
        <f>SUM('Комунальні по юр. особам'!J214,'Комунальні по юр. особам'!J219,'Комунальні по юр. особам'!J224)</f>
        <v>0</v>
      </c>
      <c r="I25" s="231">
        <f>SUM('Комунальні по юр. особам'!K214,'Комунальні по юр. особам'!K219,'Комунальні по юр. особам'!K224)</f>
        <v>0</v>
      </c>
      <c r="J25" s="232">
        <f>SUM('Комунальні по юр. особам'!L214,'Комунальні по юр. особам'!L219,'Комунальні по юр. особам'!L224)</f>
        <v>0</v>
      </c>
      <c r="K25" s="510">
        <f>IF(AND(SUM(L25:P25)=SUM(W25:X25),SUM(Q25:V25)=SUM(W25:X25)),SUM(L25:P25),"ПЕРЕВІРТЕ ПРАВИЛЬНІСТЬ ДАНИХ")</f>
        <v>45</v>
      </c>
      <c r="L25" s="228">
        <f>SUM('Комунальні по юр. особам'!N214,'Комунальні по юр. особам'!N219,'Комунальні по юр. особам'!N224)</f>
        <v>0</v>
      </c>
      <c r="M25" s="263">
        <f>SUM('Комунальні по юр. особам'!O214,'Комунальні по юр. особам'!O219,'Комунальні по юр. особам'!O224)</f>
        <v>0</v>
      </c>
      <c r="N25" s="263">
        <f>SUM('Комунальні по юр. особам'!P214,'Комунальні по юр. особам'!P219,'Комунальні по юр. особам'!P224)</f>
        <v>0</v>
      </c>
      <c r="O25" s="263">
        <f>SUM('Комунальні по юр. особам'!Q214,'Комунальні по юр. особам'!Q219,'Комунальні по юр. особам'!Q224)</f>
        <v>0</v>
      </c>
      <c r="P25" s="452">
        <f>SUM('Комунальні по юр. особам'!R214,'Комунальні по юр. особам'!R219,'Комунальні по юр. особам'!R224)</f>
        <v>45</v>
      </c>
      <c r="Q25" s="264">
        <f>SUM('Комунальні по юр. особам'!S214,'Комунальні по юр. особам'!S219,'Комунальні по юр. особам'!S224)</f>
        <v>5</v>
      </c>
      <c r="R25" s="263">
        <f>SUM('Комунальні по юр. особам'!T214,'Комунальні по юр. особам'!T219,'Комунальні по юр. особам'!T224)</f>
        <v>0</v>
      </c>
      <c r="S25" s="263">
        <f>SUM('Комунальні по юр. особам'!U214,'Комунальні по юр. особам'!U219,'Комунальні по юр. особам'!U224)</f>
        <v>0</v>
      </c>
      <c r="T25" s="453">
        <f>SUM('Комунальні по юр. особам'!V214,'Комунальні по юр. особам'!V219,'Комунальні по юр. особам'!V224)</f>
        <v>34</v>
      </c>
      <c r="U25" s="263">
        <f>SUM('Комунальні по юр. особам'!W214,'Комунальні по юр. особам'!W219,'Комунальні по юр. особам'!W224)</f>
        <v>6</v>
      </c>
      <c r="V25" s="229">
        <f>SUM('Комунальні по юр. особам'!X214,'Комунальні по юр. особам'!X219,'Комунальні по юр. особам'!X224)</f>
        <v>0</v>
      </c>
      <c r="W25" s="228">
        <f>SUM('Комунальні по юр. особам'!Y214,'Комунальні по юр. особам'!Y219,'Комунальні по юр. особам'!Y224)</f>
        <v>37</v>
      </c>
      <c r="X25" s="229">
        <f>SUM('Комунальні по юр. особам'!Z214,'Комунальні по юр. особам'!Z219,'Комунальні по юр. особам'!Z224)</f>
        <v>8</v>
      </c>
      <c r="Y25" s="230">
        <f>SUM('Комунальні по юр. особам'!AA214,'Комунальні по юр. особам'!AA219,'Комунальні по юр. особам'!AA224)</f>
        <v>0</v>
      </c>
      <c r="Z25" s="231">
        <f>SUM('Комунальні по юр. особам'!AB214,'Комунальні по юр. особам'!AB219,'Комунальні по юр. особам'!AB224)</f>
        <v>16</v>
      </c>
      <c r="AA25" s="231">
        <f>SUM('Комунальні по юр. особам'!AC214,'Комунальні по юр. особам'!AC219,'Комунальні по юр. особам'!AC224)</f>
        <v>16</v>
      </c>
      <c r="AB25" s="231">
        <f>SUM('Комунальні по юр. особам'!AD214,'Комунальні по юр. особам'!AD219,'Комунальні по юр. особам'!AD224)</f>
        <v>0</v>
      </c>
      <c r="AC25" s="231">
        <f>SUM('Комунальні по юр. особам'!AE214,'Комунальні по юр. особам'!AE219,'Комунальні по юр. особам'!AE224)</f>
        <v>7</v>
      </c>
      <c r="AD25" s="232">
        <f>SUM('Комунальні по юр. особам'!AF214,'Комунальні по юр. особам'!AF219,'Комунальні по юр. особам'!AF224)</f>
        <v>0</v>
      </c>
      <c r="AE25" s="515">
        <f>AVERAGE('Комунальні по юр. особам'!AG214,'Комунальні по юр. особам'!AG219,'Комунальні по юр. особам'!AG224)</f>
        <v>35.333333333333336</v>
      </c>
      <c r="AF25" s="516">
        <f>AVERAGE('Комунальні по юр. особам'!AH214,'Комунальні по юр. особам'!AH219,'Комунальні по юр. особам'!AH224)</f>
        <v>18.333333333333332</v>
      </c>
      <c r="AG25" s="230">
        <f>AVERAGE('Комунальні по юр. особам'!AI214,'Комунальні по юр. особам'!AI219,'Комунальні по юр. особам'!AI224)</f>
        <v>10.200000000000001</v>
      </c>
      <c r="AH25" s="274">
        <f>SUM(AL25:AN25)</f>
        <v>45</v>
      </c>
      <c r="AI25" s="273" t="s">
        <v>97</v>
      </c>
      <c r="AJ25" s="231" t="s">
        <v>97</v>
      </c>
      <c r="AK25" s="454" t="s">
        <v>97</v>
      </c>
      <c r="AL25" s="230">
        <f>SUM('Комунальні по юр. особам'!AN214)</f>
        <v>5</v>
      </c>
      <c r="AM25" s="231">
        <f>SUM('Комунальні по юр. особам'!AO214)</f>
        <v>40</v>
      </c>
      <c r="AN25" s="454">
        <f>SUM('Комунальні по юр. особам'!AP214)</f>
        <v>0</v>
      </c>
      <c r="AO25" s="230" t="s">
        <v>97</v>
      </c>
      <c r="AP25" s="231" t="s">
        <v>97</v>
      </c>
      <c r="AQ25" s="231" t="s">
        <v>97</v>
      </c>
      <c r="AR25" s="231" t="s">
        <v>97</v>
      </c>
      <c r="AS25" s="232" t="s">
        <v>97</v>
      </c>
      <c r="AT25" s="398">
        <f>SUM(AU25:BC25)</f>
        <v>0</v>
      </c>
      <c r="AU25" s="228">
        <f>SUM('Комунальні по юр. особам'!AW214)</f>
        <v>0</v>
      </c>
      <c r="AV25" s="263">
        <f>SUM('Комунальні по юр. особам'!AX214)</f>
        <v>0</v>
      </c>
      <c r="AW25" s="263">
        <f>SUM('Комунальні по юр. особам'!AY214)</f>
        <v>0</v>
      </c>
      <c r="AX25" s="263">
        <f>SUM('Комунальні по юр. особам'!AZ214)</f>
        <v>0</v>
      </c>
      <c r="AY25" s="263">
        <f>SUM('Комунальні по юр. особам'!BA214)</f>
        <v>0</v>
      </c>
      <c r="AZ25" s="263">
        <f>SUM('Комунальні по юр. особам'!BB214)</f>
        <v>0</v>
      </c>
      <c r="BA25" s="263">
        <f>SUM('Комунальні по юр. особам'!BC214)</f>
        <v>0</v>
      </c>
      <c r="BB25" s="263">
        <f>SUM('Комунальні по юр. особам'!BD214)</f>
        <v>0</v>
      </c>
      <c r="BC25" s="411">
        <f>SUM('Комунальні по юр. особам'!BE214)</f>
        <v>0</v>
      </c>
    </row>
    <row r="26" spans="1:55" ht="33.950000000000003" customHeight="1">
      <c r="A26" s="2466"/>
      <c r="B26" s="234" t="s">
        <v>75</v>
      </c>
      <c r="C26" s="2627"/>
      <c r="D26" s="2630"/>
      <c r="E26" s="227">
        <f t="shared" si="2"/>
        <v>0</v>
      </c>
      <c r="F26" s="235">
        <f t="shared" si="124"/>
        <v>0</v>
      </c>
      <c r="G26" s="236"/>
      <c r="H26" s="236"/>
      <c r="I26" s="236"/>
      <c r="J26" s="237"/>
      <c r="K26" s="504">
        <f t="shared" ref="K26:K35" si="125">IF(AND(SUM(L26:P26)=SUM(W26:X26),SUM(Q26:V26)=SUM(W26:X26)),SUM(L26:P26),"ПЕРЕВІРТЕ ПРАВИЛЬНІСТЬ ДАНИХ")</f>
        <v>0</v>
      </c>
      <c r="L26" s="259"/>
      <c r="M26" s="238"/>
      <c r="N26" s="238"/>
      <c r="O26" s="238"/>
      <c r="P26" s="239"/>
      <c r="Q26" s="240"/>
      <c r="R26" s="241"/>
      <c r="S26" s="241"/>
      <c r="T26" s="238"/>
      <c r="U26" s="238"/>
      <c r="V26" s="242"/>
      <c r="W26" s="228"/>
      <c r="X26" s="229"/>
      <c r="Y26" s="243"/>
      <c r="Z26" s="244"/>
      <c r="AA26" s="244"/>
      <c r="AB26" s="244"/>
      <c r="AC26" s="244"/>
      <c r="AD26" s="245"/>
      <c r="AE26" s="475"/>
      <c r="AF26" s="476"/>
      <c r="AG26" s="246"/>
      <c r="AH26" s="247">
        <f>SUM(AL26:AN26)</f>
        <v>0</v>
      </c>
      <c r="AI26" s="248" t="s">
        <v>98</v>
      </c>
      <c r="AJ26" s="249" t="s">
        <v>98</v>
      </c>
      <c r="AK26" s="250" t="s">
        <v>98</v>
      </c>
      <c r="AL26" s="251"/>
      <c r="AM26" s="249"/>
      <c r="AN26" s="250"/>
      <c r="AO26" s="251" t="s">
        <v>97</v>
      </c>
      <c r="AP26" s="249" t="s">
        <v>97</v>
      </c>
      <c r="AQ26" s="249" t="s">
        <v>97</v>
      </c>
      <c r="AR26" s="249" t="s">
        <v>97</v>
      </c>
      <c r="AS26" s="252" t="s">
        <v>97</v>
      </c>
      <c r="AT26" s="372">
        <f t="shared" ref="AT26:AT29" si="126">SUM(AU26:BC26)</f>
        <v>0</v>
      </c>
      <c r="AU26" s="259"/>
      <c r="AV26" s="238"/>
      <c r="AW26" s="238"/>
      <c r="AX26" s="238"/>
      <c r="AY26" s="238"/>
      <c r="AZ26" s="238"/>
      <c r="BA26" s="238"/>
      <c r="BB26" s="238"/>
      <c r="BC26" s="400"/>
    </row>
    <row r="27" spans="1:55" ht="33.950000000000003" customHeight="1">
      <c r="A27" s="2466"/>
      <c r="B27" s="234" t="s">
        <v>76</v>
      </c>
      <c r="C27" s="2627"/>
      <c r="D27" s="2630"/>
      <c r="E27" s="227"/>
      <c r="F27" s="235"/>
      <c r="G27" s="249"/>
      <c r="H27" s="249"/>
      <c r="I27" s="249"/>
      <c r="J27" s="252"/>
      <c r="K27" s="504"/>
      <c r="L27" s="259"/>
      <c r="M27" s="238"/>
      <c r="N27" s="238"/>
      <c r="O27" s="253"/>
      <c r="P27" s="239"/>
      <c r="Q27" s="240"/>
      <c r="R27" s="238"/>
      <c r="S27" s="238"/>
      <c r="T27" s="238"/>
      <c r="U27" s="238"/>
      <c r="V27" s="242"/>
      <c r="W27" s="228"/>
      <c r="X27" s="229"/>
      <c r="Y27" s="230"/>
      <c r="Z27" s="231"/>
      <c r="AA27" s="231"/>
      <c r="AB27" s="231"/>
      <c r="AC27" s="231"/>
      <c r="AD27" s="232"/>
      <c r="AE27" s="473"/>
      <c r="AF27" s="474"/>
      <c r="AG27" s="251"/>
      <c r="AH27" s="247"/>
      <c r="AI27" s="248"/>
      <c r="AJ27" s="249"/>
      <c r="AK27" s="250"/>
      <c r="AL27" s="251"/>
      <c r="AM27" s="249"/>
      <c r="AN27" s="250"/>
      <c r="AO27" s="251"/>
      <c r="AP27" s="249"/>
      <c r="AQ27" s="249"/>
      <c r="AR27" s="249"/>
      <c r="AS27" s="252"/>
      <c r="AT27" s="372"/>
      <c r="AU27" s="259"/>
      <c r="AV27" s="238"/>
      <c r="AW27" s="238"/>
      <c r="AX27" s="238"/>
      <c r="AY27" s="238"/>
      <c r="AZ27" s="238"/>
      <c r="BA27" s="238"/>
      <c r="BB27" s="238"/>
      <c r="BC27" s="400"/>
    </row>
    <row r="28" spans="1:55" ht="33.950000000000003" customHeight="1">
      <c r="A28" s="2466"/>
      <c r="B28" s="234" t="s">
        <v>77</v>
      </c>
      <c r="C28" s="2627"/>
      <c r="D28" s="2630"/>
      <c r="E28" s="227">
        <f>SUM(K28,AT28)</f>
        <v>323</v>
      </c>
      <c r="F28" s="235">
        <f>SUM(G28:J28)</f>
        <v>16</v>
      </c>
      <c r="G28" s="249">
        <f>SUM('Комунальні по юр. особам'!I217,'Комунальні по юр. особам'!I222,'Комунальні по юр. особам'!I227)</f>
        <v>11</v>
      </c>
      <c r="H28" s="249">
        <f>SUM('Комунальні по юр. особам'!J217,'Комунальні по юр. особам'!J222,'Комунальні по юр. особам'!J227)</f>
        <v>0</v>
      </c>
      <c r="I28" s="249">
        <f>SUM('Комунальні по юр. особам'!K217,'Комунальні по юр. особам'!K222,'Комунальні по юр. особам'!K227)</f>
        <v>5</v>
      </c>
      <c r="J28" s="252">
        <f>SUM('Комунальні по юр. особам'!L217,'Комунальні по юр. особам'!L222,'Комунальні по юр. особам'!L227)</f>
        <v>0</v>
      </c>
      <c r="K28" s="504">
        <f>IF(AND(SUM(L28:P28)=SUM(W28:X28),SUM(Q28:V28)=SUM(W28:X28)),SUM(L28:P28),"ПЕРЕВІРТЕ ПРАВИЛЬНІСТЬ ДАНИХ")</f>
        <v>313</v>
      </c>
      <c r="L28" s="259">
        <f>SUM('Комунальні по юр. особам'!N217,'Комунальні по юр. особам'!N222,'Комунальні по юр. особам'!N227)</f>
        <v>0</v>
      </c>
      <c r="M28" s="238">
        <f>SUM('Комунальні по юр. особам'!O217,'Комунальні по юр. особам'!O222,'Комунальні по юр. особам'!O227)</f>
        <v>0</v>
      </c>
      <c r="N28" s="238">
        <f>SUM('Комунальні по юр. особам'!P217,'Комунальні по юр. особам'!P222,'Комунальні по юр. особам'!P227)</f>
        <v>0</v>
      </c>
      <c r="O28" s="238">
        <f>SUM('Комунальні по юр. особам'!Q217,'Комунальні по юр. особам'!Q222,'Комунальні по юр. особам'!Q227)</f>
        <v>0</v>
      </c>
      <c r="P28" s="239">
        <f>SUM('Комунальні по юр. особам'!R217,'Комунальні по юр. особам'!R222,'Комунальні по юр. особам'!R227)</f>
        <v>313</v>
      </c>
      <c r="Q28" s="240">
        <f>SUM('Комунальні по юр. особам'!S217,'Комунальні по юр. особам'!S222,'Комунальні по юр. особам'!S227)</f>
        <v>52</v>
      </c>
      <c r="R28" s="238">
        <f>SUM('Комунальні по юр. особам'!T217,'Комунальні по юр. особам'!T222,'Комунальні по юр. особам'!T227)</f>
        <v>0</v>
      </c>
      <c r="S28" s="238">
        <f>SUM('Комунальні по юр. особам'!U217,'Комунальні по юр. особам'!U222,'Комунальні по юр. особам'!U227)</f>
        <v>0</v>
      </c>
      <c r="T28" s="238">
        <f>SUM('Комунальні по юр. особам'!V217,'Комунальні по юр. особам'!V222,'Комунальні по юр. особам'!V227)</f>
        <v>255</v>
      </c>
      <c r="U28" s="238">
        <f>SUM('Комунальні по юр. особам'!W217,'Комунальні по юр. особам'!W222,'Комунальні по юр. особам'!W227)</f>
        <v>6</v>
      </c>
      <c r="V28" s="242">
        <f>SUM('Комунальні по юр. особам'!X217,'Комунальні по юр. особам'!X222,'Комунальні по юр. особам'!X227)</f>
        <v>0</v>
      </c>
      <c r="W28" s="228">
        <f>SUM('Комунальні по юр. особам'!Y217,'Комунальні по юр. особам'!Y222,'Комунальні по юр. особам'!Y227)</f>
        <v>280</v>
      </c>
      <c r="X28" s="229">
        <f>SUM('Комунальні по юр. особам'!Z217,'Комунальні по юр. особам'!Z222,'Комунальні по юр. особам'!Z227)</f>
        <v>33</v>
      </c>
      <c r="Y28" s="230">
        <f>SUM('Комунальні по юр. особам'!AA217,'Комунальні по юр. особам'!AA222,'Комунальні по юр. особам'!AA227)</f>
        <v>0</v>
      </c>
      <c r="Z28" s="231">
        <f>SUM('Комунальні по юр. особам'!AB217,'Комунальні по юр. особам'!AB222,'Комунальні по юр. особам'!AB227)</f>
        <v>92</v>
      </c>
      <c r="AA28" s="231">
        <f>SUM('Комунальні по юр. особам'!AC217,'Комунальні по юр. особам'!AC222,'Комунальні по юр. особам'!AC227)</f>
        <v>92</v>
      </c>
      <c r="AB28" s="231">
        <f>SUM('Комунальні по юр. особам'!AD217,'Комунальні по юр. особам'!AD222,'Комунальні по юр. особам'!AD227)</f>
        <v>11</v>
      </c>
      <c r="AC28" s="231">
        <f>SUM('Комунальні по юр. особам'!AE217,'Комунальні по юр. особам'!AE222,'Комунальні по юр. особам'!AE227)</f>
        <v>120</v>
      </c>
      <c r="AD28" s="232">
        <f>SUM('Комунальні по юр. особам'!AF217,'Комунальні по юр. особам'!AF222,'Комунальні по юр. особам'!AF227)</f>
        <v>16</v>
      </c>
      <c r="AE28" s="473">
        <f>AVERAGE('Комунальні по юр. особам'!AG217,'Комунальні по юр. особам'!AG222,'Комунальні по юр. особам'!AG227)</f>
        <v>40.1</v>
      </c>
      <c r="AF28" s="474">
        <f>AVERAGE('Комунальні по юр. особам'!AH217,'Комунальні по юр. особам'!AH222,'Комунальні по юр. особам'!AH227)</f>
        <v>20.016666666666666</v>
      </c>
      <c r="AG28" s="251">
        <f>AVERAGE('Комунальні по юр. особам'!AI217,'Комунальні по юр. особам'!AI222,'Комунальні по юр. особам'!AI227)</f>
        <v>92.5</v>
      </c>
      <c r="AH28" s="247">
        <f>SUM(AO28:AS28)</f>
        <v>308</v>
      </c>
      <c r="AI28" s="248" t="s">
        <v>98</v>
      </c>
      <c r="AJ28" s="249" t="s">
        <v>98</v>
      </c>
      <c r="AK28" s="250" t="s">
        <v>98</v>
      </c>
      <c r="AL28" s="251" t="s">
        <v>97</v>
      </c>
      <c r="AM28" s="249" t="s">
        <v>97</v>
      </c>
      <c r="AN28" s="250" t="s">
        <v>97</v>
      </c>
      <c r="AO28" s="254">
        <f>SUM('Комунальні по юр. особам'!AQ217,'Комунальні по юр. особам'!AQ222,'Комунальні по юр. особам'!AQ227)</f>
        <v>28</v>
      </c>
      <c r="AP28" s="255">
        <f>SUM('Комунальні по юр. особам'!AR217,'Комунальні по юр. особам'!AR222,'Комунальні по юр. особам'!AR227)</f>
        <v>33</v>
      </c>
      <c r="AQ28" s="255">
        <f>SUM('Комунальні по юр. особам'!AS217,'Комунальні по юр. особам'!AS222,'Комунальні по юр. особам'!AS227)</f>
        <v>212</v>
      </c>
      <c r="AR28" s="255">
        <f>SUM('Комунальні по юр. особам'!AT217,'Комунальні по юр. особам'!AT222,'Комунальні по юр. особам'!AT227)</f>
        <v>34</v>
      </c>
      <c r="AS28" s="255">
        <f>SUM('Комунальні по юр. особам'!AU217,'Комунальні по юр. особам'!AU222,'Комунальні по юр. особам'!AU227)</f>
        <v>1</v>
      </c>
      <c r="AT28" s="372">
        <f>SUM(AU28:BC28)</f>
        <v>10</v>
      </c>
      <c r="AU28" s="259">
        <f>SUM('Комунальні по юр. особам'!AW217,'Комунальні по юр. особам'!AW222,'Комунальні по юр. особам'!AW227)</f>
        <v>1</v>
      </c>
      <c r="AV28" s="238">
        <f>SUM('Комунальні по юр. особам'!AX217,'Комунальні по юр. особам'!AX222,'Комунальні по юр. особам'!AX227)</f>
        <v>0</v>
      </c>
      <c r="AW28" s="238">
        <f>SUM('Комунальні по юр. особам'!AY217,'Комунальні по юр. особам'!AY222,'Комунальні по юр. особам'!AY227)</f>
        <v>1</v>
      </c>
      <c r="AX28" s="238">
        <f>SUM('Комунальні по юр. особам'!AZ217,'Комунальні по юр. особам'!AZ222,'Комунальні по юр. особам'!AZ227)</f>
        <v>0</v>
      </c>
      <c r="AY28" s="238">
        <f>SUM('Комунальні по юр. особам'!BA217,'Комунальні по юр. особам'!BA222,'Комунальні по юр. особам'!BA227)</f>
        <v>4</v>
      </c>
      <c r="AZ28" s="238">
        <f>SUM('Комунальні по юр. особам'!BB217,'Комунальні по юр. особам'!BB222,'Комунальні по юр. особам'!BB227)</f>
        <v>0</v>
      </c>
      <c r="BA28" s="238">
        <f>SUM('Комунальні по юр. особам'!BC217,'Комунальні по юр. особам'!BC222,'Комунальні по юр. особам'!BC227)</f>
        <v>2</v>
      </c>
      <c r="BB28" s="238">
        <f>SUM('Комунальні по юр. особам'!BD217,'Комунальні по юр. особам'!BD222,'Комунальні по юр. особам'!BD227)</f>
        <v>2</v>
      </c>
      <c r="BC28" s="400">
        <f>SUM('Комунальні по юр. особам'!BE217,'Комунальні по юр. особам'!BE222,'Комунальні по юр. особам'!BE227)</f>
        <v>0</v>
      </c>
    </row>
    <row r="29" spans="1:55" ht="33.950000000000003" customHeight="1" thickBot="1">
      <c r="A29" s="2466"/>
      <c r="B29" s="256" t="s">
        <v>78</v>
      </c>
      <c r="C29" s="2627"/>
      <c r="D29" s="2630"/>
      <c r="E29" s="433">
        <f t="shared" si="2"/>
        <v>0</v>
      </c>
      <c r="F29" s="434">
        <f t="shared" si="124"/>
        <v>0</v>
      </c>
      <c r="G29" s="435"/>
      <c r="H29" s="435"/>
      <c r="I29" s="435"/>
      <c r="J29" s="261"/>
      <c r="K29" s="508">
        <f t="shared" si="125"/>
        <v>0</v>
      </c>
      <c r="L29" s="448"/>
      <c r="M29" s="257"/>
      <c r="N29" s="257"/>
      <c r="O29" s="257"/>
      <c r="P29" s="258"/>
      <c r="Q29" s="511"/>
      <c r="R29" s="257"/>
      <c r="S29" s="257"/>
      <c r="T29" s="257"/>
      <c r="U29" s="257"/>
      <c r="V29" s="512"/>
      <c r="W29" s="448"/>
      <c r="X29" s="512"/>
      <c r="Y29" s="260"/>
      <c r="Z29" s="435"/>
      <c r="AA29" s="435"/>
      <c r="AB29" s="435"/>
      <c r="AC29" s="435"/>
      <c r="AD29" s="261"/>
      <c r="AE29" s="260"/>
      <c r="AF29" s="261"/>
      <c r="AG29" s="260"/>
      <c r="AH29" s="266">
        <f>SUM(AO29:AS29)</f>
        <v>0</v>
      </c>
      <c r="AI29" s="265" t="s">
        <v>97</v>
      </c>
      <c r="AJ29" s="441" t="s">
        <v>97</v>
      </c>
      <c r="AK29" s="513" t="s">
        <v>97</v>
      </c>
      <c r="AL29" s="514" t="s">
        <v>97</v>
      </c>
      <c r="AM29" s="441" t="s">
        <v>98</v>
      </c>
      <c r="AN29" s="513" t="s">
        <v>98</v>
      </c>
      <c r="AO29" s="514"/>
      <c r="AP29" s="441"/>
      <c r="AQ29" s="441"/>
      <c r="AR29" s="441"/>
      <c r="AS29" s="442"/>
      <c r="AT29" s="509">
        <f t="shared" si="126"/>
        <v>0</v>
      </c>
      <c r="AU29" s="448"/>
      <c r="AV29" s="257"/>
      <c r="AW29" s="257"/>
      <c r="AX29" s="257"/>
      <c r="AY29" s="257"/>
      <c r="AZ29" s="257"/>
      <c r="BA29" s="257"/>
      <c r="BB29" s="257"/>
      <c r="BC29" s="437"/>
    </row>
    <row r="30" spans="1:55" s="432" customFormat="1" ht="33.950000000000003" customHeight="1" thickBot="1">
      <c r="A30" s="2450"/>
      <c r="B30" s="2756" t="s">
        <v>495</v>
      </c>
      <c r="C30" s="2757"/>
      <c r="D30" s="2757"/>
      <c r="E30" s="455">
        <f>SUM(E25:E29)</f>
        <v>368</v>
      </c>
      <c r="F30" s="455">
        <f>SUM(F25:F29)</f>
        <v>16</v>
      </c>
      <c r="G30" s="455">
        <f t="shared" ref="G30" si="127">SUM(G25:G29)</f>
        <v>11</v>
      </c>
      <c r="H30" s="455">
        <f t="shared" ref="H30" si="128">SUM(H25:H29)</f>
        <v>0</v>
      </c>
      <c r="I30" s="455">
        <f t="shared" ref="I30" si="129">SUM(I25:I29)</f>
        <v>5</v>
      </c>
      <c r="J30" s="455">
        <f t="shared" ref="J30" si="130">SUM(J25:J29)</f>
        <v>0</v>
      </c>
      <c r="K30" s="455">
        <f>SUM(K25:K29)</f>
        <v>358</v>
      </c>
      <c r="L30" s="455">
        <f t="shared" ref="L30" si="131">SUM(L25:L29)</f>
        <v>0</v>
      </c>
      <c r="M30" s="455">
        <f t="shared" ref="M30" si="132">SUM(M25:M29)</f>
        <v>0</v>
      </c>
      <c r="N30" s="455">
        <f t="shared" ref="N30" si="133">SUM(N25:N29)</f>
        <v>0</v>
      </c>
      <c r="O30" s="455">
        <f t="shared" ref="O30" si="134">SUM(O25:O29)</f>
        <v>0</v>
      </c>
      <c r="P30" s="455">
        <f t="shared" ref="P30" si="135">SUM(P25:P29)</f>
        <v>358</v>
      </c>
      <c r="Q30" s="455">
        <f t="shared" ref="Q30" si="136">SUM(Q25:Q29)</f>
        <v>57</v>
      </c>
      <c r="R30" s="455">
        <f t="shared" ref="R30" si="137">SUM(R25:R29)</f>
        <v>0</v>
      </c>
      <c r="S30" s="455">
        <f t="shared" ref="S30" si="138">SUM(S25:S29)</f>
        <v>0</v>
      </c>
      <c r="T30" s="455">
        <f t="shared" ref="T30" si="139">SUM(T25:T29)</f>
        <v>289</v>
      </c>
      <c r="U30" s="455">
        <f t="shared" ref="U30" si="140">SUM(U25:U29)</f>
        <v>12</v>
      </c>
      <c r="V30" s="455">
        <f t="shared" ref="V30" si="141">SUM(V25:V29)</f>
        <v>0</v>
      </c>
      <c r="W30" s="455">
        <f>SUM(W25:W29)</f>
        <v>317</v>
      </c>
      <c r="X30" s="455">
        <f t="shared" ref="X30" si="142">SUM(X25:X29)</f>
        <v>41</v>
      </c>
      <c r="Y30" s="455">
        <f t="shared" ref="Y30" si="143">SUM(Y25:Y29)</f>
        <v>0</v>
      </c>
      <c r="Z30" s="455">
        <f t="shared" ref="Z30" si="144">SUM(Z25:Z29)</f>
        <v>108</v>
      </c>
      <c r="AA30" s="455">
        <f t="shared" ref="AA30" si="145">SUM(AA25:AA29)</f>
        <v>108</v>
      </c>
      <c r="AB30" s="455">
        <f t="shared" ref="AB30" si="146">SUM(AB25:AB29)</f>
        <v>11</v>
      </c>
      <c r="AC30" s="455">
        <f t="shared" ref="AC30" si="147">SUM(AC25:AC29)</f>
        <v>127</v>
      </c>
      <c r="AD30" s="455">
        <f t="shared" ref="AD30" si="148">SUM(AD25:AD29)</f>
        <v>16</v>
      </c>
      <c r="AE30" s="471">
        <f t="shared" ref="AE30" si="149">SUM(AE25:AE29)</f>
        <v>75.433333333333337</v>
      </c>
      <c r="AF30" s="471">
        <f t="shared" ref="AF30" si="150">SUM(AF25:AF29)</f>
        <v>38.349999999999994</v>
      </c>
      <c r="AG30" s="455"/>
      <c r="AH30" s="455">
        <f>SUM(AH25:AH29)</f>
        <v>353</v>
      </c>
      <c r="AI30" s="455">
        <f t="shared" ref="AI30" si="151">SUM(AI25:AI29)</f>
        <v>0</v>
      </c>
      <c r="AJ30" s="455">
        <f t="shared" ref="AJ30" si="152">SUM(AJ25:AJ29)</f>
        <v>0</v>
      </c>
      <c r="AK30" s="455">
        <f t="shared" ref="AK30" si="153">SUM(AK25:AK29)</f>
        <v>0</v>
      </c>
      <c r="AL30" s="455">
        <f>SUM(AL25:AL29)</f>
        <v>5</v>
      </c>
      <c r="AM30" s="455">
        <f t="shared" ref="AM30" si="154">SUM(AM25:AM29)</f>
        <v>40</v>
      </c>
      <c r="AN30" s="455">
        <f t="shared" ref="AN30" si="155">SUM(AN25:AN29)</f>
        <v>0</v>
      </c>
      <c r="AO30" s="455">
        <f t="shared" ref="AO30" si="156">SUM(AO25:AO29)</f>
        <v>28</v>
      </c>
      <c r="AP30" s="455">
        <f t="shared" ref="AP30" si="157">SUM(AP25:AP29)</f>
        <v>33</v>
      </c>
      <c r="AQ30" s="455">
        <f t="shared" ref="AQ30" si="158">SUM(AQ25:AQ29)</f>
        <v>212</v>
      </c>
      <c r="AR30" s="455">
        <f t="shared" ref="AR30" si="159">SUM(AR25:AR29)</f>
        <v>34</v>
      </c>
      <c r="AS30" s="455">
        <f t="shared" ref="AS30" si="160">SUM(AS25:AS29)</f>
        <v>1</v>
      </c>
      <c r="AT30" s="455">
        <f>SUM(AT25:AT29)</f>
        <v>10</v>
      </c>
      <c r="AU30" s="455">
        <f t="shared" ref="AU30" si="161">SUM(AU25:AU29)</f>
        <v>1</v>
      </c>
      <c r="AV30" s="455">
        <f t="shared" ref="AV30" si="162">SUM(AV25:AV29)</f>
        <v>0</v>
      </c>
      <c r="AW30" s="455">
        <f t="shared" ref="AW30" si="163">SUM(AW25:AW29)</f>
        <v>1</v>
      </c>
      <c r="AX30" s="455">
        <f t="shared" ref="AX30" si="164">SUM(AX25:AX29)</f>
        <v>0</v>
      </c>
      <c r="AY30" s="455">
        <f t="shared" ref="AY30" si="165">SUM(AY25:AY29)</f>
        <v>4</v>
      </c>
      <c r="AZ30" s="455">
        <f t="shared" ref="AZ30" si="166">SUM(AZ25:AZ29)</f>
        <v>0</v>
      </c>
      <c r="BA30" s="455">
        <f t="shared" ref="BA30" si="167">SUM(BA25:BA29)</f>
        <v>2</v>
      </c>
      <c r="BB30" s="455">
        <f t="shared" ref="BB30" si="168">SUM(BB25:BB29)</f>
        <v>2</v>
      </c>
      <c r="BC30" s="456">
        <f t="shared" ref="BC30" si="169">SUM(BC25:BC29)</f>
        <v>0</v>
      </c>
    </row>
    <row r="31" spans="1:55" ht="33.950000000000003" customHeight="1">
      <c r="A31" s="2465" t="s">
        <v>209</v>
      </c>
      <c r="B31" s="449" t="s">
        <v>74</v>
      </c>
      <c r="C31" s="2754">
        <f>SUM('Комунальні по юр. особам'!E229:E233,'Комунальні по юр. особам'!E234:E238,'Комунальні по юр. особам'!E239:E243,'Комунальні по юр. особам'!E244:E248,'Комунальні по юр. особам'!E249:E253,'Комунальні по юр. особам'!E254:E258)</f>
        <v>670</v>
      </c>
      <c r="D31" s="2755">
        <f>C31-SUM(K31:K35)</f>
        <v>40</v>
      </c>
      <c r="E31" s="450">
        <f>SUM(K31,AT31)</f>
        <v>74</v>
      </c>
      <c r="F31" s="451">
        <f>SUM(G31:J31)</f>
        <v>3</v>
      </c>
      <c r="G31" s="231">
        <f>SUM('Комунальні по юр. особам'!I229,'Комунальні по юр. особам'!I234,'Комунальні по юр. особам'!I239,'Комунальні по юр. особам'!I244,'Комунальні по юр. особам'!I249,'Комунальні по юр. особам'!I254)</f>
        <v>0</v>
      </c>
      <c r="H31" s="231">
        <f>SUM('Комунальні по юр. особам'!J229,'Комунальні по юр. особам'!J234,'Комунальні по юр. особам'!J239,'Комунальні по юр. особам'!J244,'Комунальні по юр. особам'!J249,'Комунальні по юр. особам'!J254)</f>
        <v>2</v>
      </c>
      <c r="I31" s="231">
        <f>SUM('Комунальні по юр. особам'!K229,'Комунальні по юр. особам'!K234,'Комунальні по юр. особам'!K239,'Комунальні по юр. особам'!K244,'Комунальні по юр. особам'!K249,'Комунальні по юр. особам'!K254)</f>
        <v>0</v>
      </c>
      <c r="J31" s="232">
        <f>SUM('Комунальні по юр. особам'!L229,'Комунальні по юр. особам'!L234,'Комунальні по юр. особам'!L239,'Комунальні по юр. особам'!L244,'Комунальні по юр. особам'!L249,'Комунальні по юр. особам'!L254)</f>
        <v>1</v>
      </c>
      <c r="K31" s="510">
        <f>IF(AND(SUM(L31:P31)=SUM(W31:X31),SUM(Q31:V31)=SUM(W31:X31)),SUM(L31:P31),"ПЕРЕВІРТЕ ПРАВИЛЬНІСТЬ ДАНИХ")</f>
        <v>73</v>
      </c>
      <c r="L31" s="228">
        <f>SUM('Комунальні по юр. особам'!N229,'Комунальні по юр. особам'!N234,'Комунальні по юр. особам'!N239,'Комунальні по юр. особам'!N244,'Комунальні по юр. особам'!N249,'Комунальні по юр. особам'!N254)</f>
        <v>73</v>
      </c>
      <c r="M31" s="263">
        <f>SUM('Комунальні по юр. особам'!O229,'Комунальні по юр. особам'!O234,'Комунальні по юр. особам'!O239,'Комунальні по юр. особам'!O244,'Комунальні по юр. особам'!O249,'Комунальні по юр. особам'!O254)</f>
        <v>0</v>
      </c>
      <c r="N31" s="263">
        <f>SUM('Комунальні по юр. особам'!P229,'Комунальні по юр. особам'!P234,'Комунальні по юр. особам'!P239,'Комунальні по юр. особам'!P244,'Комунальні по юр. особам'!P249,'Комунальні по юр. особам'!P254)</f>
        <v>0</v>
      </c>
      <c r="O31" s="263">
        <f>SUM('Комунальні по юр. особам'!Q229,'Комунальні по юр. особам'!Q234,'Комунальні по юр. особам'!Q239,'Комунальні по юр. особам'!Q244,'Комунальні по юр. особам'!Q249,'Комунальні по юр. особам'!Q254)</f>
        <v>0</v>
      </c>
      <c r="P31" s="452">
        <f>SUM('Комунальні по юр. особам'!R229,'Комунальні по юр. особам'!R234,'Комунальні по юр. особам'!R239,'Комунальні по юр. особам'!R244,'Комунальні по юр. особам'!R249,'Комунальні по юр. особам'!R254)</f>
        <v>0</v>
      </c>
      <c r="Q31" s="264">
        <f>SUM('Комунальні по юр. особам'!S229,'Комунальні по юр. особам'!S234,'Комунальні по юр. особам'!S239,'Комунальні по юр. особам'!S244,'Комунальні по юр. особам'!S249,'Комунальні по юр. особам'!S254)</f>
        <v>8</v>
      </c>
      <c r="R31" s="263">
        <f>SUM('Комунальні по юр. особам'!T229,'Комунальні по юр. особам'!T234,'Комунальні по юр. особам'!T239,'Комунальні по юр. особам'!T244,'Комунальні по юр. особам'!T249,'Комунальні по юр. особам'!T254)</f>
        <v>0</v>
      </c>
      <c r="S31" s="263">
        <f>SUM('Комунальні по юр. особам'!U229,'Комунальні по юр. особам'!U234,'Комунальні по юр. особам'!U239,'Комунальні по юр. особам'!U244,'Комунальні по юр. особам'!U249,'Комунальні по юр. особам'!U254)</f>
        <v>0</v>
      </c>
      <c r="T31" s="453">
        <f>SUM('Комунальні по юр. особам'!V229,'Комунальні по юр. особам'!V234,'Комунальні по юр. особам'!V239,'Комунальні по юр. особам'!V244,'Комунальні по юр. особам'!V249,'Комунальні по юр. особам'!V254)</f>
        <v>62</v>
      </c>
      <c r="U31" s="263">
        <f>SUM('Комунальні по юр. особам'!W229,'Комунальні по юр. особам'!W234,'Комунальні по юр. особам'!W239,'Комунальні по юр. особам'!W244,'Комунальні по юр. особам'!W249,'Комунальні по юр. особам'!W254)</f>
        <v>3</v>
      </c>
      <c r="V31" s="229">
        <f>SUM('Комунальні по юр. особам'!X229,'Комунальні по юр. особам'!X234,'Комунальні по юр. особам'!X239,'Комунальні по юр. особам'!X244,'Комунальні по юр. особам'!X249,'Комунальні по юр. особам'!X254)</f>
        <v>0</v>
      </c>
      <c r="W31" s="228">
        <f>SUM('Комунальні по юр. особам'!Y229,'Комунальні по юр. особам'!Y234,'Комунальні по юр. особам'!Y239,'Комунальні по юр. особам'!Y244,'Комунальні по юр. особам'!Y249,'Комунальні по юр. особам'!Y254)</f>
        <v>69</v>
      </c>
      <c r="X31" s="229">
        <f>SUM('Комунальні по юр. особам'!Z229,'Комунальні по юр. особам'!Z234,'Комунальні по юр. особам'!Z239,'Комунальні по юр. особам'!Z244,'Комунальні по юр. особам'!Z249,'Комунальні по юр. особам'!Z254)</f>
        <v>4</v>
      </c>
      <c r="Y31" s="230">
        <f>SUM('Комунальні по юр. особам'!AA229,'Комунальні по юр. особам'!AA234,'Комунальні по юр. особам'!AA239,'Комунальні по юр. особам'!AA244,'Комунальні по юр. особам'!AA249,'Комунальні по юр. особам'!AA254)</f>
        <v>0</v>
      </c>
      <c r="Z31" s="231">
        <f>SUM('Комунальні по юр. особам'!AB229,'Комунальні по юр. особам'!AB234,'Комунальні по юр. особам'!AB239,'Комунальні по юр. особам'!AB244,'Комунальні по юр. особам'!AB249,'Комунальні по юр. особам'!AB254)</f>
        <v>26</v>
      </c>
      <c r="AA31" s="231">
        <f>SUM('Комунальні по юр. особам'!AC229,'Комунальні по юр. особам'!AC234,'Комунальні по юр. особам'!AC239,'Комунальні по юр. особам'!AC244,'Комунальні по юр. особам'!AC249,'Комунальні по юр. особам'!AC254)</f>
        <v>25</v>
      </c>
      <c r="AB31" s="231">
        <f>SUM('Комунальні по юр. особам'!AD229,'Комунальні по юр. особам'!AD234,'Комунальні по юр. особам'!AD239,'Комунальні по юр. особам'!AD244,'Комунальні по юр. особам'!AD249,'Комунальні по юр. особам'!AD254)</f>
        <v>15</v>
      </c>
      <c r="AC31" s="231">
        <f>SUM('Комунальні по юр. особам'!AE229,'Комунальні по юр. особам'!AE234,'Комунальні по юр. особам'!AE239,'Комунальні по юр. особам'!AE244,'Комунальні по юр. особам'!AE249,'Комунальні по юр. особам'!AE254)</f>
        <v>50</v>
      </c>
      <c r="AD31" s="232">
        <f>SUM('Комунальні по юр. особам'!AF229,'Комунальні по юр. особам'!AF234,'Комунальні по юр. особам'!AF239,'Комунальні по юр. особам'!AF244,'Комунальні по юр. особам'!AF249,'Комунальні по юр. особам'!AF254)</f>
        <v>0</v>
      </c>
      <c r="AE31" s="517">
        <f>AVERAGE('Комунальні по юр. особам'!AG229,'Комунальні по юр. особам'!AG234,'Комунальні по юр. особам'!AG239,'Комунальні по юр. особам'!AG244,'Комунальні по юр. особам'!AG249,'Комунальні по юр. особам'!AG254)</f>
        <v>38.5</v>
      </c>
      <c r="AF31" s="518">
        <f>AVERAGE('Комунальні по юр. особам'!AH229,'Комунальні по юр. особам'!AH234,'Комунальні по юр. особам'!AH239,'Комунальні по юр. особам'!AH244,'Комунальні по юр. особам'!AH249,'Комунальні по юр. особам'!AH254)</f>
        <v>19</v>
      </c>
      <c r="AG31" s="273">
        <f>AVERAGE('Комунальні по юр. особам'!AI229,'Комунальні по юр. особам'!AI234,'Комунальні по юр. особам'!AI239,'Комунальні по юр. особам'!AI244,'Комунальні по юр. особам'!AI249,'Комунальні по юр. особам'!AI254)</f>
        <v>9</v>
      </c>
      <c r="AH31" s="274">
        <f>SUM(AL31:AN31)</f>
        <v>73</v>
      </c>
      <c r="AI31" s="273"/>
      <c r="AJ31" s="231"/>
      <c r="AK31" s="454"/>
      <c r="AL31" s="230">
        <f>SUM('Комунальні по юр. особам'!AN229,'Комунальні по юр. особам'!AN234,'Комунальні по юр. особам'!AN239,'Комунальні по юр. особам'!AN244,'Комунальні по юр. особам'!AN249,'Комунальні по юр. особам'!AN254)</f>
        <v>20</v>
      </c>
      <c r="AM31" s="231">
        <f>SUM('Комунальні по юр. особам'!AO229,'Комунальні по юр. особам'!AO234,'Комунальні по юр. особам'!AO239,'Комунальні по юр. особам'!AO244,'Комунальні по юр. особам'!AO249,'Комунальні по юр. особам'!AO254)</f>
        <v>53</v>
      </c>
      <c r="AN31" s="454">
        <f>SUM('Комунальні по юр. особам'!AP229,'Комунальні по юр. особам'!AP234,'Комунальні по юр. особам'!AP239,'Комунальні по юр. особам'!AP244,'Комунальні по юр. особам'!AP249,'Комунальні по юр. особам'!AP254)</f>
        <v>0</v>
      </c>
      <c r="AO31" s="230"/>
      <c r="AP31" s="231"/>
      <c r="AQ31" s="231"/>
      <c r="AR31" s="231"/>
      <c r="AS31" s="232"/>
      <c r="AT31" s="398">
        <f>SUM(AU31:BC31)</f>
        <v>1</v>
      </c>
      <c r="AU31" s="228">
        <f>SUM('Комунальні по юр. особам'!AW229,'Комунальні по юр. особам'!AW234,'Комунальні по юр. особам'!AW239,'Комунальні по юр. особам'!AW244,'Комунальні по юр. особам'!AW249,'Комунальні по юр. особам'!AW254)</f>
        <v>0</v>
      </c>
      <c r="AV31" s="228">
        <f>SUM('Комунальні по юр. особам'!AX229,'Комунальні по юр. особам'!AX234,'Комунальні по юр. особам'!AX239,'Комунальні по юр. особам'!AX244,'Комунальні по юр. особам'!AX249,'Комунальні по юр. особам'!AX254)</f>
        <v>1</v>
      </c>
      <c r="AW31" s="228">
        <f>SUM('Комунальні по юр. особам'!AY229,'Комунальні по юр. особам'!AY234,'Комунальні по юр. особам'!AY239,'Комунальні по юр. особам'!AY244,'Комунальні по юр. особам'!AY249,'Комунальні по юр. особам'!AY254)</f>
        <v>0</v>
      </c>
      <c r="AX31" s="228">
        <f>SUM('Комунальні по юр. особам'!AZ229,'Комунальні по юр. особам'!AZ234,'Комунальні по юр. особам'!AZ239,'Комунальні по юр. особам'!AZ244,'Комунальні по юр. особам'!AZ249,'Комунальні по юр. особам'!AZ254)</f>
        <v>0</v>
      </c>
      <c r="AY31" s="228">
        <f>SUM('Комунальні по юр. особам'!BA229,'Комунальні по юр. особам'!BA234,'Комунальні по юр. особам'!BA239,'Комунальні по юр. особам'!BA244,'Комунальні по юр. особам'!BA249,'Комунальні по юр. особам'!BA254)</f>
        <v>0</v>
      </c>
      <c r="AZ31" s="228">
        <f>SUM('Комунальні по юр. особам'!BB229,'Комунальні по юр. особам'!BB234,'Комунальні по юр. особам'!BB239,'Комунальні по юр. особам'!BB244,'Комунальні по юр. особам'!BB249,'Комунальні по юр. особам'!BB254)</f>
        <v>0</v>
      </c>
      <c r="BA31" s="228">
        <f>SUM('Комунальні по юр. особам'!BC229,'Комунальні по юр. особам'!BC234,'Комунальні по юр. особам'!BC239,'Комунальні по юр. особам'!BC244,'Комунальні по юр. особам'!BC249,'Комунальні по юр. особам'!BC254)</f>
        <v>0</v>
      </c>
      <c r="BB31" s="228">
        <f>SUM('Комунальні по юр. особам'!BD229,'Комунальні по юр. особам'!BD234,'Комунальні по юр. особам'!BD239,'Комунальні по юр. особам'!BD244,'Комунальні по юр. особам'!BD249,'Комунальні по юр. особам'!BD254)</f>
        <v>0</v>
      </c>
      <c r="BC31" s="519">
        <f>SUM('Комунальні по юр. особам'!BE229,'Комунальні по юр. особам'!BE234,'Комунальні по юр. особам'!BE239,'Комунальні по юр. особам'!BE244,'Комунальні по юр. особам'!BE249,'Комунальні по юр. особам'!BE254)</f>
        <v>0</v>
      </c>
    </row>
    <row r="32" spans="1:55" ht="33.950000000000003" customHeight="1">
      <c r="A32" s="2466"/>
      <c r="B32" s="234" t="s">
        <v>75</v>
      </c>
      <c r="C32" s="2627"/>
      <c r="D32" s="2630"/>
      <c r="E32" s="227">
        <f t="shared" ref="E32:E35" si="170">SUM(K32,AT32)</f>
        <v>0</v>
      </c>
      <c r="F32" s="235">
        <f t="shared" ref="F32:F35" si="171">SUM(G32:J32)</f>
        <v>0</v>
      </c>
      <c r="G32" s="236"/>
      <c r="H32" s="236"/>
      <c r="I32" s="236"/>
      <c r="J32" s="237"/>
      <c r="K32" s="504">
        <f t="shared" si="125"/>
        <v>0</v>
      </c>
      <c r="L32" s="259"/>
      <c r="M32" s="238"/>
      <c r="N32" s="238"/>
      <c r="O32" s="238"/>
      <c r="P32" s="239"/>
      <c r="Q32" s="240"/>
      <c r="R32" s="241"/>
      <c r="S32" s="241"/>
      <c r="T32" s="238"/>
      <c r="U32" s="238"/>
      <c r="V32" s="242"/>
      <c r="W32" s="228"/>
      <c r="X32" s="229"/>
      <c r="Y32" s="243"/>
      <c r="Z32" s="244"/>
      <c r="AA32" s="244"/>
      <c r="AB32" s="244"/>
      <c r="AC32" s="244"/>
      <c r="AD32" s="245"/>
      <c r="AE32" s="477"/>
      <c r="AF32" s="478"/>
      <c r="AG32" s="409"/>
      <c r="AH32" s="247"/>
      <c r="AI32" s="248"/>
      <c r="AJ32" s="249"/>
      <c r="AK32" s="250"/>
      <c r="AL32" s="251"/>
      <c r="AM32" s="249"/>
      <c r="AN32" s="250"/>
      <c r="AO32" s="251"/>
      <c r="AP32" s="249"/>
      <c r="AQ32" s="249"/>
      <c r="AR32" s="249"/>
      <c r="AS32" s="252"/>
      <c r="AT32" s="372">
        <f t="shared" ref="AT32:AT35" si="172">SUM(AU32:BC32)</f>
        <v>0</v>
      </c>
      <c r="AU32" s="259"/>
      <c r="AV32" s="238"/>
      <c r="AW32" s="238"/>
      <c r="AX32" s="238"/>
      <c r="AY32" s="238"/>
      <c r="AZ32" s="238"/>
      <c r="BA32" s="238"/>
      <c r="BB32" s="238"/>
      <c r="BC32" s="400"/>
    </row>
    <row r="33" spans="1:55" ht="33.950000000000003" customHeight="1">
      <c r="A33" s="2466"/>
      <c r="B33" s="234" t="s">
        <v>76</v>
      </c>
      <c r="C33" s="2627"/>
      <c r="D33" s="2630"/>
      <c r="E33" s="227">
        <f t="shared" si="170"/>
        <v>0</v>
      </c>
      <c r="F33" s="235">
        <f t="shared" si="171"/>
        <v>0</v>
      </c>
      <c r="G33" s="249"/>
      <c r="H33" s="249"/>
      <c r="I33" s="249"/>
      <c r="J33" s="252"/>
      <c r="K33" s="504">
        <f t="shared" si="125"/>
        <v>0</v>
      </c>
      <c r="L33" s="259"/>
      <c r="M33" s="238"/>
      <c r="N33" s="238"/>
      <c r="O33" s="253"/>
      <c r="P33" s="239"/>
      <c r="Q33" s="240"/>
      <c r="R33" s="238"/>
      <c r="S33" s="238"/>
      <c r="T33" s="238"/>
      <c r="U33" s="238"/>
      <c r="V33" s="242"/>
      <c r="W33" s="228"/>
      <c r="X33" s="229"/>
      <c r="Y33" s="230"/>
      <c r="Z33" s="231"/>
      <c r="AA33" s="231"/>
      <c r="AB33" s="231"/>
      <c r="AC33" s="231"/>
      <c r="AD33" s="232"/>
      <c r="AE33" s="421"/>
      <c r="AF33" s="479"/>
      <c r="AG33" s="248"/>
      <c r="AH33" s="247"/>
      <c r="AI33" s="248"/>
      <c r="AJ33" s="249"/>
      <c r="AK33" s="250"/>
      <c r="AL33" s="251"/>
      <c r="AM33" s="249"/>
      <c r="AN33" s="250"/>
      <c r="AO33" s="251"/>
      <c r="AP33" s="249"/>
      <c r="AQ33" s="249"/>
      <c r="AR33" s="249"/>
      <c r="AS33" s="252"/>
      <c r="AT33" s="372">
        <f t="shared" si="172"/>
        <v>0</v>
      </c>
      <c r="AU33" s="259"/>
      <c r="AV33" s="238"/>
      <c r="AW33" s="238"/>
      <c r="AX33" s="238"/>
      <c r="AY33" s="238"/>
      <c r="AZ33" s="238"/>
      <c r="BA33" s="238"/>
      <c r="BB33" s="238"/>
      <c r="BC33" s="400"/>
    </row>
    <row r="34" spans="1:55" ht="33.950000000000003" customHeight="1">
      <c r="A34" s="2466"/>
      <c r="B34" s="234" t="s">
        <v>77</v>
      </c>
      <c r="C34" s="2627"/>
      <c r="D34" s="2630"/>
      <c r="E34" s="227">
        <f t="shared" si="170"/>
        <v>570</v>
      </c>
      <c r="F34" s="235">
        <f>SUM(G34:J34)</f>
        <v>16</v>
      </c>
      <c r="G34" s="249">
        <f>SUM('Комунальні по юр. особам'!I232,'Комунальні по юр. особам'!I237,'Комунальні по юр. особам'!I242,'Комунальні по юр. особам'!I247,'Комунальні по юр. особам'!I252,'Комунальні по юр. особам'!I257)</f>
        <v>4</v>
      </c>
      <c r="H34" s="249">
        <f>SUM('Комунальні по юр. особам'!J232,'Комунальні по юр. особам'!J237,'Комунальні по юр. особам'!J242,'Комунальні по юр. особам'!J247,'Комунальні по юр. особам'!J252,'Комунальні по юр. особам'!J257)</f>
        <v>6</v>
      </c>
      <c r="I34" s="249">
        <f>SUM('Комунальні по юр. особам'!K232,'Комунальні по юр. особам'!K237,'Комунальні по юр. особам'!K242,'Комунальні по юр. особам'!K247,'Комунальні по юр. особам'!K252,'Комунальні по юр. особам'!K257)</f>
        <v>5</v>
      </c>
      <c r="J34" s="252">
        <f>SUM('Комунальні по юр. особам'!L232,'Комунальні по юр. особам'!L237,'Комунальні по юр. особам'!L242,'Комунальні по юр. особам'!L247,'Комунальні по юр. особам'!L252,'Комунальні по юр. особам'!L257)</f>
        <v>1</v>
      </c>
      <c r="K34" s="504">
        <f t="shared" si="125"/>
        <v>557</v>
      </c>
      <c r="L34" s="259">
        <f>SUM('Комунальні по юр. особам'!N232,'Комунальні по юр. особам'!N237,'Комунальні по юр. особам'!N242,'Комунальні по юр. особам'!N247,'Комунальні по юр. особам'!N252,'Комунальні по юр. особам'!N257)</f>
        <v>379</v>
      </c>
      <c r="M34" s="238">
        <f>SUM('Комунальні по юр. особам'!O232,'Комунальні по юр. особам'!O237,'Комунальні по юр. особам'!O242,'Комунальні по юр. особам'!O247,'Комунальні по юр. особам'!O252,'Комунальні по юр. особам'!O257)</f>
        <v>0</v>
      </c>
      <c r="N34" s="238">
        <f>SUM('Комунальні по юр. особам'!P232,'Комунальні по юр. особам'!P237,'Комунальні по юр. особам'!P242,'Комунальні по юр. особам'!P247,'Комунальні по юр. особам'!P252,'Комунальні по юр. особам'!P257)</f>
        <v>0</v>
      </c>
      <c r="O34" s="238">
        <f>SUM('Комунальні по юр. особам'!Q232,'Комунальні по юр. особам'!Q237,'Комунальні по юр. особам'!Q242,'Комунальні по юр. особам'!Q247,'Комунальні по юр. особам'!Q252,'Комунальні по юр. особам'!Q257)</f>
        <v>0</v>
      </c>
      <c r="P34" s="239">
        <f>SUM('Комунальні по юр. особам'!R232,'Комунальні по юр. особам'!R237,'Комунальні по юр. особам'!R242,'Комунальні по юр. особам'!R247,'Комунальні по юр. особам'!R252,'Комунальні по юр. особам'!R257)</f>
        <v>178</v>
      </c>
      <c r="Q34" s="240">
        <f>SUM('Комунальні по юр. особам'!S232,'Комунальні по юр. особам'!S237,'Комунальні по юр. особам'!S242,'Комунальні по юр. особам'!S247,'Комунальні по юр. особам'!S252,'Комунальні по юр. особам'!S257)</f>
        <v>113</v>
      </c>
      <c r="R34" s="238">
        <f>SUM('Комунальні по юр. особам'!T232,'Комунальні по юр. особам'!T237,'Комунальні по юр. особам'!T242,'Комунальні по юр. особам'!T247,'Комунальні по юр. особам'!T252,'Комунальні по юр. особам'!T257)</f>
        <v>0</v>
      </c>
      <c r="S34" s="238">
        <f>SUM('Комунальні по юр. особам'!U232,'Комунальні по юр. особам'!U237,'Комунальні по юр. особам'!U242,'Комунальні по юр. особам'!U247,'Комунальні по юр. особам'!U252,'Комунальні по юр. особам'!U257)</f>
        <v>0</v>
      </c>
      <c r="T34" s="238">
        <f>SUM('Комунальні по юр. особам'!V232,'Комунальні по юр. особам'!V237,'Комунальні по юр. особам'!V242,'Комунальні по юр. особам'!V247,'Комунальні по юр. особам'!V252,'Комунальні по юр. особам'!V257)</f>
        <v>432</v>
      </c>
      <c r="U34" s="238">
        <f>SUM('Комунальні по юр. особам'!W232,'Комунальні по юр. особам'!W237,'Комунальні по юр. особам'!W242,'Комунальні по юр. особам'!W247,'Комунальні по юр. особам'!W252,'Комунальні по юр. особам'!W257)</f>
        <v>12</v>
      </c>
      <c r="V34" s="242">
        <f>SUM('Комунальні по юр. особам'!X232,'Комунальні по юр. особам'!X237,'Комунальні по юр. особам'!X242,'Комунальні по юр. особам'!X247,'Комунальні по юр. особам'!X252,'Комунальні по юр. особам'!X257)</f>
        <v>0</v>
      </c>
      <c r="W34" s="228">
        <f>SUM('Комунальні по юр. особам'!Y232,'Комунальні по юр. особам'!Y237,'Комунальні по юр. особам'!Y242,'Комунальні по юр. особам'!Y247,'Комунальні по юр. особам'!Y252,'Комунальні по юр. особам'!Y257)</f>
        <v>501</v>
      </c>
      <c r="X34" s="229">
        <f>SUM('Комунальні по юр. особам'!Z232,'Комунальні по юр. особам'!Z237,'Комунальні по юр. особам'!Z242,'Комунальні по юр. особам'!Z247,'Комунальні по юр. особам'!Z252,'Комунальні по юр. особам'!Z257)</f>
        <v>56</v>
      </c>
      <c r="Y34" s="230">
        <f>SUM('Комунальні по юр. особам'!AA232,'Комунальні по юр. особам'!AA237,'Комунальні по юр. особам'!AA242,'Комунальні по юр. особам'!AA247,'Комунальні по юр. особам'!AA252,'Комунальні по юр. особам'!AA257)</f>
        <v>0</v>
      </c>
      <c r="Z34" s="231">
        <f>SUM('Комунальні по юр. особам'!AB232,'Комунальні по юр. особам'!AB237,'Комунальні по юр. особам'!AB242,'Комунальні по юр. особам'!AB247,'Комунальні по юр. особам'!AB252,'Комунальні по юр. особам'!AB257)</f>
        <v>153</v>
      </c>
      <c r="AA34" s="231">
        <f>SUM('Комунальні по юр. особам'!AC232,'Комунальні по юр. особам'!AC237,'Комунальні по юр. особам'!AC242,'Комунальні по юр. особам'!AC247,'Комунальні по юр. особам'!AC252,'Комунальні по юр. особам'!AC257)</f>
        <v>136</v>
      </c>
      <c r="AB34" s="231">
        <f>SUM('Комунальні по юр. особам'!AD232,'Комунальні по юр. особам'!AD237,'Комунальні по юр. особам'!AD242,'Комунальні по юр. особам'!AD247,'Комунальні по юр. особам'!AD252,'Комунальні по юр. особам'!AD257)</f>
        <v>74</v>
      </c>
      <c r="AC34" s="231">
        <f>SUM('Комунальні по юр. особам'!AE232,'Комунальні по юр. особам'!AE237,'Комунальні по юр. особам'!AE242,'Комунальні по юр. особам'!AE247,'Комунальні по юр. особам'!AE252,'Комунальні по юр. особам'!AE257)</f>
        <v>399</v>
      </c>
      <c r="AD34" s="232">
        <f>SUM('Комунальні по юр. особам'!AF232,'Комунальні по юр. особам'!AF237,'Комунальні по юр. особам'!AF242,'Комунальні по юр. особам'!AF247,'Комунальні по юр. особам'!AF252,'Комунальні по юр. особам'!AF257)</f>
        <v>25</v>
      </c>
      <c r="AE34" s="421">
        <f>AVERAGE('Комунальні по юр. особам'!AG232,'Комунальні по юр. особам'!AG237,'Комунальні по юр. особам'!AG242,'Комунальні по юр. особам'!AG247,'Комунальні по юр. особам'!AG252,'Комунальні по юр. особам'!AG257)</f>
        <v>40</v>
      </c>
      <c r="AF34" s="480">
        <f>AVERAGE('Комунальні по юр. особам'!AH232,'Комунальні по юр. особам'!AH237,'Комунальні по юр. особам'!AH242,'Комунальні по юр. особам'!AH247,'Комунальні по юр. особам'!AH252,'Комунальні по юр. особам'!AH257)</f>
        <v>20.666666666666668</v>
      </c>
      <c r="AG34" s="248">
        <f>AVERAGE('Комунальні по юр. особам'!AI232,'Комунальні по юр. особам'!AI237,'Комунальні по юр. особам'!AI242,'Комунальні по юр. особам'!AI247,'Комунальні по юр. особам'!AI252,'Комунальні по юр. особам'!AI257)</f>
        <v>93.3</v>
      </c>
      <c r="AH34" s="247">
        <f>SUM(AO34:AS34)</f>
        <v>557</v>
      </c>
      <c r="AI34" s="248"/>
      <c r="AJ34" s="249"/>
      <c r="AK34" s="250"/>
      <c r="AL34" s="251"/>
      <c r="AM34" s="249"/>
      <c r="AN34" s="250"/>
      <c r="AO34" s="254">
        <f>SUM('Комунальні по юр. особам'!AQ232,'Комунальні по юр. особам'!AQ237,'Комунальні по юр. особам'!AQ242,'Комунальні по юр. особам'!AQ247,'Комунальні по юр. особам'!AQ252,'Комунальні по юр. особам'!AQ257)</f>
        <v>70</v>
      </c>
      <c r="AP34" s="255">
        <f>SUM('Комунальні по юр. особам'!AR232,'Комунальні по юр. особам'!AR237,'Комунальні по юр. особам'!AR242,'Комунальні по юр. особам'!AR247,'Комунальні по юр. особам'!AR252,'Комунальні по юр. особам'!AR257)</f>
        <v>110</v>
      </c>
      <c r="AQ34" s="255">
        <f>SUM('Комунальні по юр. особам'!AS232,'Комунальні по юр. особам'!AS237,'Комунальні по юр. особам'!AS242,'Комунальні по юр. особам'!AS247,'Комунальні по юр. особам'!AS252,'Комунальні по юр. особам'!AS257)</f>
        <v>288</v>
      </c>
      <c r="AR34" s="255">
        <f>SUM('Комунальні по юр. особам'!AT232,'Комунальні по юр. особам'!AT237,'Комунальні по юр. особам'!AT242,'Комунальні по юр. особам'!AT247,'Комунальні по юр. особам'!AT252,'Комунальні по юр. особам'!AT257)</f>
        <v>88</v>
      </c>
      <c r="AS34" s="255">
        <f>SUM('Комунальні по юр. особам'!AU232,'Комунальні по юр. особам'!AU237,'Комунальні по юр. особам'!AU242,'Комунальні по юр. особам'!AU247,'Комунальні по юр. особам'!AU252,'Комунальні по юр. особам'!AU257)</f>
        <v>1</v>
      </c>
      <c r="AT34" s="372">
        <f t="shared" si="172"/>
        <v>13</v>
      </c>
      <c r="AU34" s="259">
        <f>SUM('Комунальні по юр. особам'!AW232,'Комунальні по юр. особам'!AW237,'Комунальні по юр. особам'!AW242,'Комунальні по юр. особам'!AW247,'Комунальні по юр. особам'!AW252,'Комунальні по юр. особам'!AW257)</f>
        <v>0</v>
      </c>
      <c r="AV34" s="238">
        <f>SUM('Комунальні по юр. особам'!AX232,'Комунальні по юр. особам'!AX237,'Комунальні по юр. особам'!AX242,'Комунальні по юр. особам'!AX247,'Комунальні по юр. особам'!AX252,'Комунальні по юр. особам'!AX257)</f>
        <v>3</v>
      </c>
      <c r="AW34" s="238">
        <f>SUM('Комунальні по юр. особам'!AY232,'Комунальні по юр. особам'!AY237,'Комунальні по юр. особам'!AY242,'Комунальні по юр. особам'!AY247,'Комунальні по юр. особам'!AY252,'Комунальні по юр. особам'!AY257)</f>
        <v>1</v>
      </c>
      <c r="AX34" s="238">
        <f>SUM('Комунальні по юр. особам'!AZ232,'Комунальні по юр. особам'!AZ237,'Комунальні по юр. особам'!AZ242,'Комунальні по юр. особам'!AZ247,'Комунальні по юр. особам'!AZ252,'Комунальні по юр. особам'!AZ257)</f>
        <v>1</v>
      </c>
      <c r="AY34" s="238">
        <f>SUM('Комунальні по юр. особам'!BA232,'Комунальні по юр. особам'!BA237,'Комунальні по юр. особам'!BA242,'Комунальні по юр. особам'!BA247,'Комунальні по юр. особам'!BA252,'Комунальні по юр. особам'!BA257)</f>
        <v>2</v>
      </c>
      <c r="AZ34" s="238">
        <f>SUM('Комунальні по юр. особам'!BB232,'Комунальні по юр. особам'!BB237,'Комунальні по юр. особам'!BB242,'Комунальні по юр. особам'!BB247,'Комунальні по юр. особам'!BB252,'Комунальні по юр. особам'!BB257)</f>
        <v>0</v>
      </c>
      <c r="BA34" s="238">
        <f>SUM('Комунальні по юр. особам'!BC232,'Комунальні по юр. особам'!BC237,'Комунальні по юр. особам'!BC242,'Комунальні по юр. особам'!BC247,'Комунальні по юр. особам'!BC252,'Комунальні по юр. особам'!BC257)</f>
        <v>2</v>
      </c>
      <c r="BB34" s="238">
        <f>SUM('Комунальні по юр. особам'!BD232,'Комунальні по юр. особам'!BD237,'Комунальні по юр. особам'!BD242,'Комунальні по юр. особам'!BD247,'Комунальні по юр. особам'!BD252,'Комунальні по юр. особам'!BD257)</f>
        <v>0</v>
      </c>
      <c r="BC34" s="400">
        <f>SUM('Комунальні по юр. особам'!BE232,'Комунальні по юр. особам'!BE237,'Комунальні по юр. особам'!BE242,'Комунальні по юр. особам'!BE247,'Комунальні по юр. особам'!BE252,'Комунальні по юр. особам'!BE257)</f>
        <v>4</v>
      </c>
    </row>
    <row r="35" spans="1:55" ht="33.950000000000003" customHeight="1" thickBot="1">
      <c r="A35" s="2466"/>
      <c r="B35" s="256" t="s">
        <v>78</v>
      </c>
      <c r="C35" s="2627"/>
      <c r="D35" s="2630"/>
      <c r="E35" s="433">
        <f t="shared" si="170"/>
        <v>0</v>
      </c>
      <c r="F35" s="434">
        <f t="shared" si="171"/>
        <v>0</v>
      </c>
      <c r="G35" s="435"/>
      <c r="H35" s="435"/>
      <c r="I35" s="435"/>
      <c r="J35" s="261"/>
      <c r="K35" s="508">
        <f t="shared" si="125"/>
        <v>0</v>
      </c>
      <c r="L35" s="448"/>
      <c r="M35" s="257"/>
      <c r="N35" s="257"/>
      <c r="O35" s="257"/>
      <c r="P35" s="258"/>
      <c r="Q35" s="511"/>
      <c r="R35" s="257"/>
      <c r="S35" s="257"/>
      <c r="T35" s="257"/>
      <c r="U35" s="257"/>
      <c r="V35" s="512"/>
      <c r="W35" s="448"/>
      <c r="X35" s="512"/>
      <c r="Y35" s="260"/>
      <c r="Z35" s="435"/>
      <c r="AA35" s="435"/>
      <c r="AB35" s="435"/>
      <c r="AC35" s="435"/>
      <c r="AD35" s="261"/>
      <c r="AE35" s="520"/>
      <c r="AF35" s="521"/>
      <c r="AG35" s="522"/>
      <c r="AH35" s="266"/>
      <c r="AI35" s="265"/>
      <c r="AJ35" s="441"/>
      <c r="AK35" s="513"/>
      <c r="AL35" s="514"/>
      <c r="AM35" s="441"/>
      <c r="AN35" s="513"/>
      <c r="AO35" s="514"/>
      <c r="AP35" s="441"/>
      <c r="AQ35" s="441"/>
      <c r="AR35" s="441"/>
      <c r="AS35" s="442"/>
      <c r="AT35" s="509">
        <f t="shared" si="172"/>
        <v>0</v>
      </c>
      <c r="AU35" s="448"/>
      <c r="AV35" s="257"/>
      <c r="AW35" s="257"/>
      <c r="AX35" s="257"/>
      <c r="AY35" s="257"/>
      <c r="AZ35" s="257"/>
      <c r="BA35" s="257"/>
      <c r="BB35" s="257"/>
      <c r="BC35" s="437"/>
    </row>
    <row r="36" spans="1:55" s="432" customFormat="1" ht="33.950000000000003" customHeight="1" thickBot="1">
      <c r="A36" s="2450"/>
      <c r="B36" s="2756" t="s">
        <v>495</v>
      </c>
      <c r="C36" s="2757"/>
      <c r="D36" s="2757"/>
      <c r="E36" s="455">
        <f>SUM(E31:E35)</f>
        <v>644</v>
      </c>
      <c r="F36" s="455">
        <f>SUM(F31:F35)</f>
        <v>19</v>
      </c>
      <c r="G36" s="455">
        <f>SUM(G31:G35)</f>
        <v>4</v>
      </c>
      <c r="H36" s="455">
        <f t="shared" ref="H36:R36" si="173">SUM(H31:H35)</f>
        <v>8</v>
      </c>
      <c r="I36" s="455">
        <f t="shared" si="173"/>
        <v>5</v>
      </c>
      <c r="J36" s="455">
        <f t="shared" si="173"/>
        <v>2</v>
      </c>
      <c r="K36" s="455">
        <f t="shared" si="173"/>
        <v>630</v>
      </c>
      <c r="L36" s="455">
        <f t="shared" si="173"/>
        <v>452</v>
      </c>
      <c r="M36" s="455">
        <f t="shared" si="173"/>
        <v>0</v>
      </c>
      <c r="N36" s="455">
        <f t="shared" si="173"/>
        <v>0</v>
      </c>
      <c r="O36" s="455">
        <f t="shared" si="173"/>
        <v>0</v>
      </c>
      <c r="P36" s="455">
        <f t="shared" si="173"/>
        <v>178</v>
      </c>
      <c r="Q36" s="455">
        <f t="shared" si="173"/>
        <v>121</v>
      </c>
      <c r="R36" s="455">
        <f t="shared" si="173"/>
        <v>0</v>
      </c>
      <c r="S36" s="455">
        <f>SUM(S31:S35)</f>
        <v>0</v>
      </c>
      <c r="T36" s="455">
        <f t="shared" ref="T36" si="174">SUM(T31:T35)</f>
        <v>494</v>
      </c>
      <c r="U36" s="455">
        <f t="shared" ref="U36" si="175">SUM(U31:U35)</f>
        <v>15</v>
      </c>
      <c r="V36" s="455">
        <f t="shared" ref="V36" si="176">SUM(V31:V35)</f>
        <v>0</v>
      </c>
      <c r="W36" s="455">
        <f t="shared" ref="W36" si="177">SUM(W31:W35)</f>
        <v>570</v>
      </c>
      <c r="X36" s="455">
        <f t="shared" ref="X36" si="178">SUM(X31:X35)</f>
        <v>60</v>
      </c>
      <c r="Y36" s="455">
        <f t="shared" ref="Y36" si="179">SUM(Y31:Y35)</f>
        <v>0</v>
      </c>
      <c r="Z36" s="455">
        <f t="shared" ref="Z36" si="180">SUM(Z31:Z35)</f>
        <v>179</v>
      </c>
      <c r="AA36" s="455">
        <f t="shared" ref="AA36" si="181">SUM(AA31:AA35)</f>
        <v>161</v>
      </c>
      <c r="AB36" s="455">
        <f t="shared" ref="AB36" si="182">SUM(AB31:AB35)</f>
        <v>89</v>
      </c>
      <c r="AC36" s="455">
        <f t="shared" ref="AC36" si="183">SUM(AC31:AC35)</f>
        <v>449</v>
      </c>
      <c r="AD36" s="455">
        <f t="shared" ref="AD36" si="184">SUM(AD31:AD35)</f>
        <v>25</v>
      </c>
      <c r="AE36" s="471">
        <f>AVERAGE(AE31:AE35)</f>
        <v>39.25</v>
      </c>
      <c r="AF36" s="471">
        <f>AVERAGE(AF31:AF35)</f>
        <v>19.833333333333336</v>
      </c>
      <c r="AG36" s="455"/>
      <c r="AH36" s="455">
        <f>SUM(AH31:AH35)</f>
        <v>630</v>
      </c>
      <c r="AI36" s="455">
        <f>SUM(AI31:AI35)</f>
        <v>0</v>
      </c>
      <c r="AJ36" s="455">
        <f t="shared" ref="AJ36:BC36" si="185">SUM(AJ31:AJ35)</f>
        <v>0</v>
      </c>
      <c r="AK36" s="455">
        <f t="shared" si="185"/>
        <v>0</v>
      </c>
      <c r="AL36" s="455">
        <f t="shared" si="185"/>
        <v>20</v>
      </c>
      <c r="AM36" s="455">
        <f t="shared" si="185"/>
        <v>53</v>
      </c>
      <c r="AN36" s="455">
        <f t="shared" si="185"/>
        <v>0</v>
      </c>
      <c r="AO36" s="455">
        <f t="shared" si="185"/>
        <v>70</v>
      </c>
      <c r="AP36" s="455">
        <f t="shared" si="185"/>
        <v>110</v>
      </c>
      <c r="AQ36" s="455">
        <f t="shared" si="185"/>
        <v>288</v>
      </c>
      <c r="AR36" s="455">
        <f t="shared" si="185"/>
        <v>88</v>
      </c>
      <c r="AS36" s="455">
        <f t="shared" si="185"/>
        <v>1</v>
      </c>
      <c r="AT36" s="455">
        <f t="shared" si="185"/>
        <v>14</v>
      </c>
      <c r="AU36" s="455">
        <f t="shared" si="185"/>
        <v>0</v>
      </c>
      <c r="AV36" s="455">
        <f t="shared" si="185"/>
        <v>4</v>
      </c>
      <c r="AW36" s="455">
        <f t="shared" si="185"/>
        <v>1</v>
      </c>
      <c r="AX36" s="455">
        <f t="shared" si="185"/>
        <v>1</v>
      </c>
      <c r="AY36" s="455">
        <f t="shared" si="185"/>
        <v>2</v>
      </c>
      <c r="AZ36" s="455">
        <f t="shared" si="185"/>
        <v>0</v>
      </c>
      <c r="BA36" s="455">
        <f t="shared" si="185"/>
        <v>2</v>
      </c>
      <c r="BB36" s="455">
        <f t="shared" si="185"/>
        <v>0</v>
      </c>
      <c r="BC36" s="456">
        <f t="shared" si="185"/>
        <v>4</v>
      </c>
    </row>
    <row r="37" spans="1:55" ht="33.950000000000003" customHeight="1">
      <c r="A37" s="2465" t="s">
        <v>210</v>
      </c>
      <c r="B37" s="449" t="s">
        <v>74</v>
      </c>
      <c r="C37" s="2754">
        <f>SUM('Комунальні по юр. особам'!E259:E268)</f>
        <v>73</v>
      </c>
      <c r="D37" s="2755">
        <f>C37-SUM(K37:K41)</f>
        <v>-11</v>
      </c>
      <c r="E37" s="450">
        <f>SUM(K37,AT37)</f>
        <v>34</v>
      </c>
      <c r="F37" s="451">
        <f>SUM(G37:J37)</f>
        <v>0</v>
      </c>
      <c r="G37" s="231">
        <f>SUM('Комунальні по юр. особам'!I259,'Комунальні по юр. особам'!I264)</f>
        <v>0</v>
      </c>
      <c r="H37" s="231">
        <f>SUM('Комунальні по юр. особам'!J259,'Комунальні по юр. особам'!J264)</f>
        <v>0</v>
      </c>
      <c r="I37" s="231">
        <f>SUM('Комунальні по юр. особам'!K259,'Комунальні по юр. особам'!K264)</f>
        <v>0</v>
      </c>
      <c r="J37" s="232">
        <f>SUM('Комунальні по юр. особам'!L259,'Комунальні по юр. особам'!L264)</f>
        <v>0</v>
      </c>
      <c r="K37" s="510">
        <f>IF(AND(SUM(L37:P37)=SUM(W37:X37),SUM(Q37:V37)=SUM(W37:X37)),SUM(L37:P37),"ПЕРЕВІРТЕ ПРАВИЛЬНІСТЬ ДАНИХ")</f>
        <v>33</v>
      </c>
      <c r="L37" s="228">
        <f>SUM('Комунальні по юр. особам'!N259,'Комунальні по юр. особам'!N264)</f>
        <v>0</v>
      </c>
      <c r="M37" s="263">
        <f>SUM('Комунальні по юр. особам'!O259,'Комунальні по юр. особам'!O264)</f>
        <v>0</v>
      </c>
      <c r="N37" s="263">
        <f>SUM('Комунальні по юр. особам'!P259,'Комунальні по юр. особам'!P264)</f>
        <v>0</v>
      </c>
      <c r="O37" s="263">
        <f>SUM('Комунальні по юр. особам'!Q259,'Комунальні по юр. особам'!Q264)</f>
        <v>0</v>
      </c>
      <c r="P37" s="452">
        <f>SUM('Комунальні по юр. особам'!R259,'Комунальні по юр. особам'!R264)</f>
        <v>33</v>
      </c>
      <c r="Q37" s="264">
        <f>SUM('Комунальні по юр. особам'!S259,'Комунальні по юр. особам'!S264)</f>
        <v>0</v>
      </c>
      <c r="R37" s="263">
        <f>SUM('Комунальні по юр. особам'!T259,'Комунальні по юр. особам'!T264)</f>
        <v>0</v>
      </c>
      <c r="S37" s="263">
        <f>SUM('Комунальні по юр. особам'!U259,'Комунальні по юр. особам'!U264)</f>
        <v>0</v>
      </c>
      <c r="T37" s="453">
        <f>SUM('Комунальні по юр. особам'!V259,'Комунальні по юр. особам'!V264)</f>
        <v>33</v>
      </c>
      <c r="U37" s="263">
        <f>SUM('Комунальні по юр. особам'!W259,'Комунальні по юр. особам'!W264)</f>
        <v>0</v>
      </c>
      <c r="V37" s="229">
        <f>SUM('Комунальні по юр. особам'!X259,'Комунальні по юр. особам'!X264)</f>
        <v>0</v>
      </c>
      <c r="W37" s="228">
        <f>SUM('Комунальні по юр. особам'!Y259,'Комунальні по юр. особам'!Y264)</f>
        <v>32</v>
      </c>
      <c r="X37" s="229">
        <f>SUM('Комунальні по юр. особам'!Z259,'Комунальні по юр. особам'!Z264)</f>
        <v>1</v>
      </c>
      <c r="Y37" s="230">
        <f>SUM('Комунальні по юр. особам'!AA259,'Комунальні по юр. особам'!AA264)</f>
        <v>0</v>
      </c>
      <c r="Z37" s="231">
        <f>SUM('Комунальні по юр. особам'!AB259,'Комунальні по юр. особам'!AB264)</f>
        <v>2</v>
      </c>
      <c r="AA37" s="231">
        <f>SUM('Комунальні по юр. особам'!AC259,'Комунальні по юр. особам'!AC264)</f>
        <v>2</v>
      </c>
      <c r="AB37" s="231">
        <f>SUM('Комунальні по юр. особам'!AD259,'Комунальні по юр. особам'!AD264)</f>
        <v>0</v>
      </c>
      <c r="AC37" s="231">
        <f>SUM('Комунальні по юр. особам'!AE259,'Комунальні по юр. особам'!AE264)</f>
        <v>27</v>
      </c>
      <c r="AD37" s="232">
        <f>SUM('Комунальні по юр. особам'!AF259,'Комунальні по юр. особам'!AF264)</f>
        <v>0</v>
      </c>
      <c r="AE37" s="517">
        <f>AVERAGE('Комунальні по юр. особам'!AG259,'Комунальні по юр. особам'!AG264)</f>
        <v>42</v>
      </c>
      <c r="AF37" s="518">
        <f>AVERAGE('Комунальні по юр. особам'!AH259,'Комунальні по юр. особам'!AH264)</f>
        <v>23</v>
      </c>
      <c r="AG37" s="523">
        <f>AVERAGE('Комунальні по юр. особам'!AI259,'Комунальні по юр. особам'!AI264)</f>
        <v>85</v>
      </c>
      <c r="AH37" s="274">
        <f>SUM(AL37:AN37)</f>
        <v>33</v>
      </c>
      <c r="AI37" s="273"/>
      <c r="AJ37" s="231"/>
      <c r="AK37" s="454"/>
      <c r="AL37" s="230">
        <f>SUM('Комунальні по юр. особам'!AN259,'Комунальні по юр. особам'!AN264)</f>
        <v>18</v>
      </c>
      <c r="AM37" s="231">
        <f>SUM('Комунальні по юр. особам'!AO259,'Комунальні по юр. особам'!AO264)</f>
        <v>15</v>
      </c>
      <c r="AN37" s="454">
        <f>SUM('Комунальні по юр. особам'!AP259,'Комунальні по юр. особам'!AP264)</f>
        <v>0</v>
      </c>
      <c r="AO37" s="230"/>
      <c r="AP37" s="231"/>
      <c r="AQ37" s="231"/>
      <c r="AR37" s="231"/>
      <c r="AS37" s="232"/>
      <c r="AT37" s="398">
        <f>SUM(AU37:BC37)</f>
        <v>1</v>
      </c>
      <c r="AU37" s="228">
        <f>SUM('Комунальні по юр. особам'!AW259,'Комунальні по юр. особам'!AW264)</f>
        <v>0</v>
      </c>
      <c r="AV37" s="228">
        <f>SUM('Комунальні по юр. особам'!AX259,'Комунальні по юр. особам'!AX264)</f>
        <v>1</v>
      </c>
      <c r="AW37" s="228">
        <f>SUM('Комунальні по юр. особам'!AY259,'Комунальні по юр. особам'!AY264)</f>
        <v>0</v>
      </c>
      <c r="AX37" s="228">
        <f>SUM('Комунальні по юр. особам'!AZ259,'Комунальні по юр. особам'!AZ264)</f>
        <v>0</v>
      </c>
      <c r="AY37" s="228">
        <f>SUM('Комунальні по юр. особам'!BA259,'Комунальні по юр. особам'!BA264)</f>
        <v>0</v>
      </c>
      <c r="AZ37" s="228">
        <f>SUM('Комунальні по юр. особам'!BB259,'Комунальні по юр. особам'!BB264)</f>
        <v>0</v>
      </c>
      <c r="BA37" s="228">
        <f>SUM('Комунальні по юр. особам'!BC259,'Комунальні по юр. особам'!BC264)</f>
        <v>0</v>
      </c>
      <c r="BB37" s="228">
        <f>SUM('Комунальні по юр. особам'!BD259,'Комунальні по юр. особам'!BD264)</f>
        <v>0</v>
      </c>
      <c r="BC37" s="519">
        <f>SUM('Комунальні по юр. особам'!BE259,'Комунальні по юр. особам'!BE264)</f>
        <v>0</v>
      </c>
    </row>
    <row r="38" spans="1:55" ht="33.950000000000003" customHeight="1">
      <c r="A38" s="2466"/>
      <c r="B38" s="234" t="s">
        <v>75</v>
      </c>
      <c r="C38" s="2627"/>
      <c r="D38" s="2630"/>
      <c r="E38" s="227">
        <f t="shared" ref="E38:E41" si="186">SUM(K38,AT38)</f>
        <v>0</v>
      </c>
      <c r="F38" s="235">
        <f t="shared" ref="F38" si="187">SUM(G38:J38)</f>
        <v>0</v>
      </c>
      <c r="G38" s="236"/>
      <c r="H38" s="236"/>
      <c r="I38" s="236"/>
      <c r="J38" s="237"/>
      <c r="K38" s="504">
        <f t="shared" ref="K38:K41" si="188">IF(AND(SUM(L38:P38)=SUM(W38:X38),SUM(Q38:V38)=SUM(W38:X38)),SUM(L38:P38),"ПЕРЕВІРТЕ ПРАВИЛЬНІСТЬ ДАНИХ")</f>
        <v>0</v>
      </c>
      <c r="L38" s="259"/>
      <c r="M38" s="238"/>
      <c r="N38" s="238"/>
      <c r="O38" s="238"/>
      <c r="P38" s="239"/>
      <c r="Q38" s="240"/>
      <c r="R38" s="241"/>
      <c r="S38" s="241"/>
      <c r="T38" s="238"/>
      <c r="U38" s="238"/>
      <c r="V38" s="242"/>
      <c r="W38" s="228"/>
      <c r="X38" s="229"/>
      <c r="Y38" s="243"/>
      <c r="Z38" s="244"/>
      <c r="AA38" s="244"/>
      <c r="AB38" s="244"/>
      <c r="AC38" s="244"/>
      <c r="AD38" s="245"/>
      <c r="AE38" s="477"/>
      <c r="AF38" s="478"/>
      <c r="AG38" s="409"/>
      <c r="AH38" s="247"/>
      <c r="AI38" s="248"/>
      <c r="AJ38" s="249"/>
      <c r="AK38" s="250"/>
      <c r="AL38" s="251"/>
      <c r="AM38" s="249"/>
      <c r="AN38" s="250"/>
      <c r="AO38" s="251"/>
      <c r="AP38" s="249"/>
      <c r="AQ38" s="249"/>
      <c r="AR38" s="249"/>
      <c r="AS38" s="252"/>
      <c r="AT38" s="372">
        <f t="shared" ref="AT38:AT41" si="189">SUM(AU38:BC38)</f>
        <v>0</v>
      </c>
      <c r="AU38" s="259"/>
      <c r="AV38" s="238"/>
      <c r="AW38" s="238"/>
      <c r="AX38" s="238"/>
      <c r="AY38" s="238"/>
      <c r="AZ38" s="238"/>
      <c r="BA38" s="238"/>
      <c r="BB38" s="238"/>
      <c r="BC38" s="400"/>
    </row>
    <row r="39" spans="1:55" ht="33.950000000000003" customHeight="1">
      <c r="A39" s="2466"/>
      <c r="B39" s="234" t="s">
        <v>76</v>
      </c>
      <c r="C39" s="2627"/>
      <c r="D39" s="2630"/>
      <c r="E39" s="278">
        <f t="shared" si="186"/>
        <v>1</v>
      </c>
      <c r="F39" s="68">
        <f>SUM(G39:J39)</f>
        <v>0</v>
      </c>
      <c r="G39" s="69"/>
      <c r="H39" s="69"/>
      <c r="I39" s="69"/>
      <c r="J39" s="70"/>
      <c r="K39" s="505">
        <f>IF(AND(SUM(L39:P39)=SUM(W39:X39),SUM(Q39:V39)=SUM(W39:X39)),SUM(L39:P39),"ПЕРЕВІРТЕ ПРАВИЛЬНІСТЬ ДАНИХ")</f>
        <v>1</v>
      </c>
      <c r="L39" s="92"/>
      <c r="M39" s="71"/>
      <c r="N39" s="84"/>
      <c r="O39" s="85"/>
      <c r="P39" s="106">
        <v>1</v>
      </c>
      <c r="Q39" s="73"/>
      <c r="R39" s="71"/>
      <c r="S39" s="71">
        <v>1</v>
      </c>
      <c r="T39" s="71"/>
      <c r="U39" s="71"/>
      <c r="V39" s="72"/>
      <c r="W39" s="104">
        <v>1</v>
      </c>
      <c r="X39" s="86"/>
      <c r="Y39" s="67"/>
      <c r="Z39" s="65"/>
      <c r="AA39" s="65"/>
      <c r="AB39" s="65"/>
      <c r="AC39" s="65"/>
      <c r="AD39" s="66"/>
      <c r="AE39" s="76">
        <v>52</v>
      </c>
      <c r="AF39" s="77">
        <v>35</v>
      </c>
      <c r="AG39" s="75">
        <v>96</v>
      </c>
      <c r="AH39" s="279">
        <f>SUM(AI39:AK39)</f>
        <v>1</v>
      </c>
      <c r="AI39" s="78"/>
      <c r="AJ39" s="79">
        <v>1</v>
      </c>
      <c r="AK39" s="80"/>
      <c r="AL39" s="81" t="s">
        <v>97</v>
      </c>
      <c r="AM39" s="79" t="s">
        <v>97</v>
      </c>
      <c r="AN39" s="80" t="s">
        <v>97</v>
      </c>
      <c r="AO39" s="81" t="s">
        <v>97</v>
      </c>
      <c r="AP39" s="79" t="s">
        <v>97</v>
      </c>
      <c r="AQ39" s="79" t="s">
        <v>97</v>
      </c>
      <c r="AR39" s="79" t="s">
        <v>97</v>
      </c>
      <c r="AS39" s="280" t="s">
        <v>97</v>
      </c>
      <c r="AT39" s="220">
        <f t="shared" ref="AT39" si="190">SUM(AU39:BC39)</f>
        <v>0</v>
      </c>
      <c r="AU39" s="214"/>
      <c r="AV39" s="82"/>
      <c r="AW39" s="82"/>
      <c r="AX39" s="82"/>
      <c r="AY39" s="82"/>
      <c r="AZ39" s="82"/>
      <c r="BA39" s="82"/>
      <c r="BB39" s="82"/>
      <c r="BC39" s="83"/>
    </row>
    <row r="40" spans="1:55" ht="33.950000000000003" customHeight="1">
      <c r="A40" s="2466"/>
      <c r="B40" s="234" t="s">
        <v>77</v>
      </c>
      <c r="C40" s="2627"/>
      <c r="D40" s="2630"/>
      <c r="E40" s="227">
        <f t="shared" si="186"/>
        <v>52</v>
      </c>
      <c r="F40" s="235">
        <f>SUM(G40:J40)</f>
        <v>2</v>
      </c>
      <c r="G40" s="249">
        <f>SUM('Комунальні по юр. особам'!I262,'Комунальні по юр. особам'!I267)</f>
        <v>2</v>
      </c>
      <c r="H40" s="249">
        <f>SUM('Комунальні по юр. особам'!J262,'Комунальні по юр. особам'!J267)</f>
        <v>0</v>
      </c>
      <c r="I40" s="249">
        <f>SUM('Комунальні по юр. особам'!K262,'Комунальні по юр. особам'!K267)</f>
        <v>0</v>
      </c>
      <c r="J40" s="252">
        <f>SUM('Комунальні по юр. особам'!L262,'Комунальні по юр. особам'!L267)</f>
        <v>0</v>
      </c>
      <c r="K40" s="504">
        <f>IF(AND(SUM(L40:P40)=SUM(W40:X40),SUM(Q40:V40)=SUM(W40:X40)),SUM(L40:P40),"ПЕРЕВІРТЕ ПРАВИЛЬНІСТЬ ДАНИХ")</f>
        <v>50</v>
      </c>
      <c r="L40" s="259">
        <f>SUM('Комунальні по юр. особам'!N262,'Комунальні по юр. особам'!N267)</f>
        <v>0</v>
      </c>
      <c r="M40" s="238">
        <f>SUM('Комунальні по юр. особам'!O262,'Комунальні по юр. особам'!O267)</f>
        <v>0</v>
      </c>
      <c r="N40" s="238">
        <f>SUM('Комунальні по юр. особам'!P262,'Комунальні по юр. особам'!P267)</f>
        <v>0</v>
      </c>
      <c r="O40" s="238">
        <f>SUM('Комунальні по юр. особам'!Q262,'Комунальні по юр. особам'!Q267)</f>
        <v>0</v>
      </c>
      <c r="P40" s="239">
        <f>SUM('Комунальні по юр. особам'!R262,'Комунальні по юр. особам'!R267)</f>
        <v>50</v>
      </c>
      <c r="Q40" s="240">
        <f>SUM('Комунальні по юр. особам'!S262,'Комунальні по юр. особам'!S267)</f>
        <v>1</v>
      </c>
      <c r="R40" s="238">
        <f>SUM('Комунальні по юр. особам'!T262,'Комунальні по юр. особам'!T267)</f>
        <v>0</v>
      </c>
      <c r="S40" s="238">
        <f>SUM('Комунальні по юр. особам'!U262,'Комунальні по юр. особам'!U267)</f>
        <v>0</v>
      </c>
      <c r="T40" s="238">
        <f>SUM('Комунальні по юр. особам'!V262,'Комунальні по юр. особам'!V267)</f>
        <v>49</v>
      </c>
      <c r="U40" s="238">
        <f>SUM('Комунальні по юр. особам'!W262,'Комунальні по юр. особам'!W267)</f>
        <v>0</v>
      </c>
      <c r="V40" s="242">
        <f>SUM('Комунальні по юр. особам'!X262,'Комунальні по юр. особам'!X267)</f>
        <v>0</v>
      </c>
      <c r="W40" s="228">
        <f>SUM('Комунальні по юр. особам'!Y262,'Комунальні по юр. особам'!Y267)</f>
        <v>44</v>
      </c>
      <c r="X40" s="229">
        <f>SUM('Комунальні по юр. особам'!Z262,'Комунальні по юр. особам'!Z267)</f>
        <v>6</v>
      </c>
      <c r="Y40" s="230">
        <f>SUM('Комунальні по юр. особам'!AA262,'Комунальні по юр. особам'!AA267)</f>
        <v>0</v>
      </c>
      <c r="Z40" s="231">
        <f>SUM('Комунальні по юр. особам'!AB262,'Комунальні по юр. особам'!AB267)</f>
        <v>6</v>
      </c>
      <c r="AA40" s="231">
        <f>SUM('Комунальні по юр. особам'!AC262,'Комунальні по юр. особам'!AC267)</f>
        <v>6</v>
      </c>
      <c r="AB40" s="231">
        <f>SUM('Комунальні по юр. особам'!AD262,'Комунальні по юр. особам'!AD267)</f>
        <v>0</v>
      </c>
      <c r="AC40" s="231">
        <f>SUM('Комунальні по юр. особам'!AE262,'Комунальні по юр. особам'!AE267)</f>
        <v>43</v>
      </c>
      <c r="AD40" s="232">
        <f>SUM('Комунальні по юр. особам'!AF262,'Комунальні по юр. особам'!AF267)</f>
        <v>0</v>
      </c>
      <c r="AE40" s="421">
        <f>AVERAGE('Комунальні по юр. особам'!AG262,'Комунальні по юр. особам'!AG267)</f>
        <v>43</v>
      </c>
      <c r="AF40" s="479">
        <f>AVERAGE('Комунальні по юр. особам'!AH262,'Комунальні по юр. особам'!AH267)</f>
        <v>26</v>
      </c>
      <c r="AG40" s="481">
        <f>AVERAGE('Комунальні по юр. особам'!AI262,'Комунальні по юр. особам'!AI267)</f>
        <v>7</v>
      </c>
      <c r="AH40" s="247">
        <f>SUM(AO40:AS40)</f>
        <v>50</v>
      </c>
      <c r="AI40" s="248"/>
      <c r="AJ40" s="249"/>
      <c r="AK40" s="250"/>
      <c r="AL40" s="251"/>
      <c r="AM40" s="249"/>
      <c r="AN40" s="250"/>
      <c r="AO40" s="254">
        <f>SUM('Комунальні по юр. особам'!AQ262,'Комунальні по юр. особам'!AQ267)</f>
        <v>10</v>
      </c>
      <c r="AP40" s="255">
        <f>SUM('Комунальні по юр. особам'!AR262,'Комунальні по юр. особам'!AR267)</f>
        <v>11</v>
      </c>
      <c r="AQ40" s="255">
        <f>SUM('Комунальні по юр. особам'!AS262,'Комунальні по юр. особам'!AS267)</f>
        <v>20</v>
      </c>
      <c r="AR40" s="255">
        <f>SUM('Комунальні по юр. особам'!AT262,'Комунальні по юр. особам'!AT267)</f>
        <v>8</v>
      </c>
      <c r="AS40" s="255">
        <f>SUM('Комунальні по юр. особам'!AU262,'Комунальні по юр. особам'!AU267)</f>
        <v>1</v>
      </c>
      <c r="AT40" s="372">
        <f t="shared" si="189"/>
        <v>2</v>
      </c>
      <c r="AU40" s="259">
        <f>SUM('Комунальні по юр. особам'!AW262,'Комунальні по юр. особам'!AW267)</f>
        <v>0</v>
      </c>
      <c r="AV40" s="238">
        <f>SUM('Комунальні по юр. особам'!AX262,'Комунальні по юр. особам'!AX267)</f>
        <v>0</v>
      </c>
      <c r="AW40" s="238">
        <f>SUM('Комунальні по юр. особам'!AY262,'Комунальні по юр. особам'!AY267)</f>
        <v>0</v>
      </c>
      <c r="AX40" s="238">
        <f>SUM('Комунальні по юр. особам'!AZ262,'Комунальні по юр. особам'!AZ267)</f>
        <v>0</v>
      </c>
      <c r="AY40" s="238">
        <f>SUM('Комунальні по юр. особам'!BA262,'Комунальні по юр. особам'!BA267)</f>
        <v>0</v>
      </c>
      <c r="AZ40" s="238">
        <f>SUM('Комунальні по юр. особам'!BB262,'Комунальні по юр. особам'!BB267)</f>
        <v>0</v>
      </c>
      <c r="BA40" s="238">
        <f>SUM('Комунальні по юр. особам'!BC262,'Комунальні по юр. особам'!BC267)</f>
        <v>0</v>
      </c>
      <c r="BB40" s="238">
        <f>SUM('Комунальні по юр. особам'!BD262,'Комунальні по юр. особам'!BD267)</f>
        <v>2</v>
      </c>
      <c r="BC40" s="400">
        <f>SUM('Комунальні по юр. особам'!BE262,'Комунальні по юр. особам'!BE267)</f>
        <v>0</v>
      </c>
    </row>
    <row r="41" spans="1:55" ht="33.950000000000003" customHeight="1" thickBot="1">
      <c r="A41" s="2466"/>
      <c r="B41" s="256" t="s">
        <v>78</v>
      </c>
      <c r="C41" s="2627"/>
      <c r="D41" s="2630"/>
      <c r="E41" s="433">
        <f t="shared" si="186"/>
        <v>0</v>
      </c>
      <c r="F41" s="434">
        <f t="shared" ref="F41" si="191">SUM(G41:J41)</f>
        <v>0</v>
      </c>
      <c r="G41" s="435"/>
      <c r="H41" s="435"/>
      <c r="I41" s="435"/>
      <c r="J41" s="261"/>
      <c r="K41" s="508">
        <f t="shared" si="188"/>
        <v>0</v>
      </c>
      <c r="L41" s="448"/>
      <c r="M41" s="257"/>
      <c r="N41" s="257"/>
      <c r="O41" s="257"/>
      <c r="P41" s="258"/>
      <c r="Q41" s="511"/>
      <c r="R41" s="257"/>
      <c r="S41" s="257"/>
      <c r="T41" s="257"/>
      <c r="U41" s="257"/>
      <c r="V41" s="512"/>
      <c r="W41" s="448"/>
      <c r="X41" s="512"/>
      <c r="Y41" s="260"/>
      <c r="Z41" s="435"/>
      <c r="AA41" s="435"/>
      <c r="AB41" s="435"/>
      <c r="AC41" s="435"/>
      <c r="AD41" s="261"/>
      <c r="AE41" s="520"/>
      <c r="AF41" s="521"/>
      <c r="AG41" s="522"/>
      <c r="AH41" s="266"/>
      <c r="AI41" s="265"/>
      <c r="AJ41" s="441"/>
      <c r="AK41" s="513"/>
      <c r="AL41" s="514"/>
      <c r="AM41" s="441"/>
      <c r="AN41" s="513"/>
      <c r="AO41" s="514"/>
      <c r="AP41" s="441"/>
      <c r="AQ41" s="441"/>
      <c r="AR41" s="441"/>
      <c r="AS41" s="442"/>
      <c r="AT41" s="509">
        <f t="shared" si="189"/>
        <v>0</v>
      </c>
      <c r="AU41" s="448"/>
      <c r="AV41" s="257"/>
      <c r="AW41" s="257"/>
      <c r="AX41" s="257"/>
      <c r="AY41" s="257"/>
      <c r="AZ41" s="257"/>
      <c r="BA41" s="257"/>
      <c r="BB41" s="257"/>
      <c r="BC41" s="437"/>
    </row>
    <row r="42" spans="1:55" s="432" customFormat="1" ht="33.950000000000003" customHeight="1" thickBot="1">
      <c r="A42" s="2450"/>
      <c r="B42" s="2756" t="s">
        <v>495</v>
      </c>
      <c r="C42" s="2757"/>
      <c r="D42" s="2757"/>
      <c r="E42" s="455">
        <f>SUM(E37:E41)</f>
        <v>87</v>
      </c>
      <c r="F42" s="455">
        <f t="shared" ref="F42" si="192">SUM(F37:F41)</f>
        <v>2</v>
      </c>
      <c r="G42" s="455">
        <f t="shared" ref="G42" si="193">SUM(G37:G41)</f>
        <v>2</v>
      </c>
      <c r="H42" s="455">
        <f t="shared" ref="H42" si="194">SUM(H37:H41)</f>
        <v>0</v>
      </c>
      <c r="I42" s="455">
        <f t="shared" ref="I42" si="195">SUM(I37:I41)</f>
        <v>0</v>
      </c>
      <c r="J42" s="455">
        <f t="shared" ref="J42" si="196">SUM(J37:J41)</f>
        <v>0</v>
      </c>
      <c r="K42" s="455">
        <f>SUM(K37:K41)</f>
        <v>84</v>
      </c>
      <c r="L42" s="455">
        <f t="shared" ref="L42" si="197">SUM(L37:L41)</f>
        <v>0</v>
      </c>
      <c r="M42" s="455">
        <f t="shared" ref="M42" si="198">SUM(M37:M41)</f>
        <v>0</v>
      </c>
      <c r="N42" s="455">
        <f t="shared" ref="N42" si="199">SUM(N37:N41)</f>
        <v>0</v>
      </c>
      <c r="O42" s="455">
        <f t="shared" ref="O42" si="200">SUM(O37:O41)</f>
        <v>0</v>
      </c>
      <c r="P42" s="455">
        <f t="shared" ref="P42" si="201">SUM(P37:P41)</f>
        <v>84</v>
      </c>
      <c r="Q42" s="455">
        <f t="shared" ref="Q42" si="202">SUM(Q37:Q41)</f>
        <v>1</v>
      </c>
      <c r="R42" s="455">
        <f t="shared" ref="R42" si="203">SUM(R37:R41)</f>
        <v>0</v>
      </c>
      <c r="S42" s="455">
        <f>SUM(S37:S41)</f>
        <v>1</v>
      </c>
      <c r="T42" s="455">
        <f t="shared" ref="T42" si="204">SUM(T37:T41)</f>
        <v>82</v>
      </c>
      <c r="U42" s="455">
        <f t="shared" ref="U42" si="205">SUM(U37:U41)</f>
        <v>0</v>
      </c>
      <c r="V42" s="455">
        <f t="shared" ref="V42" si="206">SUM(V37:V41)</f>
        <v>0</v>
      </c>
      <c r="W42" s="455">
        <f t="shared" ref="W42" si="207">SUM(W37:W41)</f>
        <v>77</v>
      </c>
      <c r="X42" s="455">
        <f t="shared" ref="X42" si="208">SUM(X37:X41)</f>
        <v>7</v>
      </c>
      <c r="Y42" s="455">
        <f t="shared" ref="Y42" si="209">SUM(Y37:Y41)</f>
        <v>0</v>
      </c>
      <c r="Z42" s="455">
        <f t="shared" ref="Z42" si="210">SUM(Z37:Z41)</f>
        <v>8</v>
      </c>
      <c r="AA42" s="455">
        <f t="shared" ref="AA42" si="211">SUM(AA37:AA41)</f>
        <v>8</v>
      </c>
      <c r="AB42" s="455">
        <f t="shared" ref="AB42" si="212">SUM(AB37:AB41)</f>
        <v>0</v>
      </c>
      <c r="AC42" s="455">
        <f t="shared" ref="AC42" si="213">SUM(AC37:AC41)</f>
        <v>70</v>
      </c>
      <c r="AD42" s="455">
        <f t="shared" ref="AD42" si="214">SUM(AD37:AD41)</f>
        <v>0</v>
      </c>
      <c r="AE42" s="471">
        <f>AVERAGE(AE37:AE41)</f>
        <v>45.666666666666664</v>
      </c>
      <c r="AF42" s="471">
        <f>AVERAGE(AF37:AF41)</f>
        <v>28</v>
      </c>
      <c r="AG42" s="455"/>
      <c r="AH42" s="496">
        <f>SUM(AH37:AH41)</f>
        <v>84</v>
      </c>
      <c r="AI42" s="455">
        <f>SUM(AI37:AI41)</f>
        <v>0</v>
      </c>
      <c r="AJ42" s="455">
        <f t="shared" ref="AJ42" si="215">SUM(AJ37:AJ41)</f>
        <v>1</v>
      </c>
      <c r="AK42" s="455">
        <f t="shared" ref="AK42" si="216">SUM(AK37:AK41)</f>
        <v>0</v>
      </c>
      <c r="AL42" s="455">
        <f t="shared" ref="AL42" si="217">SUM(AL37:AL41)</f>
        <v>18</v>
      </c>
      <c r="AM42" s="455">
        <f t="shared" ref="AM42" si="218">SUM(AM37:AM41)</f>
        <v>15</v>
      </c>
      <c r="AN42" s="455">
        <f t="shared" ref="AN42" si="219">SUM(AN37:AN41)</f>
        <v>0</v>
      </c>
      <c r="AO42" s="455">
        <f t="shared" ref="AO42" si="220">SUM(AO37:AO41)</f>
        <v>10</v>
      </c>
      <c r="AP42" s="455">
        <f t="shared" ref="AP42" si="221">SUM(AP37:AP41)</f>
        <v>11</v>
      </c>
      <c r="AQ42" s="455">
        <f t="shared" ref="AQ42" si="222">SUM(AQ37:AQ41)</f>
        <v>20</v>
      </c>
      <c r="AR42" s="455">
        <f t="shared" ref="AR42" si="223">SUM(AR37:AR41)</f>
        <v>8</v>
      </c>
      <c r="AS42" s="455">
        <f t="shared" ref="AS42" si="224">SUM(AS37:AS41)</f>
        <v>1</v>
      </c>
      <c r="AT42" s="455">
        <f>SUM(AT37:AT41)</f>
        <v>3</v>
      </c>
      <c r="AU42" s="455">
        <f t="shared" ref="AU42" si="225">SUM(AU37:AU41)</f>
        <v>0</v>
      </c>
      <c r="AV42" s="455">
        <f t="shared" ref="AV42" si="226">SUM(AV37:AV41)</f>
        <v>1</v>
      </c>
      <c r="AW42" s="455">
        <f t="shared" ref="AW42" si="227">SUM(AW37:AW41)</f>
        <v>0</v>
      </c>
      <c r="AX42" s="455">
        <f t="shared" ref="AX42" si="228">SUM(AX37:AX41)</f>
        <v>0</v>
      </c>
      <c r="AY42" s="455">
        <f t="shared" ref="AY42" si="229">SUM(AY37:AY41)</f>
        <v>0</v>
      </c>
      <c r="AZ42" s="455">
        <f t="shared" ref="AZ42" si="230">SUM(AZ37:AZ41)</f>
        <v>0</v>
      </c>
      <c r="BA42" s="455">
        <f t="shared" ref="BA42" si="231">SUM(BA37:BA41)</f>
        <v>0</v>
      </c>
      <c r="BB42" s="455">
        <f t="shared" ref="BB42" si="232">SUM(BB37:BB41)</f>
        <v>2</v>
      </c>
      <c r="BC42" s="456">
        <f t="shared" ref="BC42" si="233">SUM(BC37:BC41)</f>
        <v>0</v>
      </c>
    </row>
    <row r="43" spans="1:55" ht="33.950000000000003" customHeight="1">
      <c r="A43" s="2465" t="s">
        <v>211</v>
      </c>
      <c r="B43" s="449" t="s">
        <v>74</v>
      </c>
      <c r="C43" s="2754">
        <f>SUM('Комунальні по юр. особам'!E269:E278)</f>
        <v>563</v>
      </c>
      <c r="D43" s="2755">
        <f>C43-SUM(K43:K47)</f>
        <v>-253</v>
      </c>
      <c r="E43" s="450">
        <f>SUM(K43,AT43)</f>
        <v>116</v>
      </c>
      <c r="F43" s="451">
        <f>SUM(G43:J43)</f>
        <v>5</v>
      </c>
      <c r="G43" s="231">
        <f>SUM('Комунальні по юр. особам'!I269,'Комунальні по юр. особам'!I274)</f>
        <v>2</v>
      </c>
      <c r="H43" s="231">
        <f>SUM('Комунальні по юр. особам'!J269,'Комунальні по юр. особам'!J274)</f>
        <v>2</v>
      </c>
      <c r="I43" s="231">
        <f>SUM('Комунальні по юр. особам'!K269,'Комунальні по юр. особам'!K274)</f>
        <v>1</v>
      </c>
      <c r="J43" s="232">
        <f>SUM('Комунальні по юр. особам'!L269,'Комунальні по юр. особам'!L274)</f>
        <v>0</v>
      </c>
      <c r="K43" s="510">
        <f>IF(AND(SUM(L43:P43)=SUM(W43:X43),SUM(Q43:V43)=SUM(W43:X43)),SUM(L43:P43),"ПЕРЕВІРТЕ ПРАВИЛЬНІСТЬ ДАНИХ")</f>
        <v>113</v>
      </c>
      <c r="L43" s="228">
        <f>SUM('Комунальні по юр. особам'!N269,'Комунальні по юр. особам'!N274)</f>
        <v>0</v>
      </c>
      <c r="M43" s="263">
        <f>SUM('Комунальні по юр. особам'!O269,'Комунальні по юр. особам'!O274)</f>
        <v>0</v>
      </c>
      <c r="N43" s="263">
        <f>SUM('Комунальні по юр. особам'!P269,'Комунальні по юр. особам'!P274)</f>
        <v>0</v>
      </c>
      <c r="O43" s="263">
        <f>SUM('Комунальні по юр. особам'!Q269,'Комунальні по юр. особам'!Q274)</f>
        <v>0</v>
      </c>
      <c r="P43" s="452">
        <f>SUM('Комунальні по юр. особам'!R269,'Комунальні по юр. особам'!R274)</f>
        <v>113</v>
      </c>
      <c r="Q43" s="264">
        <f>SUM('Комунальні по юр. особам'!S269,'Комунальні по юр. особам'!S274)</f>
        <v>12</v>
      </c>
      <c r="R43" s="263">
        <f>SUM('Комунальні по юр. особам'!T269,'Комунальні по юр. особам'!T274)</f>
        <v>0</v>
      </c>
      <c r="S43" s="263">
        <f>SUM('Комунальні по юр. особам'!U269,'Комунальні по юр. особам'!U274)</f>
        <v>0</v>
      </c>
      <c r="T43" s="453">
        <f>SUM('Комунальні по юр. особам'!V269,'Комунальні по юр. особам'!V274)</f>
        <v>89</v>
      </c>
      <c r="U43" s="263">
        <f>SUM('Комунальні по юр. особам'!W269,'Комунальні по юр. особам'!W274)</f>
        <v>12</v>
      </c>
      <c r="V43" s="229">
        <f>SUM('Комунальні по юр. особам'!X269,'Комунальні по юр. особам'!X274)</f>
        <v>0</v>
      </c>
      <c r="W43" s="228">
        <f>SUM('Комунальні по юр. особам'!Y269,'Комунальні по юр. особам'!Y274)</f>
        <v>95</v>
      </c>
      <c r="X43" s="229">
        <f>SUM('Комунальні по юр. особам'!Z269,'Комунальні по юр. особам'!Z274)</f>
        <v>18</v>
      </c>
      <c r="Y43" s="230">
        <f>SUM('Комунальні по юр. особам'!AA269,'Комунальні по юр. особам'!AA274)</f>
        <v>0</v>
      </c>
      <c r="Z43" s="231">
        <f>SUM('Комунальні по юр. особам'!AB269,'Комунальні по юр. особам'!AB274)</f>
        <v>23</v>
      </c>
      <c r="AA43" s="231">
        <f>SUM('Комунальні по юр. особам'!AC269,'Комунальні по юр. особам'!AC274)</f>
        <v>23</v>
      </c>
      <c r="AB43" s="231">
        <f>SUM('Комунальні по юр. особам'!AD269,'Комунальні по юр. особам'!AD274)</f>
        <v>5</v>
      </c>
      <c r="AC43" s="231">
        <f>SUM('Комунальні по юр. особам'!AE269,'Комунальні по юр. особам'!AE274)</f>
        <v>33</v>
      </c>
      <c r="AD43" s="232">
        <f>SUM('Комунальні по юр. особам'!AF269,'Комунальні по юр. особам'!AF274)</f>
        <v>1</v>
      </c>
      <c r="AE43" s="517">
        <f>AVERAGE('Комунальні по юр. особам'!AG269,'Комунальні по юр. особам'!AG274)</f>
        <v>44.1</v>
      </c>
      <c r="AF43" s="518">
        <f>AVERAGE('Комунальні по юр. особам'!AH269,'Комунальні по юр. особам'!AH274)</f>
        <v>25.1</v>
      </c>
      <c r="AG43" s="273">
        <f>AVERAGE('Комунальні по юр. особам'!AI269,'Комунальні по юр. особам'!AI274)</f>
        <v>11.3</v>
      </c>
      <c r="AH43" s="274">
        <f>SUM(AL43:AN43)</f>
        <v>101</v>
      </c>
      <c r="AI43" s="273"/>
      <c r="AJ43" s="231"/>
      <c r="AK43" s="454"/>
      <c r="AL43" s="230">
        <f>SUM('Комунальні по юр. особам'!AN269,'Комунальні по юр. особам'!AN274)</f>
        <v>17</v>
      </c>
      <c r="AM43" s="231">
        <f>SUM('Комунальні по юр. особам'!AO269,'Комунальні по юр. особам'!AO274)</f>
        <v>84</v>
      </c>
      <c r="AN43" s="454">
        <f>SUM('Комунальні по юр. особам'!AP269,'Комунальні по юр. особам'!AP274)</f>
        <v>0</v>
      </c>
      <c r="AO43" s="230"/>
      <c r="AP43" s="231"/>
      <c r="AQ43" s="231"/>
      <c r="AR43" s="231"/>
      <c r="AS43" s="232"/>
      <c r="AT43" s="398">
        <f>SUM(AU43:BC43)</f>
        <v>3</v>
      </c>
      <c r="AU43" s="228">
        <f>SUM('Комунальні по юр. особам'!AW269,'Комунальні по юр. особам'!AW274)</f>
        <v>0</v>
      </c>
      <c r="AV43" s="228">
        <f>SUM('Комунальні по юр. особам'!AX269,'Комунальні по юр. особам'!AX274)</f>
        <v>0</v>
      </c>
      <c r="AW43" s="228">
        <f>SUM('Комунальні по юр. особам'!AY269,'Комунальні по юр. особам'!AY274)</f>
        <v>0</v>
      </c>
      <c r="AX43" s="228">
        <f>SUM('Комунальні по юр. особам'!AZ269,'Комунальні по юр. особам'!AZ274)</f>
        <v>1</v>
      </c>
      <c r="AY43" s="228">
        <f>SUM('Комунальні по юр. особам'!BA269,'Комунальні по юр. особам'!BA274)</f>
        <v>2</v>
      </c>
      <c r="AZ43" s="228">
        <f>SUM('Комунальні по юр. особам'!BB269,'Комунальні по юр. особам'!BB274)</f>
        <v>0</v>
      </c>
      <c r="BA43" s="228">
        <f>SUM('Комунальні по юр. особам'!BC269,'Комунальні по юр. особам'!BC274)</f>
        <v>0</v>
      </c>
      <c r="BB43" s="228">
        <f>SUM('Комунальні по юр. особам'!BD269,'Комунальні по юр. особам'!BD274)</f>
        <v>0</v>
      </c>
      <c r="BC43" s="519">
        <f>SUM('Комунальні по юр. особам'!BE269,'Комунальні по юр. особам'!BE274)</f>
        <v>0</v>
      </c>
    </row>
    <row r="44" spans="1:55" ht="33.950000000000003" customHeight="1">
      <c r="A44" s="2466"/>
      <c r="B44" s="234" t="s">
        <v>75</v>
      </c>
      <c r="C44" s="2627"/>
      <c r="D44" s="2630"/>
      <c r="E44" s="227">
        <f t="shared" ref="E44:E47" si="234">SUM(K44,AT44)</f>
        <v>0</v>
      </c>
      <c r="F44" s="235">
        <f t="shared" ref="F44" si="235">SUM(G44:J44)</f>
        <v>0</v>
      </c>
      <c r="G44" s="236"/>
      <c r="H44" s="236"/>
      <c r="I44" s="236"/>
      <c r="J44" s="237"/>
      <c r="K44" s="504">
        <f t="shared" ref="K44:K47" si="236">IF(AND(SUM(L44:P44)=SUM(W44:X44),SUM(Q44:V44)=SUM(W44:X44)),SUM(L44:P44),"ПЕРЕВІРТЕ ПРАВИЛЬНІСТЬ ДАНИХ")</f>
        <v>0</v>
      </c>
      <c r="L44" s="259"/>
      <c r="M44" s="238"/>
      <c r="N44" s="238"/>
      <c r="O44" s="238"/>
      <c r="P44" s="239"/>
      <c r="Q44" s="240"/>
      <c r="R44" s="241"/>
      <c r="S44" s="241"/>
      <c r="T44" s="238"/>
      <c r="U44" s="238"/>
      <c r="V44" s="242"/>
      <c r="W44" s="228"/>
      <c r="X44" s="229"/>
      <c r="Y44" s="243"/>
      <c r="Z44" s="244"/>
      <c r="AA44" s="244"/>
      <c r="AB44" s="244"/>
      <c r="AC44" s="244"/>
      <c r="AD44" s="245"/>
      <c r="AE44" s="477"/>
      <c r="AF44" s="478"/>
      <c r="AG44" s="409"/>
      <c r="AH44" s="247"/>
      <c r="AI44" s="248"/>
      <c r="AJ44" s="249"/>
      <c r="AK44" s="250"/>
      <c r="AL44" s="251"/>
      <c r="AM44" s="249"/>
      <c r="AN44" s="250"/>
      <c r="AO44" s="251"/>
      <c r="AP44" s="249"/>
      <c r="AQ44" s="249"/>
      <c r="AR44" s="249"/>
      <c r="AS44" s="252"/>
      <c r="AT44" s="372">
        <f t="shared" ref="AT44:AT47" si="237">SUM(AU44:BC44)</f>
        <v>0</v>
      </c>
      <c r="AU44" s="259"/>
      <c r="AV44" s="238"/>
      <c r="AW44" s="238"/>
      <c r="AX44" s="238"/>
      <c r="AY44" s="238"/>
      <c r="AZ44" s="238"/>
      <c r="BA44" s="238"/>
      <c r="BB44" s="238"/>
      <c r="BC44" s="400"/>
    </row>
    <row r="45" spans="1:55" ht="33.950000000000003" customHeight="1">
      <c r="A45" s="2466"/>
      <c r="B45" s="234" t="s">
        <v>76</v>
      </c>
      <c r="C45" s="2627"/>
      <c r="D45" s="2630"/>
      <c r="E45" s="278">
        <f>SUM(K45,AT45)</f>
        <v>9</v>
      </c>
      <c r="F45" s="68">
        <f t="shared" ref="F45" si="238">SUM(G45:J45)</f>
        <v>0</v>
      </c>
      <c r="G45" s="69"/>
      <c r="H45" s="69"/>
      <c r="I45" s="69"/>
      <c r="J45" s="70"/>
      <c r="K45" s="505">
        <f>IF(AND(SUM(L45:P45)=SUM(W45:X45),SUM(Q45:V45)=SUM(W45:X45)),SUM(L45:P45),"ПЕРЕВІРТЕ ПРАВИЛЬНІСТЬ ДАНИХ")</f>
        <v>9</v>
      </c>
      <c r="L45" s="92"/>
      <c r="M45" s="71">
        <v>9</v>
      </c>
      <c r="N45" s="84"/>
      <c r="O45" s="85"/>
      <c r="P45" s="106"/>
      <c r="Q45" s="73"/>
      <c r="R45" s="71"/>
      <c r="S45" s="71">
        <v>9</v>
      </c>
      <c r="T45" s="71"/>
      <c r="U45" s="71"/>
      <c r="V45" s="72"/>
      <c r="W45" s="104">
        <v>8</v>
      </c>
      <c r="X45" s="86">
        <v>1</v>
      </c>
      <c r="Y45" s="67"/>
      <c r="Z45" s="65">
        <v>3</v>
      </c>
      <c r="AA45" s="65">
        <v>3</v>
      </c>
      <c r="AB45" s="65"/>
      <c r="AC45" s="65">
        <v>1</v>
      </c>
      <c r="AD45" s="66"/>
      <c r="AE45" s="76">
        <v>44.6</v>
      </c>
      <c r="AF45" s="70">
        <v>26.8</v>
      </c>
      <c r="AG45" s="76">
        <v>81.8</v>
      </c>
      <c r="AH45" s="279">
        <f>SUM(AI45:AK45)</f>
        <v>9</v>
      </c>
      <c r="AI45" s="78">
        <v>4</v>
      </c>
      <c r="AJ45" s="79">
        <v>5</v>
      </c>
      <c r="AK45" s="80"/>
      <c r="AL45" s="81" t="s">
        <v>97</v>
      </c>
      <c r="AM45" s="79" t="s">
        <v>97</v>
      </c>
      <c r="AN45" s="80" t="s">
        <v>97</v>
      </c>
      <c r="AO45" s="81" t="s">
        <v>97</v>
      </c>
      <c r="AP45" s="79" t="s">
        <v>97</v>
      </c>
      <c r="AQ45" s="79" t="s">
        <v>97</v>
      </c>
      <c r="AR45" s="79" t="s">
        <v>97</v>
      </c>
      <c r="AS45" s="280" t="s">
        <v>97</v>
      </c>
      <c r="AT45" s="220">
        <f t="shared" ref="AT45" si="239">SUM(AU45:BC45)</f>
        <v>0</v>
      </c>
      <c r="AU45" s="259"/>
      <c r="AV45" s="238"/>
      <c r="AW45" s="238"/>
      <c r="AX45" s="238"/>
      <c r="AY45" s="238"/>
      <c r="AZ45" s="238"/>
      <c r="BA45" s="238"/>
      <c r="BB45" s="238"/>
      <c r="BC45" s="400"/>
    </row>
    <row r="46" spans="1:55" ht="33.950000000000003" customHeight="1">
      <c r="A46" s="2466"/>
      <c r="B46" s="234" t="s">
        <v>77</v>
      </c>
      <c r="C46" s="2627"/>
      <c r="D46" s="2630"/>
      <c r="E46" s="227">
        <f>SUM(K46,AT46)</f>
        <v>714</v>
      </c>
      <c r="F46" s="235">
        <f>SUM(G46:J46)</f>
        <v>37</v>
      </c>
      <c r="G46" s="249">
        <f>SUM('Комунальні по юр. особам'!I272,'Комунальні по юр. особам'!I277)</f>
        <v>34</v>
      </c>
      <c r="H46" s="249">
        <f>SUM('Комунальні по юр. особам'!J272,'Комунальні по юр. особам'!J277)</f>
        <v>1</v>
      </c>
      <c r="I46" s="249">
        <f>SUM('Комунальні по юр. особам'!K272,'Комунальні по юр. особам'!K277)</f>
        <v>2</v>
      </c>
      <c r="J46" s="252">
        <f>SUM('Комунальні по юр. особам'!L272,'Комунальні по юр. особам'!L277)</f>
        <v>0</v>
      </c>
      <c r="K46" s="504">
        <f>IF(AND(SUM(L46:P46)=SUM(W46:X46),SUM(Q46:V46)=SUM(W46:X46)),SUM(L46:P46),"ПЕРЕВІРТЕ ПРАВИЛЬНІСТЬ ДАНИХ")</f>
        <v>694</v>
      </c>
      <c r="L46" s="259">
        <f>SUM('Комунальні по юр. особам'!N272,'Комунальні по юр. особам'!N277)</f>
        <v>0</v>
      </c>
      <c r="M46" s="238">
        <f>SUM('Комунальні по юр. особам'!O272,'Комунальні по юр. особам'!O277)</f>
        <v>0</v>
      </c>
      <c r="N46" s="238">
        <f>SUM('Комунальні по юр. особам'!P272,'Комунальні по юр. особам'!P277)</f>
        <v>0</v>
      </c>
      <c r="O46" s="238">
        <f>SUM('Комунальні по юр. особам'!Q272,'Комунальні по юр. особам'!Q277)</f>
        <v>0</v>
      </c>
      <c r="P46" s="239">
        <f>SUM('Комунальні по юр. особам'!R272,'Комунальні по юр. особам'!R277)</f>
        <v>694</v>
      </c>
      <c r="Q46" s="240">
        <f>SUM('Комунальні по юр. особам'!S272,'Комунальні по юр. особам'!S277)</f>
        <v>70</v>
      </c>
      <c r="R46" s="238">
        <f>SUM('Комунальні по юр. особам'!T272,'Комунальні по юр. особам'!T277)</f>
        <v>0</v>
      </c>
      <c r="S46" s="238">
        <f>SUM('Комунальні по юр. особам'!U272,'Комунальні по юр. особам'!U277)</f>
        <v>0</v>
      </c>
      <c r="T46" s="238">
        <f>SUM('Комунальні по юр. особам'!V272,'Комунальні по юр. особам'!V277)</f>
        <v>521</v>
      </c>
      <c r="U46" s="238">
        <f>SUM('Комунальні по юр. особам'!W272,'Комунальні по юр. особам'!W277)</f>
        <v>103</v>
      </c>
      <c r="V46" s="242">
        <f>SUM('Комунальні по юр. особам'!X272,'Комунальні по юр. особам'!X277)</f>
        <v>0</v>
      </c>
      <c r="W46" s="228">
        <f>SUM('Комунальні по юр. особам'!Y272,'Комунальні по юр. особам'!Y277)</f>
        <v>586</v>
      </c>
      <c r="X46" s="229">
        <f>SUM('Комунальні по юр. особам'!Z272,'Комунальні по юр. особам'!Z277)</f>
        <v>108</v>
      </c>
      <c r="Y46" s="230">
        <f>SUM('Комунальні по юр. особам'!AA272,'Комунальні по юр. особам'!AA277)</f>
        <v>0</v>
      </c>
      <c r="Z46" s="231">
        <f>SUM('Комунальні по юр. особам'!AB272,'Комунальні по юр. особам'!AB277)</f>
        <v>112</v>
      </c>
      <c r="AA46" s="231">
        <f>SUM('Комунальні по юр. особам'!AC272,'Комунальні по юр. особам'!AC277)</f>
        <v>107</v>
      </c>
      <c r="AB46" s="231">
        <f>SUM('Комунальні по юр. особам'!AD272,'Комунальні по юр. особам'!AD277)</f>
        <v>45</v>
      </c>
      <c r="AC46" s="231">
        <f>SUM('Комунальні по юр. особам'!AE272,'Комунальні по юр. особам'!AE277)</f>
        <v>124</v>
      </c>
      <c r="AD46" s="232">
        <f>SUM('Комунальні по юр. особам'!AF272,'Комунальні по юр. особам'!AF277)</f>
        <v>23</v>
      </c>
      <c r="AE46" s="421">
        <f>AVERAGE('Комунальні по юр. особам'!AG277,'Комунальні по юр. особам'!AG272)</f>
        <v>44.099999999999994</v>
      </c>
      <c r="AF46" s="480">
        <f>AVERAGE('Комунальні по юр. особам'!AH277,'Комунальні по юр. особам'!AH272)</f>
        <v>25</v>
      </c>
      <c r="AG46" s="248">
        <f>AVERAGE('Комунальні по юр. особам'!AI277,'Комунальні по юр. особам'!AI272)</f>
        <v>100.7</v>
      </c>
      <c r="AH46" s="247">
        <f>SUM(AO46:AS46)</f>
        <v>630</v>
      </c>
      <c r="AI46" s="248"/>
      <c r="AJ46" s="249"/>
      <c r="AK46" s="250"/>
      <c r="AL46" s="251"/>
      <c r="AM46" s="249"/>
      <c r="AN46" s="250"/>
      <c r="AO46" s="254">
        <f>SUM('Комунальні по юр. особам'!AQ272,'Комунальні по юр. особам'!AQ277)</f>
        <v>29</v>
      </c>
      <c r="AP46" s="255">
        <f>SUM('Комунальні по юр. особам'!AR272,'Комунальні по юр. особам'!AR277)</f>
        <v>51</v>
      </c>
      <c r="AQ46" s="255">
        <f>SUM('Комунальні по юр. особам'!AS272,'Комунальні по юр. особам'!AS277)</f>
        <v>480</v>
      </c>
      <c r="AR46" s="255">
        <f>SUM('Комунальні по юр. особам'!AT272,'Комунальні по юр. особам'!AT277)</f>
        <v>56</v>
      </c>
      <c r="AS46" s="255">
        <f>SUM('Комунальні по юр. особам'!AU272,'Комунальні по юр. особам'!AU277)</f>
        <v>14</v>
      </c>
      <c r="AT46" s="372">
        <f>SUM(AU46:BC46)</f>
        <v>20</v>
      </c>
      <c r="AU46" s="259">
        <f>SUM('Комунальні по юр. особам'!AW272,'Комунальні по юр. особам'!AW277)</f>
        <v>0</v>
      </c>
      <c r="AV46" s="238">
        <f>SUM('Комунальні по юр. особам'!AX272,'Комунальні по юр. особам'!AX277)</f>
        <v>2</v>
      </c>
      <c r="AW46" s="238">
        <f>SUM('Комунальні по юр. особам'!AY272,'Комунальні по юр. особам'!AY277)</f>
        <v>2</v>
      </c>
      <c r="AX46" s="238">
        <f>SUM('Комунальні по юр. особам'!AZ272,'Комунальні по юр. особам'!AZ277)</f>
        <v>1</v>
      </c>
      <c r="AY46" s="238">
        <f>SUM('Комунальні по юр. особам'!BA272,'Комунальні по юр. особам'!BA277)</f>
        <v>9</v>
      </c>
      <c r="AZ46" s="238">
        <f>SUM('Комунальні по юр. особам'!BB272,'Комунальні по юр. особам'!BB277)</f>
        <v>0</v>
      </c>
      <c r="BA46" s="238">
        <f>SUM('Комунальні по юр. особам'!BC272,'Комунальні по юр. особам'!BC277)</f>
        <v>4</v>
      </c>
      <c r="BB46" s="238">
        <f>SUM('Комунальні по юр. особам'!BD272,'Комунальні по юр. особам'!BD277)</f>
        <v>2</v>
      </c>
      <c r="BC46" s="400">
        <f>SUM('Комунальні по юр. особам'!BE272,'Комунальні по юр. особам'!BE277)</f>
        <v>0</v>
      </c>
    </row>
    <row r="47" spans="1:55" ht="33.950000000000003" customHeight="1" thickBot="1">
      <c r="A47" s="2466"/>
      <c r="B47" s="256" t="s">
        <v>78</v>
      </c>
      <c r="C47" s="2627"/>
      <c r="D47" s="2630"/>
      <c r="E47" s="433">
        <f t="shared" si="234"/>
        <v>0</v>
      </c>
      <c r="F47" s="434">
        <f t="shared" ref="F47" si="240">SUM(G47:J47)</f>
        <v>0</v>
      </c>
      <c r="G47" s="435"/>
      <c r="H47" s="435"/>
      <c r="I47" s="435"/>
      <c r="J47" s="261"/>
      <c r="K47" s="508">
        <f t="shared" si="236"/>
        <v>0</v>
      </c>
      <c r="L47" s="448"/>
      <c r="M47" s="257"/>
      <c r="N47" s="257"/>
      <c r="O47" s="257"/>
      <c r="P47" s="258"/>
      <c r="Q47" s="511"/>
      <c r="R47" s="257"/>
      <c r="S47" s="257"/>
      <c r="T47" s="257"/>
      <c r="U47" s="257"/>
      <c r="V47" s="512"/>
      <c r="W47" s="448"/>
      <c r="X47" s="512"/>
      <c r="Y47" s="260"/>
      <c r="Z47" s="435"/>
      <c r="AA47" s="435"/>
      <c r="AB47" s="435"/>
      <c r="AC47" s="435"/>
      <c r="AD47" s="261"/>
      <c r="AE47" s="520"/>
      <c r="AF47" s="521"/>
      <c r="AG47" s="522"/>
      <c r="AH47" s="266"/>
      <c r="AI47" s="265"/>
      <c r="AJ47" s="441"/>
      <c r="AK47" s="513"/>
      <c r="AL47" s="514"/>
      <c r="AM47" s="441"/>
      <c r="AN47" s="513"/>
      <c r="AO47" s="514"/>
      <c r="AP47" s="441"/>
      <c r="AQ47" s="441"/>
      <c r="AR47" s="441"/>
      <c r="AS47" s="442"/>
      <c r="AT47" s="509">
        <f t="shared" si="237"/>
        <v>0</v>
      </c>
      <c r="AU47" s="448"/>
      <c r="AV47" s="257"/>
      <c r="AW47" s="257"/>
      <c r="AX47" s="257"/>
      <c r="AY47" s="257"/>
      <c r="AZ47" s="257"/>
      <c r="BA47" s="257"/>
      <c r="BB47" s="257"/>
      <c r="BC47" s="437"/>
    </row>
    <row r="48" spans="1:55" s="432" customFormat="1" ht="33.950000000000003" customHeight="1" thickBot="1">
      <c r="A48" s="2450"/>
      <c r="B48" s="2756" t="s">
        <v>495</v>
      </c>
      <c r="C48" s="2757"/>
      <c r="D48" s="2757"/>
      <c r="E48" s="455">
        <f>SUM(E43:E47)</f>
        <v>839</v>
      </c>
      <c r="F48" s="455">
        <f t="shared" ref="F48" si="241">SUM(F43:F47)</f>
        <v>42</v>
      </c>
      <c r="G48" s="455">
        <f t="shared" ref="G48" si="242">SUM(G43:G47)</f>
        <v>36</v>
      </c>
      <c r="H48" s="455">
        <f t="shared" ref="H48" si="243">SUM(H43:H47)</f>
        <v>3</v>
      </c>
      <c r="I48" s="455">
        <f t="shared" ref="I48" si="244">SUM(I43:I47)</f>
        <v>3</v>
      </c>
      <c r="J48" s="455">
        <f t="shared" ref="J48" si="245">SUM(J43:J47)</f>
        <v>0</v>
      </c>
      <c r="K48" s="455">
        <f t="shared" ref="K48" si="246">SUM(K43:K47)</f>
        <v>816</v>
      </c>
      <c r="L48" s="455">
        <f t="shared" ref="L48" si="247">SUM(L43:L47)</f>
        <v>0</v>
      </c>
      <c r="M48" s="455">
        <f t="shared" ref="M48" si="248">SUM(M43:M47)</f>
        <v>9</v>
      </c>
      <c r="N48" s="455">
        <f t="shared" ref="N48" si="249">SUM(N43:N47)</f>
        <v>0</v>
      </c>
      <c r="O48" s="455">
        <f t="shared" ref="O48" si="250">SUM(O43:O47)</f>
        <v>0</v>
      </c>
      <c r="P48" s="455">
        <f t="shared" ref="P48" si="251">SUM(P43:P47)</f>
        <v>807</v>
      </c>
      <c r="Q48" s="455">
        <f t="shared" ref="Q48" si="252">SUM(Q43:Q47)</f>
        <v>82</v>
      </c>
      <c r="R48" s="455">
        <f t="shared" ref="R48" si="253">SUM(R43:R47)</f>
        <v>0</v>
      </c>
      <c r="S48" s="455">
        <f>SUM(S43:S47)</f>
        <v>9</v>
      </c>
      <c r="T48" s="455">
        <f t="shared" ref="T48" si="254">SUM(T43:T47)</f>
        <v>610</v>
      </c>
      <c r="U48" s="455">
        <f t="shared" ref="U48" si="255">SUM(U43:U47)</f>
        <v>115</v>
      </c>
      <c r="V48" s="455">
        <f t="shared" ref="V48" si="256">SUM(V43:V47)</f>
        <v>0</v>
      </c>
      <c r="W48" s="455">
        <f t="shared" ref="W48" si="257">SUM(W43:W47)</f>
        <v>689</v>
      </c>
      <c r="X48" s="455">
        <f t="shared" ref="X48" si="258">SUM(X43:X47)</f>
        <v>127</v>
      </c>
      <c r="Y48" s="455">
        <f t="shared" ref="Y48" si="259">SUM(Y43:Y47)</f>
        <v>0</v>
      </c>
      <c r="Z48" s="455">
        <f t="shared" ref="Z48" si="260">SUM(Z43:Z47)</f>
        <v>138</v>
      </c>
      <c r="AA48" s="455">
        <f t="shared" ref="AA48" si="261">SUM(AA43:AA47)</f>
        <v>133</v>
      </c>
      <c r="AB48" s="455">
        <f t="shared" ref="AB48" si="262">SUM(AB43:AB47)</f>
        <v>50</v>
      </c>
      <c r="AC48" s="455">
        <f t="shared" ref="AC48" si="263">SUM(AC43:AC47)</f>
        <v>158</v>
      </c>
      <c r="AD48" s="455">
        <f t="shared" ref="AD48" si="264">SUM(AD43:AD47)</f>
        <v>24</v>
      </c>
      <c r="AE48" s="471">
        <f>AVERAGE(AE43:AE47)</f>
        <v>44.266666666666673</v>
      </c>
      <c r="AF48" s="471">
        <f>AVERAGE(AF43:AF47)</f>
        <v>25.633333333333336</v>
      </c>
      <c r="AG48" s="455"/>
      <c r="AH48" s="455">
        <f>SUM(AH43:AH47)</f>
        <v>740</v>
      </c>
      <c r="AI48" s="455">
        <f>SUM(AI43:AI47)</f>
        <v>4</v>
      </c>
      <c r="AJ48" s="455">
        <f t="shared" ref="AJ48" si="265">SUM(AJ43:AJ47)</f>
        <v>5</v>
      </c>
      <c r="AK48" s="455">
        <f t="shared" ref="AK48" si="266">SUM(AK43:AK47)</f>
        <v>0</v>
      </c>
      <c r="AL48" s="455">
        <f t="shared" ref="AL48" si="267">SUM(AL43:AL47)</f>
        <v>17</v>
      </c>
      <c r="AM48" s="455">
        <f t="shared" ref="AM48" si="268">SUM(AM43:AM47)</f>
        <v>84</v>
      </c>
      <c r="AN48" s="455">
        <f t="shared" ref="AN48" si="269">SUM(AN43:AN47)</f>
        <v>0</v>
      </c>
      <c r="AO48" s="455">
        <f t="shared" ref="AO48" si="270">SUM(AO43:AO47)</f>
        <v>29</v>
      </c>
      <c r="AP48" s="455">
        <f t="shared" ref="AP48" si="271">SUM(AP43:AP47)</f>
        <v>51</v>
      </c>
      <c r="AQ48" s="455">
        <f t="shared" ref="AQ48" si="272">SUM(AQ43:AQ47)</f>
        <v>480</v>
      </c>
      <c r="AR48" s="455">
        <f t="shared" ref="AR48" si="273">SUM(AR43:AR47)</f>
        <v>56</v>
      </c>
      <c r="AS48" s="455">
        <f t="shared" ref="AS48" si="274">SUM(AS43:AS47)</f>
        <v>14</v>
      </c>
      <c r="AT48" s="455">
        <f t="shared" ref="AT48" si="275">SUM(AT43:AT47)</f>
        <v>23</v>
      </c>
      <c r="AU48" s="455">
        <f t="shared" ref="AU48" si="276">SUM(AU43:AU47)</f>
        <v>0</v>
      </c>
      <c r="AV48" s="455">
        <f t="shared" ref="AV48" si="277">SUM(AV43:AV47)</f>
        <v>2</v>
      </c>
      <c r="AW48" s="455">
        <f t="shared" ref="AW48" si="278">SUM(AW43:AW47)</f>
        <v>2</v>
      </c>
      <c r="AX48" s="455">
        <f t="shared" ref="AX48" si="279">SUM(AX43:AX47)</f>
        <v>2</v>
      </c>
      <c r="AY48" s="455">
        <f t="shared" ref="AY48" si="280">SUM(AY43:AY47)</f>
        <v>11</v>
      </c>
      <c r="AZ48" s="455">
        <f t="shared" ref="AZ48" si="281">SUM(AZ43:AZ47)</f>
        <v>0</v>
      </c>
      <c r="BA48" s="455">
        <f t="shared" ref="BA48" si="282">SUM(BA43:BA47)</f>
        <v>4</v>
      </c>
      <c r="BB48" s="455">
        <f t="shared" ref="BB48" si="283">SUM(BB43:BB47)</f>
        <v>2</v>
      </c>
      <c r="BC48" s="456">
        <f t="shared" ref="BC48" si="284">SUM(BC43:BC47)</f>
        <v>0</v>
      </c>
    </row>
    <row r="49" spans="1:55" ht="33.950000000000003" customHeight="1">
      <c r="A49" s="2611" t="s">
        <v>212</v>
      </c>
      <c r="B49" s="449" t="s">
        <v>74</v>
      </c>
      <c r="C49" s="2754">
        <f>SUM('Комунальні по юр. особам'!E275:E284)</f>
        <v>425</v>
      </c>
      <c r="D49" s="2755">
        <f>C49-SUM(K49:K53)</f>
        <v>-109</v>
      </c>
      <c r="E49" s="450">
        <f>SUM(K49,AT49)</f>
        <v>203</v>
      </c>
      <c r="F49" s="451">
        <f>SUM(G49:J49)</f>
        <v>7</v>
      </c>
      <c r="G49" s="231">
        <f>SUM('Комунальні по юр. особам'!I279,'Комунальні по юр. особам'!I284,'Комунальні по юр. особам'!I289,'Комунальні по юр. особам'!I294,'Комунальні по юр. особам'!I299,'Комунальні по юр. особам'!I304,'Комунальні по юр. особам'!I309,'Комунальні по юр. особам'!I314)</f>
        <v>7</v>
      </c>
      <c r="H49" s="231">
        <f>SUM('Комунальні по юр. особам'!J279,'Комунальні по юр. особам'!J284,'Комунальні по юр. особам'!J289,'Комунальні по юр. особам'!J294,'Комунальні по юр. особам'!J299,'Комунальні по юр. особам'!J304,'Комунальні по юр. особам'!J309,'Комунальні по юр. особам'!J314)</f>
        <v>0</v>
      </c>
      <c r="I49" s="231">
        <f>SUM('Комунальні по юр. особам'!K279,'Комунальні по юр. особам'!K284,'Комунальні по юр. особам'!K289,'Комунальні по юр. особам'!K294,'Комунальні по юр. особам'!K299,'Комунальні по юр. особам'!K304,'Комунальні по юр. особам'!K309,'Комунальні по юр. особам'!K314)</f>
        <v>0</v>
      </c>
      <c r="J49" s="232">
        <f>SUM('Комунальні по юр. особам'!L279,'Комунальні по юр. особам'!L284,'Комунальні по юр. особам'!L289,'Комунальні по юр. особам'!L294,'Комунальні по юр. особам'!L299,'Комунальні по юр. особам'!L304,'Комунальні по юр. особам'!L309,'Комунальні по юр. особам'!L314)</f>
        <v>0</v>
      </c>
      <c r="K49" s="510">
        <f>IF(AND(SUM(L49:P49)=SUM(W49:X49),SUM(Q49:V49)=SUM(W49:X49)),SUM(L49:P49),"ПЕРЕВІРТЕ ПРАВИЛЬНІСТЬ ДАНИХ")</f>
        <v>201</v>
      </c>
      <c r="L49" s="228">
        <f>SUM('Комунальні по юр. особам'!N279,'Комунальні по юр. особам'!N284,'Комунальні по юр. особам'!N304,'Комунальні по юр. особам'!N309,'Комунальні по юр. особам'!N329)</f>
        <v>182</v>
      </c>
      <c r="M49" s="263">
        <f>SUM('Комунальні по юр. особам'!O279,'Комунальні по юр. особам'!O284,'Комунальні по юр. особам'!O304,'Комунальні по юр. особам'!O309,'Комунальні по юр. особам'!O329)</f>
        <v>1</v>
      </c>
      <c r="N49" s="263">
        <f>SUM('Комунальні по юр. особам'!P279,'Комунальні по юр. особам'!P284,'Комунальні по юр. особам'!P304,'Комунальні по юр. особам'!P309,'Комунальні по юр. особам'!P329)</f>
        <v>0</v>
      </c>
      <c r="O49" s="263">
        <f>SUM('Комунальні по юр. особам'!Q279,'Комунальні по юр. особам'!Q284,'Комунальні по юр. особам'!Q304,'Комунальні по юр. особам'!Q309,'Комунальні по юр. особам'!Q329)</f>
        <v>0</v>
      </c>
      <c r="P49" s="452">
        <f>SUM('Комунальні по юр. особам'!R279,'Комунальні по юр. особам'!R284,'Комунальні по юр. особам'!R304,'Комунальні по юр. особам'!R309,'Комунальні по юр. особам'!R329)</f>
        <v>18</v>
      </c>
      <c r="Q49" s="264">
        <f>SUM('Комунальні по юр. особам'!S279,'Комунальні по юр. особам'!S284,'Комунальні по юр. особам'!S304,'Комунальні по юр. особам'!S309,'Комунальні по юр. особам'!S329)</f>
        <v>8</v>
      </c>
      <c r="R49" s="263">
        <f>SUM('Комунальні по юр. особам'!T279,'Комунальні по юр. особам'!T284,'Комунальні по юр. особам'!T304,'Комунальні по юр. особам'!T309,'Комунальні по юр. особам'!T329)</f>
        <v>7</v>
      </c>
      <c r="S49" s="263">
        <f>SUM('Комунальні по юр. особам'!U279,'Комунальні по юр. особам'!U284,'Комунальні по юр. особам'!U304,'Комунальні по юр. особам'!U309,'Комунальні по юр. особам'!U329)</f>
        <v>0</v>
      </c>
      <c r="T49" s="453">
        <f>SUM('Комунальні по юр. особам'!V279,'Комунальні по юр. особам'!V284,'Комунальні по юр. особам'!V304,'Комунальні по юр. особам'!V309,'Комунальні по юр. особам'!V329)</f>
        <v>180</v>
      </c>
      <c r="U49" s="263">
        <f>SUM('Комунальні по юр. особам'!W279,'Комунальні по юр. особам'!W284,'Комунальні по юр. особам'!W304,'Комунальні по юр. особам'!W309,'Комунальні по юр. особам'!W329)</f>
        <v>5</v>
      </c>
      <c r="V49" s="229">
        <f>SUM('Комунальні по юр. особам'!X279,'Комунальні по юр. особам'!X284,'Комунальні по юр. особам'!X304,'Комунальні по юр. особам'!X309,'Комунальні по юр. особам'!X329)</f>
        <v>1</v>
      </c>
      <c r="W49" s="228">
        <f>SUM('Комунальні по юр. особам'!Y279,'Комунальні по юр. особам'!Y284,'Комунальні по юр. особам'!Y304,'Комунальні по юр. особам'!Y309,'Комунальні по юр. особам'!Y329)</f>
        <v>178</v>
      </c>
      <c r="X49" s="229">
        <f>SUM('Комунальні по юр. особам'!Z279,'Комунальні по юр. особам'!Z284,'Комунальні по юр. особам'!Z304,'Комунальні по юр. особам'!Z309,'Комунальні по юр. особам'!Z329)</f>
        <v>23</v>
      </c>
      <c r="Y49" s="230">
        <f>SUM('Комунальні по юр. особам'!AA279,'Комунальні по юр. особам'!AA284,'Комунальні по юр. особам'!AA304,'Комунальні по юр. особам'!AA309,'Комунальні по юр. особам'!AA329)</f>
        <v>0</v>
      </c>
      <c r="Z49" s="231">
        <f>SUM('Комунальні по юр. особам'!AB279,'Комунальні по юр. особам'!AB284,'Комунальні по юр. особам'!AB304,'Комунальні по юр. особам'!AB309,'Комунальні по юр. особам'!AB329)</f>
        <v>32</v>
      </c>
      <c r="AA49" s="231">
        <f>SUM('Комунальні по юр. особам'!AC279,'Комунальні по юр. особам'!AC284,'Комунальні по юр. особам'!AC304,'Комунальні по юр. особам'!AC309,'Комунальні по юр. особам'!AC329)</f>
        <v>30</v>
      </c>
      <c r="AB49" s="231">
        <f>SUM('Комунальні по юр. особам'!AD279,'Комунальні по юр. особам'!AD284,'Комунальні по юр. особам'!AD304,'Комунальні по юр. особам'!AD309,'Комунальні по юр. особам'!AD329)</f>
        <v>31</v>
      </c>
      <c r="AC49" s="231">
        <f>SUM('Комунальні по юр. особам'!AE279,'Комунальні по юр. особам'!AE284,'Комунальні по юр. особам'!AE304,'Комунальні по юр. особам'!AE309,'Комунальні по юр. особам'!AE329)</f>
        <v>112</v>
      </c>
      <c r="AD49" s="232">
        <f>SUM('Комунальні по юр. особам'!AF279,'Комунальні по юр. особам'!AF284,'Комунальні по юр. особам'!AF304,'Комунальні по юр. особам'!AF309,'Комунальні по юр. особам'!AF329)</f>
        <v>9</v>
      </c>
      <c r="AE49" s="524">
        <f>AVERAGE('Комунальні по юр. особам'!AG279,'Комунальні по юр. особам'!AG284,'Комунальні по юр. особам'!AG289,'Комунальні по юр. особам'!AG294,'Комунальні по юр. особам'!AG299,'Комунальні по юр. особам'!AG304,'Комунальні по юр. особам'!AG309,'Комунальні по юр. особам'!AG314,'Комунальні по юр. особам'!AG319,'Комунальні по юр. особам'!AG324,'Комунальні по юр. особам'!AG329)</f>
        <v>39.64</v>
      </c>
      <c r="AF49" s="525">
        <f>AVERAGE('Комунальні по юр. особам'!AH279,'Комунальні по юр. особам'!AH284,'Комунальні по юр. особам'!AH289,'Комунальні по юр. особам'!AH294,'Комунальні по юр. особам'!AH299,'Комунальні по юр. особам'!AH304,'Комунальні по юр. особам'!AH309,'Комунальні по юр. особам'!AH314,'Комунальні по юр. особам'!AH319,'Комунальні по юр. особам'!AH324,'Комунальні по юр. особам'!AH329)</f>
        <v>17.64</v>
      </c>
      <c r="AG49" s="526">
        <f>AVERAGE('Комунальні по юр. особам'!AI279,'Комунальні по юр. особам'!AI284,'Комунальні по юр. особам'!AI289,'Комунальні по юр. особам'!AI294,'Комунальні по юр. особам'!AI299,'Комунальні по юр. особам'!AI304,'Комунальні по юр. особам'!AI309,'Комунальні по юр. особам'!AI314,'Комунальні по юр. особам'!AI319,'Комунальні по юр. особам'!AI324,'Комунальні по юр. особам'!AI329)</f>
        <v>9.4599999999999991</v>
      </c>
      <c r="AH49" s="274">
        <f>SUM(AL49:AN49)</f>
        <v>201</v>
      </c>
      <c r="AI49" s="273"/>
      <c r="AJ49" s="231"/>
      <c r="AK49" s="454"/>
      <c r="AL49" s="230">
        <f>SUM('Комунальні по юр. особам'!AN279,'Комунальні по юр. особам'!AN284,'Комунальні по юр. особам'!AN289,'Комунальні по юр. особам'!AN294,'Комунальні по юр. особам'!AN299,'Комунальні по юр. особам'!AN304,'Комунальні по юр. особам'!AN309,'Комунальні по юр. особам'!AN314,'Комунальні по юр. особам'!AN319,'Комунальні по юр. особам'!AN324,'Комунальні по юр. особам'!AN329)</f>
        <v>43</v>
      </c>
      <c r="AM49" s="231">
        <f>SUM('Комунальні по юр. особам'!AO279,'Комунальні по юр. особам'!AO284,'Комунальні по юр. особам'!AO289,'Комунальні по юр. особам'!AO294,'Комунальні по юр. особам'!AO299,'Комунальні по юр. особам'!AO304,'Комунальні по юр. особам'!AO309,'Комунальні по юр. особам'!AO314,'Комунальні по юр. особам'!AO319,'Комунальні по юр. особам'!AO324,'Комунальні по юр. особам'!AO329)</f>
        <v>154</v>
      </c>
      <c r="AN49" s="454">
        <f>SUM('Комунальні по юр. особам'!AP279,'Комунальні по юр. особам'!AP284,'Комунальні по юр. особам'!AP289,'Комунальні по юр. особам'!AP294,'Комунальні по юр. особам'!AP299,'Комунальні по юр. особам'!AP304,'Комунальні по юр. особам'!AP309,'Комунальні по юр. особам'!AP314,'Комунальні по юр. особам'!AP319,'Комунальні по юр. особам'!AP324,'Комунальні по юр. особам'!AP329)</f>
        <v>4</v>
      </c>
      <c r="AO49" s="230"/>
      <c r="AP49" s="231"/>
      <c r="AQ49" s="231"/>
      <c r="AR49" s="231"/>
      <c r="AS49" s="232"/>
      <c r="AT49" s="398">
        <f>SUM(AU49:BC49)</f>
        <v>2</v>
      </c>
      <c r="AU49" s="228">
        <f>SUM('Комунальні по юр. особам'!AW279,'Комунальні по юр. особам'!AW284,'Комунальні по юр. особам'!AW289,'Комунальні по юр. особам'!AW294,'Комунальні по юр. особам'!AW299,'Комунальні по юр. особам'!AW304,'Комунальні по юр. особам'!AW309,'Комунальні по юр. особам'!AW314,'Комунальні по юр. особам'!AW319,'Комунальні по юр. особам'!AW324,'Комунальні по юр. особам'!AW329)</f>
        <v>0</v>
      </c>
      <c r="AV49" s="228">
        <f>SUM('Комунальні по юр. особам'!AX279,'Комунальні по юр. особам'!AX284,'Комунальні по юр. особам'!AX289,'Комунальні по юр. особам'!AX294,'Комунальні по юр. особам'!AX299,'Комунальні по юр. особам'!AX304,'Комунальні по юр. особам'!AX309,'Комунальні по юр. особам'!AX314,'Комунальні по юр. особам'!AX319,'Комунальні по юр. особам'!AX324,'Комунальні по юр. особам'!AX329)</f>
        <v>0</v>
      </c>
      <c r="AW49" s="228">
        <f>SUM('Комунальні по юр. особам'!AY279,'Комунальні по юр. особам'!AY284,'Комунальні по юр. особам'!AY289,'Комунальні по юр. особам'!AY294,'Комунальні по юр. особам'!AY299,'Комунальні по юр. особам'!AY304,'Комунальні по юр. особам'!AY309,'Комунальні по юр. особам'!AY314,'Комунальні по юр. особам'!AY319,'Комунальні по юр. особам'!AY324,'Комунальні по юр. особам'!AY329)</f>
        <v>0</v>
      </c>
      <c r="AX49" s="228">
        <f>SUM('Комунальні по юр. особам'!AZ279,'Комунальні по юр. особам'!AZ284,'Комунальні по юр. особам'!AZ289,'Комунальні по юр. особам'!AZ294,'Комунальні по юр. особам'!AZ299,'Комунальні по юр. особам'!AZ304,'Комунальні по юр. особам'!AZ309,'Комунальні по юр. особам'!AZ314,'Комунальні по юр. особам'!AZ319,'Комунальні по юр. особам'!AZ324,'Комунальні по юр. особам'!AZ329)</f>
        <v>0</v>
      </c>
      <c r="AY49" s="228">
        <f>SUM('Комунальні по юр. особам'!BA279,'Комунальні по юр. особам'!BA284,'Комунальні по юр. особам'!BA289,'Комунальні по юр. особам'!BA294,'Комунальні по юр. особам'!BA299,'Комунальні по юр. особам'!BA304,'Комунальні по юр. особам'!BA309,'Комунальні по юр. особам'!BA314,'Комунальні по юр. особам'!BA319,'Комунальні по юр. особам'!BA324,'Комунальні по юр. особам'!BA329)</f>
        <v>1</v>
      </c>
      <c r="AZ49" s="228">
        <f>SUM('Комунальні по юр. особам'!BB279,'Комунальні по юр. особам'!BB284,'Комунальні по юр. особам'!BB289,'Комунальні по юр. особам'!BB294,'Комунальні по юр. особам'!BB299,'Комунальні по юр. особам'!BB304,'Комунальні по юр. особам'!BB309,'Комунальні по юр. особам'!BB314,'Комунальні по юр. особам'!BB319,'Комунальні по юр. особам'!BB324,'Комунальні по юр. особам'!BB329)</f>
        <v>0</v>
      </c>
      <c r="BA49" s="228">
        <f>SUM('Комунальні по юр. особам'!BC279,'Комунальні по юр. особам'!BC284,'Комунальні по юр. особам'!BC289,'Комунальні по юр. особам'!BC294,'Комунальні по юр. особам'!BC299,'Комунальні по юр. особам'!BC304,'Комунальні по юр. особам'!BC309,'Комунальні по юр. особам'!BC314,'Комунальні по юр. особам'!BC319,'Комунальні по юр. особам'!BC324,'Комунальні по юр. особам'!BC329)</f>
        <v>0</v>
      </c>
      <c r="BB49" s="228">
        <f>SUM('Комунальні по юр. особам'!BD279,'Комунальні по юр. особам'!BD284,'Комунальні по юр. особам'!BD289,'Комунальні по юр. особам'!BD294,'Комунальні по юр. особам'!BD299,'Комунальні по юр. особам'!BD304,'Комунальні по юр. особам'!BD309,'Комунальні по юр. особам'!BD314,'Комунальні по юр. особам'!BD319,'Комунальні по юр. особам'!BD324,'Комунальні по юр. особам'!BD329)</f>
        <v>1</v>
      </c>
      <c r="BC49" s="519">
        <f>SUM('Комунальні по юр. особам'!BE279,'Комунальні по юр. особам'!BE284,'Комунальні по юр. особам'!BE289,'Комунальні по юр. особам'!BE294,'Комунальні по юр. особам'!BE299,'Комунальні по юр. особам'!BE304,'Комунальні по юр. особам'!BE309,'Комунальні по юр. особам'!BE314,'Комунальні по юр. особам'!BE319,'Комунальні по юр. особам'!BE324,'Комунальні по юр. особам'!BE329)</f>
        <v>0</v>
      </c>
    </row>
    <row r="50" spans="1:55" ht="33.950000000000003" customHeight="1">
      <c r="A50" s="2612"/>
      <c r="B50" s="234" t="s">
        <v>75</v>
      </c>
      <c r="C50" s="2627"/>
      <c r="D50" s="2630"/>
      <c r="E50" s="227">
        <f t="shared" ref="E50" si="285">SUM(K50,AT50)</f>
        <v>0</v>
      </c>
      <c r="F50" s="235">
        <f t="shared" ref="F50" si="286">SUM(G50:J50)</f>
        <v>0</v>
      </c>
      <c r="G50" s="236"/>
      <c r="H50" s="236"/>
      <c r="I50" s="236"/>
      <c r="J50" s="237"/>
      <c r="K50" s="504">
        <f t="shared" ref="K50" si="287">IF(AND(SUM(L50:P50)=SUM(W50:X50),SUM(Q50:V50)=SUM(W50:X50)),SUM(L50:P50),"ПЕРЕВІРТЕ ПРАВИЛЬНІСТЬ ДАНИХ")</f>
        <v>0</v>
      </c>
      <c r="L50" s="259"/>
      <c r="M50" s="238"/>
      <c r="N50" s="238"/>
      <c r="O50" s="238"/>
      <c r="P50" s="239"/>
      <c r="Q50" s="240"/>
      <c r="R50" s="241"/>
      <c r="S50" s="241"/>
      <c r="T50" s="238"/>
      <c r="U50" s="238"/>
      <c r="V50" s="242"/>
      <c r="W50" s="228"/>
      <c r="X50" s="229"/>
      <c r="Y50" s="243"/>
      <c r="Z50" s="244"/>
      <c r="AA50" s="244"/>
      <c r="AB50" s="244"/>
      <c r="AC50" s="244"/>
      <c r="AD50" s="245"/>
      <c r="AE50" s="483"/>
      <c r="AF50" s="484"/>
      <c r="AG50" s="485"/>
      <c r="AH50" s="247"/>
      <c r="AI50" s="248"/>
      <c r="AJ50" s="249"/>
      <c r="AK50" s="250"/>
      <c r="AL50" s="251"/>
      <c r="AM50" s="249"/>
      <c r="AN50" s="250"/>
      <c r="AO50" s="251"/>
      <c r="AP50" s="249"/>
      <c r="AQ50" s="249"/>
      <c r="AR50" s="249"/>
      <c r="AS50" s="252"/>
      <c r="AT50" s="372">
        <f t="shared" ref="AT50" si="288">SUM(AU50:BC50)</f>
        <v>0</v>
      </c>
      <c r="AU50" s="259"/>
      <c r="AV50" s="238"/>
      <c r="AW50" s="238"/>
      <c r="AX50" s="238"/>
      <c r="AY50" s="238"/>
      <c r="AZ50" s="238"/>
      <c r="BA50" s="238"/>
      <c r="BB50" s="238"/>
      <c r="BC50" s="400"/>
    </row>
    <row r="51" spans="1:55" ht="33.950000000000003" customHeight="1">
      <c r="A51" s="2612"/>
      <c r="B51" s="234" t="s">
        <v>76</v>
      </c>
      <c r="C51" s="2627"/>
      <c r="D51" s="2630"/>
      <c r="E51" s="278">
        <v>5</v>
      </c>
      <c r="F51" s="68">
        <v>0</v>
      </c>
      <c r="G51" s="69"/>
      <c r="H51" s="69"/>
      <c r="I51" s="69"/>
      <c r="J51" s="70"/>
      <c r="K51" s="505">
        <v>5</v>
      </c>
      <c r="L51" s="92"/>
      <c r="M51" s="71">
        <v>5</v>
      </c>
      <c r="N51" s="84"/>
      <c r="O51" s="85"/>
      <c r="P51" s="106"/>
      <c r="Q51" s="73"/>
      <c r="R51" s="71"/>
      <c r="S51" s="71">
        <v>5</v>
      </c>
      <c r="T51" s="71"/>
      <c r="U51" s="71"/>
      <c r="V51" s="72"/>
      <c r="W51" s="104">
        <v>5</v>
      </c>
      <c r="X51" s="86"/>
      <c r="Y51" s="67"/>
      <c r="Z51" s="65"/>
      <c r="AA51" s="65"/>
      <c r="AB51" s="65">
        <v>1</v>
      </c>
      <c r="AC51" s="65">
        <v>2</v>
      </c>
      <c r="AD51" s="66"/>
      <c r="AE51" s="486">
        <v>44.8</v>
      </c>
      <c r="AF51" s="487">
        <v>17.8</v>
      </c>
      <c r="AG51" s="488">
        <v>102.8</v>
      </c>
      <c r="AH51" s="279">
        <v>5</v>
      </c>
      <c r="AI51" s="78">
        <v>2</v>
      </c>
      <c r="AJ51" s="79"/>
      <c r="AK51" s="80">
        <v>3</v>
      </c>
      <c r="AL51" s="81" t="s">
        <v>97</v>
      </c>
      <c r="AM51" s="79" t="s">
        <v>97</v>
      </c>
      <c r="AN51" s="80" t="s">
        <v>97</v>
      </c>
      <c r="AO51" s="81" t="s">
        <v>97</v>
      </c>
      <c r="AP51" s="79" t="s">
        <v>97</v>
      </c>
      <c r="AQ51" s="79" t="s">
        <v>97</v>
      </c>
      <c r="AR51" s="79" t="s">
        <v>97</v>
      </c>
      <c r="AS51" s="280" t="s">
        <v>97</v>
      </c>
      <c r="AT51" s="220">
        <v>0</v>
      </c>
      <c r="AU51" s="259"/>
      <c r="AV51" s="238"/>
      <c r="AW51" s="238"/>
      <c r="AX51" s="238"/>
      <c r="AY51" s="238"/>
      <c r="AZ51" s="238"/>
      <c r="BA51" s="238"/>
      <c r="BB51" s="238"/>
      <c r="BC51" s="400"/>
    </row>
    <row r="52" spans="1:55" ht="33.950000000000003" customHeight="1">
      <c r="A52" s="2612"/>
      <c r="B52" s="234" t="s">
        <v>77</v>
      </c>
      <c r="C52" s="2627"/>
      <c r="D52" s="2630"/>
      <c r="E52" s="227">
        <f>SUM(K52,AT52)</f>
        <v>337</v>
      </c>
      <c r="F52" s="235">
        <f>SUM(G52:J52)</f>
        <v>7</v>
      </c>
      <c r="G52" s="249">
        <f>SUM('Комунальні по юр. особам'!I282,'Комунальні по юр. особам'!I287,'Комунальні по юр. особам'!I297,'Комунальні по юр. особам'!I302,'Комунальні по юр. особам'!I332)</f>
        <v>5</v>
      </c>
      <c r="H52" s="249">
        <f>SUM('Комунальні по юр. особам'!J282,'Комунальні по юр. особам'!J287,'Комунальні по юр. особам'!J297,'Комунальні по юр. особам'!J302,'Комунальні по юр. особам'!J332)</f>
        <v>0</v>
      </c>
      <c r="I52" s="249">
        <f>SUM('Комунальні по юр. особам'!K282,'Комунальні по юр. особам'!K287,'Комунальні по юр. особам'!K297,'Комунальні по юр. особам'!K302,'Комунальні по юр. особам'!K332)</f>
        <v>2</v>
      </c>
      <c r="J52" s="252">
        <f>SUM('Комунальні по юр. особам'!L282,'Комунальні по юр. особам'!L287,'Комунальні по юр. особам'!L297,'Комунальні по юр. особам'!L302,'Комунальні по юр. особам'!L332)</f>
        <v>0</v>
      </c>
      <c r="K52" s="504">
        <f>IF(AND(SUM(L52:P52)=SUM(W52:X52),SUM(Q52:V52)=SUM(W52:X52)),SUM(L52:P52),"ПЕРЕВІРТЕ ПРАВИЛЬНІСТЬ ДАНИХ")</f>
        <v>328</v>
      </c>
      <c r="L52" s="259">
        <f>SUM('Комунальні по юр. особам'!N282,'Комунальні по юр. особам'!N287,'Комунальні по юр. особам'!N292,'Комунальні по юр. особам'!N297,'Комунальні по юр. особам'!N302,'Комунальні по юр. особам'!N307,'Комунальні по юр. особам'!N312,'Комунальні по юр. особам'!N317,'Комунальні по юр. особам'!N322,'Комунальні по юр. особам'!N327,'Комунальні по юр. особам'!N332)</f>
        <v>229</v>
      </c>
      <c r="M52" s="238">
        <f>SUM('Комунальні по юр. особам'!O282,'Комунальні по юр. особам'!O287,'Комунальні по юр. особам'!O292,'Комунальні по юр. особам'!O297,'Комунальні по юр. особам'!O302,'Комунальні по юр. особам'!O307,'Комунальні по юр. особам'!O312,'Комунальні по юр. особам'!O317,'Комунальні по юр. особам'!O322,'Комунальні по юр. особам'!O327,'Комунальні по юр. особам'!O332)</f>
        <v>3</v>
      </c>
      <c r="N52" s="238">
        <f>SUM('Комунальні по юр. особам'!P282,'Комунальні по юр. особам'!P287,'Комунальні по юр. особам'!P292,'Комунальні по юр. особам'!P297,'Комунальні по юр. особам'!P302,'Комунальні по юр. особам'!P307,'Комунальні по юр. особам'!P312,'Комунальні по юр. особам'!P317,'Комунальні по юр. особам'!P322,'Комунальні по юр. особам'!P327,'Комунальні по юр. особам'!P332)</f>
        <v>0</v>
      </c>
      <c r="O52" s="238">
        <f>SUM('Комунальні по юр. особам'!Q282,'Комунальні по юр. особам'!Q287,'Комунальні по юр. особам'!Q292,'Комунальні по юр. особам'!Q297,'Комунальні по юр. особам'!Q302,'Комунальні по юр. особам'!Q307,'Комунальні по юр. особам'!Q312,'Комунальні по юр. особам'!Q317,'Комунальні по юр. особам'!Q322,'Комунальні по юр. особам'!Q327,'Комунальні по юр. особам'!Q332)</f>
        <v>0</v>
      </c>
      <c r="P52" s="239">
        <f>SUM('Комунальні по юр. особам'!R282,'Комунальні по юр. особам'!R287,'Комунальні по юр. особам'!R292,'Комунальні по юр. особам'!R297,'Комунальні по юр. особам'!R302,'Комунальні по юр. особам'!R307,'Комунальні по юр. особам'!R312,'Комунальні по юр. особам'!R317,'Комунальні по юр. особам'!R322,'Комунальні по юр. особам'!R327,'Комунальні по юр. особам'!R332)</f>
        <v>96</v>
      </c>
      <c r="Q52" s="240">
        <f>SUM('Комунальні по юр. особам'!S282,'Комунальні по юр. особам'!S287,'Комунальні по юр. особам'!S292,'Комунальні по юр. особам'!S297,'Комунальні по юр. особам'!S302,'Комунальні по юр. особам'!S307,'Комунальні по юр. особам'!S312,'Комунальні по юр. особам'!S317,'Комунальні по юр. особам'!S322,'Комунальні по юр. особам'!S327,'Комунальні по юр. особам'!S332)</f>
        <v>15</v>
      </c>
      <c r="R52" s="238">
        <f>SUM('Комунальні по юр. особам'!T282,'Комунальні по юр. особам'!T287,'Комунальні по юр. особам'!T292,'Комунальні по юр. особам'!T297,'Комунальні по юр. особам'!T302,'Комунальні по юр. особам'!T307,'Комунальні по юр. особам'!T312,'Комунальні по юр. особам'!T317,'Комунальні по юр. особам'!T322,'Комунальні по юр. особам'!T327,'Комунальні по юр. особам'!T332)</f>
        <v>4</v>
      </c>
      <c r="S52" s="238">
        <f>SUM('Комунальні по юр. особам'!U282,'Комунальні по юр. особам'!U287,'Комунальні по юр. особам'!U292,'Комунальні по юр. особам'!U297,'Комунальні по юр. особам'!U302,'Комунальні по юр. особам'!U307,'Комунальні по юр. особам'!U312,'Комунальні по юр. особам'!U317,'Комунальні по юр. особам'!U322,'Комунальні по юр. особам'!U327,'Комунальні по юр. особам'!U332)</f>
        <v>0</v>
      </c>
      <c r="T52" s="238">
        <f>SUM('Комунальні по юр. особам'!V282,'Комунальні по юр. особам'!V287,'Комунальні по юр. особам'!V292,'Комунальні по юр. особам'!V297,'Комунальні по юр. особам'!V302,'Комунальні по юр. особам'!V307,'Комунальні по юр. особам'!V312,'Комунальні по юр. особам'!V317,'Комунальні по юр. особам'!V322,'Комунальні по юр. особам'!V327,'Комунальні по юр. особам'!V332)</f>
        <v>295</v>
      </c>
      <c r="U52" s="238">
        <f>SUM('Комунальні по юр. особам'!W282,'Комунальні по юр. особам'!W287,'Комунальні по юр. особам'!W292,'Комунальні по юр. особам'!W297,'Комунальні по юр. особам'!W302,'Комунальні по юр. особам'!W307,'Комунальні по юр. особам'!W312,'Комунальні по юр. особам'!W317,'Комунальні по юр. особам'!W322,'Комунальні по юр. особам'!W327,'Комунальні по юр. особам'!W332)</f>
        <v>14</v>
      </c>
      <c r="V52" s="242">
        <f>SUM('Комунальні по юр. особам'!X282,'Комунальні по юр. особам'!X287,'Комунальні по юр. особам'!X292,'Комунальні по юр. особам'!X297,'Комунальні по юр. особам'!X302,'Комунальні по юр. особам'!X307,'Комунальні по юр. особам'!X312,'Комунальні по юр. особам'!X317,'Комунальні по юр. особам'!X322,'Комунальні по юр. особам'!X327,'Комунальні по юр. особам'!X332)</f>
        <v>0</v>
      </c>
      <c r="W52" s="228">
        <f>SUM('Комунальні по юр. особам'!Y282,'Комунальні по юр. особам'!Y287,'Комунальні по юр. особам'!Y292,'Комунальні по юр. особам'!Y297,'Комунальні по юр. особам'!Y302,'Комунальні по юр. особам'!Y307,'Комунальні по юр. особам'!Y312,'Комунальні по юр. особам'!Y317,'Комунальні по юр. особам'!Y322,'Комунальні по юр. особам'!Y327,'Комунальні по юр. особам'!Y332)</f>
        <v>298</v>
      </c>
      <c r="X52" s="229">
        <f>SUM('Комунальні по юр. особам'!Z282,'Комунальні по юр. особам'!Z287,'Комунальні по юр. особам'!Z292,'Комунальні по юр. особам'!Z297,'Комунальні по юр. особам'!Z302,'Комунальні по юр. особам'!Z307,'Комунальні по юр. особам'!Z312,'Комунальні по юр. особам'!Z317,'Комунальні по юр. особам'!Z322,'Комунальні по юр. особам'!Z327,'Комунальні по юр. особам'!Z332)</f>
        <v>30</v>
      </c>
      <c r="Y52" s="230">
        <f>SUM('Комунальні по юр. особам'!AA282,'Комунальні по юр. особам'!AA287,'Комунальні по юр. особам'!AA292,'Комунальні по юр. особам'!AA297,'Комунальні по юр. особам'!AA302,'Комунальні по юр. особам'!AA307,'Комунальні по юр. особам'!AA312,'Комунальні по юр. особам'!AA317,'Комунальні по юр. особам'!AA322,'Комунальні по юр. особам'!AA327,'Комунальні по юр. особам'!AA332)</f>
        <v>0</v>
      </c>
      <c r="Z52" s="231">
        <f>SUM('Комунальні по юр. особам'!AB282,'Комунальні по юр. особам'!AB287,'Комунальні по юр. особам'!AB292,'Комунальні по юр. особам'!AB297,'Комунальні по юр. особам'!AB302,'Комунальні по юр. особам'!AB307,'Комунальні по юр. особам'!AB312,'Комунальні по юр. особам'!AB317,'Комунальні по юр. особам'!AB322,'Комунальні по юр. особам'!AB327,'Комунальні по юр. особам'!AB332)</f>
        <v>90</v>
      </c>
      <c r="AA52" s="231">
        <f>SUM('Комунальні по юр. особам'!AC282,'Комунальні по юр. особам'!AC287,'Комунальні по юр. особам'!AC292,'Комунальні по юр. особам'!AC297,'Комунальні по юр. особам'!AC302,'Комунальні по юр. особам'!AC307,'Комунальні по юр. особам'!AC312,'Комунальні по юр. особам'!AC317,'Комунальні по юр. особам'!AC322,'Комунальні по юр. особам'!AC327,'Комунальні по юр. особам'!AC332)</f>
        <v>86</v>
      </c>
      <c r="AB52" s="231">
        <f>SUM('Комунальні по юр. особам'!AD282,'Комунальні по юр. особам'!AD287,'Комунальні по юр. особам'!AD292,'Комунальні по юр. особам'!AD297,'Комунальні по юр. особам'!AD302,'Комунальні по юр. особам'!AD307,'Комунальні по юр. особам'!AD312,'Комунальні по юр. особам'!AD317,'Комунальні по юр. особам'!AD322,'Комунальні по юр. особам'!AD327,'Комунальні по юр. особам'!AD332)</f>
        <v>101</v>
      </c>
      <c r="AC52" s="231">
        <f>SUM('Комунальні по юр. особам'!AE282,'Комунальні по юр. особам'!AE287,'Комунальні по юр. особам'!AE292,'Комунальні по юр. особам'!AE297,'Комунальні по юр. особам'!AE302,'Комунальні по юр. особам'!AE307,'Комунальні по юр. особам'!AE312,'Комунальні по юр. особам'!AE317,'Комунальні по юр. особам'!AE322,'Комунальні по юр. особам'!AE327,'Комунальні по юр. особам'!AE332)</f>
        <v>200</v>
      </c>
      <c r="AD52" s="232">
        <f>SUM('Комунальні по юр. особам'!AF282,'Комунальні по юр. особам'!AF287,'Комунальні по юр. особам'!AF292,'Комунальні по юр. особам'!AF297,'Комунальні по юр. особам'!AF302,'Комунальні по юр. особам'!AF307,'Комунальні по юр. особам'!AF312,'Комунальні по юр. особам'!AF317,'Комунальні по юр. особам'!AF322,'Комунальні по юр. особам'!AF327,'Комунальні по юр. особам'!AF332)</f>
        <v>42</v>
      </c>
      <c r="AE52" s="402">
        <f>AVERAGE('Комунальні по юр. особам'!AG282,'Комунальні по юр. особам'!AG287,'Комунальні по юр. особам'!AG292,'Комунальні по юр. особам'!AG297,'Комунальні по юр. особам'!AG302,'Комунальні по юр. особам'!AG307,'Комунальні по юр. особам'!AG312,'Комунальні по юр. особам'!AG317,'Комунальні по юр. особам'!AG322,'Комунальні по юр. особам'!AG327,'Комунальні по юр. особам'!AG332)</f>
        <v>41.877272727272725</v>
      </c>
      <c r="AF52" s="489">
        <f>AVERAGE('Комунальні по юр. особам'!AH282,'Комунальні по юр. особам'!AH287,'Комунальні по юр. особам'!AH292,'Комунальні по юр. особам'!AH297,'Комунальні по юр. особам'!AH302,'Комунальні по юр. особам'!AH307,'Комунальні по юр. особам'!AH312,'Комунальні по юр. особам'!AH317,'Комунальні по юр. особам'!AH322,'Комунальні по юр. особам'!AH327,'Комунальні по юр. особам'!AH332)</f>
        <v>20.454545454545453</v>
      </c>
      <c r="AG52" s="490">
        <f>AVERAGE('Комунальні по юр. особам'!AI282,'Комунальні по юр. особам'!AI287,'Комунальні по юр. особам'!AI292,'Комунальні по юр. особам'!AI297,'Комунальні по юр. особам'!AI302,'Комунальні по юр. особам'!AI307,'Комунальні по юр. особам'!AI312,'Комунальні по юр. особам'!AI317,'Комунальні по юр. особам'!AI322,'Комунальні по юр. особам'!AI327,'Комунальні по юр. особам'!AI332)</f>
        <v>105.71090909090908</v>
      </c>
      <c r="AH52" s="247">
        <f>SUM(AO52:AS52)</f>
        <v>328</v>
      </c>
      <c r="AI52" s="248"/>
      <c r="AJ52" s="249"/>
      <c r="AK52" s="250"/>
      <c r="AL52" s="251"/>
      <c r="AM52" s="249"/>
      <c r="AN52" s="250"/>
      <c r="AO52" s="254">
        <f>SUM('Комунальні по юр. особам'!AQ282,'Комунальні по юр. особам'!AQ287,'Комунальні по юр. особам'!AQ292,'Комунальні по юр. особам'!AQ297,'Комунальні по юр. особам'!AQ302,'Комунальні по юр. особам'!AQ307,'Комунальні по юр. особам'!AQ312,'Комунальні по юр. особам'!AQ317,'Комунальні по юр. особам'!AQ322,'Комунальні по юр. особам'!AQ327,'Комунальні по юр. особам'!AQ332)</f>
        <v>30</v>
      </c>
      <c r="AP52" s="255">
        <f>SUM('Комунальні по юр. особам'!AR282,'Комунальні по юр. особам'!AR287,'Комунальні по юр. особам'!AR292,'Комунальні по юр. особам'!AR297,'Комунальні по юр. особам'!AR302,'Комунальні по юр. особам'!AR307,'Комунальні по юр. особам'!AR312,'Комунальні по юр. особам'!AR317,'Комунальні по юр. особам'!AR322,'Комунальні по юр. особам'!AR327,'Комунальні по юр. особам'!AR332)</f>
        <v>49</v>
      </c>
      <c r="AQ52" s="255">
        <f>SUM('Комунальні по юр. особам'!AS282,'Комунальні по юр. особам'!AS287,'Комунальні по юр. особам'!AS292,'Комунальні по юр. особам'!AS297,'Комунальні по юр. особам'!AS302,'Комунальні по юр. особам'!AS307,'Комунальні по юр. особам'!AS312,'Комунальні по юр. особам'!AS317,'Комунальні по юр. особам'!AS322,'Комунальні по юр. особам'!AS327,'Комунальні по юр. особам'!AS332)</f>
        <v>125</v>
      </c>
      <c r="AR52" s="255">
        <f>SUM('Комунальні по юр. особам'!AT282,'Комунальні по юр. особам'!AT287,'Комунальні по юр. особам'!AT292,'Комунальні по юр. особам'!AT297,'Комунальні по юр. особам'!AT302,'Комунальні по юр. особам'!AT307,'Комунальні по юр. особам'!AT312,'Комунальні по юр. особам'!AT317,'Комунальні по юр. особам'!AT322,'Комунальні по юр. особам'!AT327,'Комунальні по юр. особам'!AT332)</f>
        <v>89</v>
      </c>
      <c r="AS52" s="255">
        <f>SUM('Комунальні по юр. особам'!AU282,'Комунальні по юр. особам'!AU287,'Комунальні по юр. особам'!AU292,'Комунальні по юр. особам'!AU297,'Комунальні по юр. особам'!AU302,'Комунальні по юр. особам'!AU307,'Комунальні по юр. особам'!AU312,'Комунальні по юр. особам'!AU317,'Комунальні по юр. особам'!AU322,'Комунальні по юр. особам'!AU327,'Комунальні по юр. особам'!AU332)</f>
        <v>35</v>
      </c>
      <c r="AT52" s="372">
        <f>SUM(AU52:BC52)</f>
        <v>9</v>
      </c>
      <c r="AU52" s="259">
        <f>SUM('Комунальні по юр. особам'!AW282,'Комунальні по юр. особам'!AW287,'Комунальні по юр. особам'!AW292,'Комунальні по юр. особам'!AW297,'Комунальні по юр. особам'!AW302,'Комунальні по юр. особам'!AW307,'Комунальні по юр. особам'!AW312,'Комунальні по юр. особам'!AW332)</f>
        <v>0</v>
      </c>
      <c r="AV52" s="238">
        <f>SUM('Комунальні по юр. особам'!AX282,'Комунальні по юр. особам'!AX287,'Комунальні по юр. особам'!AX292,'Комунальні по юр. особам'!AX297,'Комунальні по юр. особам'!AX302,'Комунальні по юр. особам'!AX307,'Комунальні по юр. особам'!AX312,'Комунальні по юр. особам'!AX332)</f>
        <v>0</v>
      </c>
      <c r="AW52" s="238">
        <f>SUM('Комунальні по юр. особам'!AY282,'Комунальні по юр. особам'!AY287,'Комунальні по юр. особам'!AY292,'Комунальні по юр. особам'!AY297,'Комунальні по юр. особам'!AY302,'Комунальні по юр. особам'!AY307,'Комунальні по юр. особам'!AY312,'Комунальні по юр. особам'!AY332)</f>
        <v>1</v>
      </c>
      <c r="AX52" s="238">
        <f>SUM('Комунальні по юр. особам'!AZ282,'Комунальні по юр. особам'!AZ287,'Комунальні по юр. особам'!AZ292,'Комунальні по юр. особам'!AZ297,'Комунальні по юр. особам'!AZ302,'Комунальні по юр. особам'!AZ307,'Комунальні по юр. особам'!AZ312,'Комунальні по юр. особам'!AZ332)</f>
        <v>0</v>
      </c>
      <c r="AY52" s="238">
        <f>SUM('Комунальні по юр. особам'!BA282,'Комунальні по юр. особам'!BA287,'Комунальні по юр. особам'!BA292,'Комунальні по юр. особам'!BA297,'Комунальні по юр. особам'!BA302,'Комунальні по юр. особам'!BA307,'Комунальні по юр. особам'!BA312,'Комунальні по юр. особам'!BA332)</f>
        <v>0</v>
      </c>
      <c r="AZ52" s="238">
        <f>SUM('Комунальні по юр. особам'!BB282,'Комунальні по юр. особам'!BB287,'Комунальні по юр. особам'!BB292,'Комунальні по юр. особам'!BB297,'Комунальні по юр. особам'!BB302,'Комунальні по юр. особам'!BB307,'Комунальні по юр. особам'!BB312,'Комунальні по юр. особам'!BB332)</f>
        <v>2</v>
      </c>
      <c r="BA52" s="238">
        <f>SUM('Комунальні по юр. особам'!BC282,'Комунальні по юр. особам'!BC287,'Комунальні по юр. особам'!BC292,'Комунальні по юр. особам'!BC297,'Комунальні по юр. особам'!BC302,'Комунальні по юр. особам'!BC307,'Комунальні по юр. особам'!BC312,'Комунальні по юр. особам'!BC332)</f>
        <v>1</v>
      </c>
      <c r="BB52" s="238">
        <f>SUM('Комунальні по юр. особам'!BD282,'Комунальні по юр. особам'!BD287,'Комунальні по юр. особам'!BD292,'Комунальні по юр. особам'!BD297,'Комунальні по юр. особам'!BD302,'Комунальні по юр. особам'!BD307,'Комунальні по юр. особам'!BD312,'Комунальні по юр. особам'!BD332)</f>
        <v>4</v>
      </c>
      <c r="BC52" s="400">
        <f>SUM('Комунальні по юр. особам'!BE282,'Комунальні по юр. особам'!BE287,'Комунальні по юр. особам'!BE292,'Комунальні по юр. особам'!BE297,'Комунальні по юр. особам'!BE302,'Комунальні по юр. особам'!BE307,'Комунальні по юр. особам'!BE312,'Комунальні по юр. особам'!BE332)</f>
        <v>1</v>
      </c>
    </row>
    <row r="53" spans="1:55" ht="33.950000000000003" customHeight="1" thickBot="1">
      <c r="A53" s="2612"/>
      <c r="B53" s="256" t="s">
        <v>78</v>
      </c>
      <c r="C53" s="2627"/>
      <c r="D53" s="2630"/>
      <c r="E53" s="433">
        <f t="shared" ref="E53" si="289">SUM(K53,AT53)</f>
        <v>0</v>
      </c>
      <c r="F53" s="434">
        <f t="shared" ref="F53" si="290">SUM(G53:J53)</f>
        <v>0</v>
      </c>
      <c r="G53" s="435"/>
      <c r="H53" s="435"/>
      <c r="I53" s="435"/>
      <c r="J53" s="261"/>
      <c r="K53" s="508">
        <f t="shared" ref="K53" si="291">IF(AND(SUM(L53:P53)=SUM(W53:X53),SUM(Q53:V53)=SUM(W53:X53)),SUM(L53:P53),"ПЕРЕВІРТЕ ПРАВИЛЬНІСТЬ ДАНИХ")</f>
        <v>0</v>
      </c>
      <c r="L53" s="448"/>
      <c r="M53" s="257"/>
      <c r="N53" s="257"/>
      <c r="O53" s="257"/>
      <c r="P53" s="258"/>
      <c r="Q53" s="511"/>
      <c r="R53" s="257"/>
      <c r="S53" s="257"/>
      <c r="T53" s="257"/>
      <c r="U53" s="257"/>
      <c r="V53" s="512"/>
      <c r="W53" s="448"/>
      <c r="X53" s="512"/>
      <c r="Y53" s="260"/>
      <c r="Z53" s="435"/>
      <c r="AA53" s="435"/>
      <c r="AB53" s="435"/>
      <c r="AC53" s="435"/>
      <c r="AD53" s="261"/>
      <c r="AE53" s="520"/>
      <c r="AF53" s="521"/>
      <c r="AG53" s="522"/>
      <c r="AH53" s="266"/>
      <c r="AI53" s="265"/>
      <c r="AJ53" s="441"/>
      <c r="AK53" s="513"/>
      <c r="AL53" s="514"/>
      <c r="AM53" s="441"/>
      <c r="AN53" s="513"/>
      <c r="AO53" s="514"/>
      <c r="AP53" s="441"/>
      <c r="AQ53" s="441"/>
      <c r="AR53" s="441"/>
      <c r="AS53" s="442"/>
      <c r="AT53" s="509">
        <f t="shared" ref="AT53" si="292">SUM(AU53:BC53)</f>
        <v>0</v>
      </c>
      <c r="AU53" s="448"/>
      <c r="AV53" s="257"/>
      <c r="AW53" s="257"/>
      <c r="AX53" s="257"/>
      <c r="AY53" s="257"/>
      <c r="AZ53" s="257"/>
      <c r="BA53" s="257"/>
      <c r="BB53" s="257"/>
      <c r="BC53" s="437"/>
    </row>
    <row r="54" spans="1:55" s="432" customFormat="1" ht="33.950000000000003" customHeight="1" thickBot="1">
      <c r="A54" s="2763"/>
      <c r="B54" s="2756" t="s">
        <v>495</v>
      </c>
      <c r="C54" s="2757"/>
      <c r="D54" s="2757"/>
      <c r="E54" s="455">
        <f>SUM(E49:E53)</f>
        <v>545</v>
      </c>
      <c r="F54" s="455">
        <f t="shared" ref="F54" si="293">SUM(F49:F53)</f>
        <v>14</v>
      </c>
      <c r="G54" s="455">
        <f t="shared" ref="G54" si="294">SUM(G49:G53)</f>
        <v>12</v>
      </c>
      <c r="H54" s="455">
        <f t="shared" ref="H54" si="295">SUM(H49:H53)</f>
        <v>0</v>
      </c>
      <c r="I54" s="455">
        <f t="shared" ref="I54" si="296">SUM(I49:I53)</f>
        <v>2</v>
      </c>
      <c r="J54" s="455">
        <f t="shared" ref="J54" si="297">SUM(J49:J53)</f>
        <v>0</v>
      </c>
      <c r="K54" s="455">
        <f>SUM(K49:K53)</f>
        <v>534</v>
      </c>
      <c r="L54" s="455">
        <f t="shared" ref="L54" si="298">SUM(L49:L53)</f>
        <v>411</v>
      </c>
      <c r="M54" s="455">
        <f t="shared" ref="M54" si="299">SUM(M49:M53)</f>
        <v>9</v>
      </c>
      <c r="N54" s="455">
        <f t="shared" ref="N54" si="300">SUM(N49:N53)</f>
        <v>0</v>
      </c>
      <c r="O54" s="455">
        <f t="shared" ref="O54" si="301">SUM(O49:O53)</f>
        <v>0</v>
      </c>
      <c r="P54" s="455">
        <f t="shared" ref="P54" si="302">SUM(P49:P53)</f>
        <v>114</v>
      </c>
      <c r="Q54" s="455">
        <f t="shared" ref="Q54" si="303">SUM(Q49:Q53)</f>
        <v>23</v>
      </c>
      <c r="R54" s="455">
        <f t="shared" ref="R54" si="304">SUM(R49:R53)</f>
        <v>11</v>
      </c>
      <c r="S54" s="455">
        <f>SUM(S49:S53)</f>
        <v>5</v>
      </c>
      <c r="T54" s="455">
        <f t="shared" ref="T54" si="305">SUM(T49:T53)</f>
        <v>475</v>
      </c>
      <c r="U54" s="455">
        <f t="shared" ref="U54" si="306">SUM(U49:U53)</f>
        <v>19</v>
      </c>
      <c r="V54" s="455">
        <f t="shared" ref="V54" si="307">SUM(V49:V53)</f>
        <v>1</v>
      </c>
      <c r="W54" s="455">
        <f t="shared" ref="W54" si="308">SUM(W49:W53)</f>
        <v>481</v>
      </c>
      <c r="X54" s="455">
        <f t="shared" ref="X54" si="309">SUM(X49:X53)</f>
        <v>53</v>
      </c>
      <c r="Y54" s="455">
        <f t="shared" ref="Y54" si="310">SUM(Y49:Y53)</f>
        <v>0</v>
      </c>
      <c r="Z54" s="455">
        <f t="shared" ref="Z54" si="311">SUM(Z49:Z53)</f>
        <v>122</v>
      </c>
      <c r="AA54" s="455">
        <f t="shared" ref="AA54" si="312">SUM(AA49:AA53)</f>
        <v>116</v>
      </c>
      <c r="AB54" s="455">
        <f t="shared" ref="AB54" si="313">SUM(AB49:AB53)</f>
        <v>133</v>
      </c>
      <c r="AC54" s="455">
        <f t="shared" ref="AC54" si="314">SUM(AC49:AC53)</f>
        <v>314</v>
      </c>
      <c r="AD54" s="455">
        <f t="shared" ref="AD54" si="315">SUM(AD49:AD53)</f>
        <v>51</v>
      </c>
      <c r="AE54" s="471">
        <f>AVERAGE(AE49:AE53)</f>
        <v>42.105757575757572</v>
      </c>
      <c r="AF54" s="471">
        <f>AVERAGE(AF49:AF53)</f>
        <v>18.631515151515149</v>
      </c>
      <c r="AG54" s="455"/>
      <c r="AH54" s="455">
        <f>SUM(AH49:AH53)</f>
        <v>534</v>
      </c>
      <c r="AI54" s="455">
        <f>SUM(AI49:AI53)</f>
        <v>2</v>
      </c>
      <c r="AJ54" s="455">
        <f t="shared" ref="AJ54" si="316">SUM(AJ49:AJ53)</f>
        <v>0</v>
      </c>
      <c r="AK54" s="455">
        <f t="shared" ref="AK54" si="317">SUM(AK49:AK53)</f>
        <v>3</v>
      </c>
      <c r="AL54" s="455">
        <f t="shared" ref="AL54" si="318">SUM(AL49:AL53)</f>
        <v>43</v>
      </c>
      <c r="AM54" s="455">
        <f t="shared" ref="AM54" si="319">SUM(AM49:AM53)</f>
        <v>154</v>
      </c>
      <c r="AN54" s="455">
        <f t="shared" ref="AN54" si="320">SUM(AN49:AN53)</f>
        <v>4</v>
      </c>
      <c r="AO54" s="455">
        <f t="shared" ref="AO54" si="321">SUM(AO49:AO53)</f>
        <v>30</v>
      </c>
      <c r="AP54" s="455">
        <f t="shared" ref="AP54" si="322">SUM(AP49:AP53)</f>
        <v>49</v>
      </c>
      <c r="AQ54" s="455">
        <f t="shared" ref="AQ54" si="323">SUM(AQ49:AQ53)</f>
        <v>125</v>
      </c>
      <c r="AR54" s="455">
        <f t="shared" ref="AR54" si="324">SUM(AR49:AR53)</f>
        <v>89</v>
      </c>
      <c r="AS54" s="455">
        <f t="shared" ref="AS54" si="325">SUM(AS49:AS53)</f>
        <v>35</v>
      </c>
      <c r="AT54" s="455">
        <f>SUM(AT49:AT53)</f>
        <v>11</v>
      </c>
      <c r="AU54" s="455">
        <f t="shared" ref="AU54" si="326">SUM(AU49:AU53)</f>
        <v>0</v>
      </c>
      <c r="AV54" s="455">
        <f t="shared" ref="AV54" si="327">SUM(AV49:AV53)</f>
        <v>0</v>
      </c>
      <c r="AW54" s="455">
        <f t="shared" ref="AW54" si="328">SUM(AW49:AW53)</f>
        <v>1</v>
      </c>
      <c r="AX54" s="455">
        <f t="shared" ref="AX54" si="329">SUM(AX49:AX53)</f>
        <v>0</v>
      </c>
      <c r="AY54" s="455">
        <f t="shared" ref="AY54" si="330">SUM(AY49:AY53)</f>
        <v>1</v>
      </c>
      <c r="AZ54" s="455">
        <f t="shared" ref="AZ54" si="331">SUM(AZ49:AZ53)</f>
        <v>2</v>
      </c>
      <c r="BA54" s="455">
        <f t="shared" ref="BA54" si="332">SUM(BA49:BA53)</f>
        <v>1</v>
      </c>
      <c r="BB54" s="455">
        <f t="shared" ref="BB54" si="333">SUM(BB49:BB53)</f>
        <v>5</v>
      </c>
      <c r="BC54" s="456">
        <f t="shared" ref="BC54" si="334">SUM(BC49:BC53)</f>
        <v>1</v>
      </c>
    </row>
    <row r="55" spans="1:55" ht="33.950000000000003" customHeight="1">
      <c r="A55" s="2465" t="s">
        <v>213</v>
      </c>
      <c r="B55" s="449" t="s">
        <v>74</v>
      </c>
      <c r="C55" s="2754">
        <f>SUM('Комунальні по юр. особам'!E281:E290)</f>
        <v>140</v>
      </c>
      <c r="D55" s="2755">
        <f>C55-SUM(K55:K59)</f>
        <v>-2545</v>
      </c>
      <c r="E55" s="450">
        <f>SUM(K55,AT55)</f>
        <v>508</v>
      </c>
      <c r="F55" s="451">
        <f>SUM(G55:J55)</f>
        <v>11</v>
      </c>
      <c r="G55" s="231">
        <f>SUM('Комунальні по юр. особам'!I334,'Комунальні по юр. особам'!I339,'Комунальні по юр. особам'!I344,'Комунальні по юр. особам'!I349)</f>
        <v>3</v>
      </c>
      <c r="H55" s="231">
        <f>SUM('Комунальні по юр. особам'!J334,'Комунальні по юр. особам'!J339,'Комунальні по юр. особам'!J344,'Комунальні по юр. особам'!J349)</f>
        <v>7</v>
      </c>
      <c r="I55" s="231">
        <f>SUM('Комунальні по юр. особам'!K334,'Комунальні по юр. особам'!K339,'Комунальні по юр. особам'!K344,'Комунальні по юр. особам'!K349)</f>
        <v>1</v>
      </c>
      <c r="J55" s="232">
        <f>SUM('Комунальні по юр. особам'!L334,'Комунальні по юр. особам'!L339,'Комунальні по юр. особам'!L344,'Комунальні по юр. особам'!L349)</f>
        <v>0</v>
      </c>
      <c r="K55" s="510">
        <f>IF(AND(SUM(L55:P55)=SUM(W55:X55),SUM(Q55:V55)=SUM(W55:X55)),SUM(L55:P55),"ПЕРЕВІРТЕ ПРАВИЛЬНІСТЬ ДАНИХ")</f>
        <v>495</v>
      </c>
      <c r="L55" s="228">
        <f>SUM('Комунальні по юр. особам'!N334,'Комунальні по юр. особам'!N339,'Комунальні по юр. особам'!N344,'Комунальні по юр. особам'!N349)</f>
        <v>270</v>
      </c>
      <c r="M55" s="263">
        <f>SUM('Комунальні по юр. особам'!O334,'Комунальні по юр. особам'!O339,'Комунальні по юр. особам'!O344,'Комунальні по юр. особам'!O349)</f>
        <v>225</v>
      </c>
      <c r="N55" s="263">
        <f>SUM('Комунальні по юр. особам'!P334,'Комунальні по юр. особам'!P339,'Комунальні по юр. особам'!P344,'Комунальні по юр. особам'!P349)</f>
        <v>0</v>
      </c>
      <c r="O55" s="263">
        <f>SUM('Комунальні по юр. особам'!Q334,'Комунальні по юр. особам'!Q339,'Комунальні по юр. особам'!Q344,'Комунальні по юр. особам'!Q349)</f>
        <v>0</v>
      </c>
      <c r="P55" s="452">
        <f>SUM('Комунальні по юр. особам'!R334,'Комунальні по юр. особам'!R339,'Комунальні по юр. особам'!R344,'Комунальні по юр. особам'!R349)</f>
        <v>0</v>
      </c>
      <c r="Q55" s="264">
        <f>SUM('Комунальні по юр. особам'!S334,'Комунальні по юр. особам'!S339,'Комунальні по юр. особам'!S344,'Комунальні по юр. особам'!S349)</f>
        <v>20</v>
      </c>
      <c r="R55" s="263">
        <f>SUM('Комунальні по юр. особам'!T334,'Комунальні по юр. особам'!T339,'Комунальні по юр. особам'!T344,'Комунальні по юр. особам'!T349)</f>
        <v>2</v>
      </c>
      <c r="S55" s="263">
        <f>SUM('Комунальні по юр. особам'!U334,'Комунальні по юр. особам'!U339,'Комунальні по юр. особам'!U344,'Комунальні по юр. особам'!U349)</f>
        <v>3</v>
      </c>
      <c r="T55" s="453">
        <f>SUM('Комунальні по юр. особам'!V334,'Комунальні по юр. особам'!V339,'Комунальні по юр. особам'!V344,'Комунальні по юр. особам'!V349)</f>
        <v>468</v>
      </c>
      <c r="U55" s="263">
        <f>SUM('Комунальні по юр. особам'!W334,'Комунальні по юр. особам'!W339,'Комунальні по юр. особам'!W344,'Комунальні по юр. особам'!W349)</f>
        <v>2</v>
      </c>
      <c r="V55" s="229">
        <f>SUM('Комунальні по юр. особам'!X334,'Комунальні по юр. особам'!X339,'Комунальні по юр. особам'!X344,'Комунальні по юр. особам'!X349)</f>
        <v>0</v>
      </c>
      <c r="W55" s="228">
        <f>SUM('Комунальні по юр. особам'!Y334,'Комунальні по юр. особам'!Y339,'Комунальні по юр. особам'!Y344,'Комунальні по юр. особам'!Y349)</f>
        <v>421</v>
      </c>
      <c r="X55" s="229">
        <f>SUM('Комунальні по юр. особам'!Z334,'Комунальні по юр. особам'!Z339,'Комунальні по юр. особам'!Z344,'Комунальні по юр. особам'!Z349)</f>
        <v>74</v>
      </c>
      <c r="Y55" s="230">
        <f>SUM('Комунальні по юр. особам'!AA334,'Комунальні по юр. особам'!AA339,'Комунальні по юр. особам'!AA344,'Комунальні по юр. особам'!AA349)</f>
        <v>0</v>
      </c>
      <c r="Z55" s="231">
        <f>SUM('Комунальні по юр. особам'!AB334,'Комунальні по юр. особам'!AB339,'Комунальні по юр. особам'!AB344,'Комунальні по юр. особам'!AB349)</f>
        <v>140</v>
      </c>
      <c r="AA55" s="231">
        <f>SUM('Комунальні по юр. особам'!AC334,'Комунальні по юр. особам'!AC339,'Комунальні по юр. особам'!AC344,'Комунальні по юр. особам'!AC349)</f>
        <v>138</v>
      </c>
      <c r="AB55" s="231">
        <f>SUM('Комунальні по юр. особам'!AD334,'Комунальні по юр. особам'!AD339,'Комунальні по юр. особам'!AD344,'Комунальні по юр. особам'!AD349)</f>
        <v>16</v>
      </c>
      <c r="AC55" s="231">
        <f>SUM('Комунальні по юр. особам'!AE334,'Комунальні по юр. особам'!AE339,'Комунальні по юр. особам'!AE344,'Комунальні по юр. особам'!AE349)</f>
        <v>260</v>
      </c>
      <c r="AD55" s="232">
        <f>SUM('Комунальні по юр. особам'!AF334,'Комунальні по юр. особам'!AF339,'Комунальні по юр. особам'!AF344,'Комунальні по юр. особам'!AF349)</f>
        <v>10</v>
      </c>
      <c r="AE55" s="524">
        <f>AVERAGE('Комунальні по юр. особам'!AG334,'Комунальні по юр. особам'!AG339,'Комунальні по юр. особам'!AG344,'Комунальні по юр. особам'!AG349)</f>
        <v>43.05</v>
      </c>
      <c r="AF55" s="525">
        <f>AVERAGE('Комунальні по юр. особам'!AH334,'Комунальні по юр. особам'!AH339,'Комунальні по юр. особам'!AH344,'Комунальні по юр. особам'!AH349)</f>
        <v>18.399999999999999</v>
      </c>
      <c r="AG55" s="526">
        <f>AVERAGE('Комунальні по юр. особам'!AI334,'Комунальні по юр. особам'!AI339,'Комунальні по юр. особам'!AI344,'Комунальні по юр. особам'!AI349)</f>
        <v>10.933333333333334</v>
      </c>
      <c r="AH55" s="274">
        <f>SUM(AL55:AN55)</f>
        <v>495</v>
      </c>
      <c r="AI55" s="273"/>
      <c r="AJ55" s="231"/>
      <c r="AK55" s="454"/>
      <c r="AL55" s="230">
        <f>SUM('Комунальні по юр. особам'!AN334,'Комунальні по юр. особам'!AN339,'Комунальні по юр. особам'!AN344,'Комунальні по юр. особам'!AN349)</f>
        <v>44</v>
      </c>
      <c r="AM55" s="231">
        <f>SUM('Комунальні по юр. особам'!AO334,'Комунальні по юр. особам'!AO339,'Комунальні по юр. особам'!AO344,'Комунальні по юр. особам'!AO349)</f>
        <v>451</v>
      </c>
      <c r="AN55" s="454">
        <f>SUM('Комунальні по юр. особам'!AP334,'Комунальні по юр. особам'!AP339,'Комунальні по юр. особам'!AP344,'Комунальні по юр. особам'!AP349)</f>
        <v>0</v>
      </c>
      <c r="AO55" s="230"/>
      <c r="AP55" s="231"/>
      <c r="AQ55" s="231"/>
      <c r="AR55" s="231"/>
      <c r="AS55" s="232"/>
      <c r="AT55" s="398">
        <f>SUM(AU55:BC55)</f>
        <v>13</v>
      </c>
      <c r="AU55" s="228">
        <f>SUM('Комунальні по юр. особам'!AW334,'Комунальні по юр. особам'!AW339,'Комунальні по юр. особам'!AW344,'Комунальні по юр. особам'!AW349)</f>
        <v>1</v>
      </c>
      <c r="AV55" s="228">
        <f>SUM('Комунальні по юр. особам'!AX334,'Комунальні по юр. особам'!AX339,'Комунальні по юр. особам'!AX344,'Комунальні по юр. особам'!AX349)</f>
        <v>0</v>
      </c>
      <c r="AW55" s="228">
        <f>SUM('Комунальні по юр. особам'!AY334,'Комунальні по юр. особам'!AY339,'Комунальні по юр. особам'!AY344,'Комунальні по юр. особам'!AY349)</f>
        <v>0</v>
      </c>
      <c r="AX55" s="228">
        <f>SUM('Комунальні по юр. особам'!AZ334,'Комунальні по юр. особам'!AZ339,'Комунальні по юр. особам'!AZ344,'Комунальні по юр. особам'!AZ349)</f>
        <v>0</v>
      </c>
      <c r="AY55" s="228">
        <f>SUM('Комунальні по юр. особам'!BA334,'Комунальні по юр. особам'!BA339,'Комунальні по юр. особам'!BA344,'Комунальні по юр. особам'!BA349)</f>
        <v>7</v>
      </c>
      <c r="AZ55" s="228">
        <f>SUM('Комунальні по юр. особам'!BB334,'Комунальні по юр. особам'!BB339,'Комунальні по юр. особам'!BB344,'Комунальні по юр. особам'!BB349)</f>
        <v>0</v>
      </c>
      <c r="BA55" s="228">
        <f>SUM('Комунальні по юр. особам'!BC334,'Комунальні по юр. особам'!BC339,'Комунальні по юр. особам'!BC344,'Комунальні по юр. особам'!BC349)</f>
        <v>0</v>
      </c>
      <c r="BB55" s="228">
        <f>SUM('Комунальні по юр. особам'!BD334,'Комунальні по юр. особам'!BD339,'Комунальні по юр. особам'!BD344,'Комунальні по юр. особам'!BD349)</f>
        <v>4</v>
      </c>
      <c r="BC55" s="519">
        <f>SUM('Комунальні по юр. особам'!BE334,'Комунальні по юр. особам'!BE339,'Комунальні по юр. особам'!BE344,'Комунальні по юр. особам'!BE349)</f>
        <v>1</v>
      </c>
    </row>
    <row r="56" spans="1:55" ht="33.950000000000003" customHeight="1">
      <c r="A56" s="2466"/>
      <c r="B56" s="234" t="s">
        <v>75</v>
      </c>
      <c r="C56" s="2627"/>
      <c r="D56" s="2630"/>
      <c r="E56" s="227">
        <f t="shared" ref="E56" si="335">SUM(K56,AT56)</f>
        <v>0</v>
      </c>
      <c r="F56" s="235">
        <f t="shared" ref="F56" si="336">SUM(G56:J56)</f>
        <v>0</v>
      </c>
      <c r="G56" s="236"/>
      <c r="H56" s="236"/>
      <c r="I56" s="236"/>
      <c r="J56" s="237"/>
      <c r="K56" s="504">
        <f t="shared" ref="K56" si="337">IF(AND(SUM(L56:P56)=SUM(W56:X56),SUM(Q56:V56)=SUM(W56:X56)),SUM(L56:P56),"ПЕРЕВІРТЕ ПРАВИЛЬНІСТЬ ДАНИХ")</f>
        <v>0</v>
      </c>
      <c r="L56" s="259"/>
      <c r="M56" s="238"/>
      <c r="N56" s="238"/>
      <c r="O56" s="238"/>
      <c r="P56" s="239"/>
      <c r="Q56" s="240"/>
      <c r="R56" s="241"/>
      <c r="S56" s="241"/>
      <c r="T56" s="238"/>
      <c r="U56" s="238"/>
      <c r="V56" s="242"/>
      <c r="W56" s="228"/>
      <c r="X56" s="229"/>
      <c r="Y56" s="243"/>
      <c r="Z56" s="244"/>
      <c r="AA56" s="244"/>
      <c r="AB56" s="244"/>
      <c r="AC56" s="244"/>
      <c r="AD56" s="245"/>
      <c r="AE56" s="483"/>
      <c r="AF56" s="484"/>
      <c r="AG56" s="485"/>
      <c r="AH56" s="247"/>
      <c r="AI56" s="248"/>
      <c r="AJ56" s="249"/>
      <c r="AK56" s="250"/>
      <c r="AL56" s="251"/>
      <c r="AM56" s="249"/>
      <c r="AN56" s="250"/>
      <c r="AO56" s="251"/>
      <c r="AP56" s="249"/>
      <c r="AQ56" s="249"/>
      <c r="AR56" s="249"/>
      <c r="AS56" s="252"/>
      <c r="AT56" s="372">
        <f t="shared" ref="AT56" si="338">SUM(AU56:BC56)</f>
        <v>0</v>
      </c>
      <c r="AU56" s="259"/>
      <c r="AV56" s="238"/>
      <c r="AW56" s="238"/>
      <c r="AX56" s="238"/>
      <c r="AY56" s="238"/>
      <c r="AZ56" s="238"/>
      <c r="BA56" s="238"/>
      <c r="BB56" s="238"/>
      <c r="BC56" s="400"/>
    </row>
    <row r="57" spans="1:55" ht="33.950000000000003" customHeight="1">
      <c r="A57" s="2466"/>
      <c r="B57" s="234" t="s">
        <v>76</v>
      </c>
      <c r="C57" s="2627"/>
      <c r="D57" s="2630"/>
      <c r="E57" s="278"/>
      <c r="F57" s="68"/>
      <c r="G57" s="69"/>
      <c r="H57" s="69"/>
      <c r="I57" s="69"/>
      <c r="J57" s="70"/>
      <c r="K57" s="505"/>
      <c r="L57" s="92"/>
      <c r="M57" s="71"/>
      <c r="N57" s="84"/>
      <c r="O57" s="85"/>
      <c r="P57" s="106"/>
      <c r="Q57" s="73"/>
      <c r="R57" s="71"/>
      <c r="S57" s="71"/>
      <c r="T57" s="71"/>
      <c r="U57" s="71"/>
      <c r="V57" s="72"/>
      <c r="W57" s="104"/>
      <c r="X57" s="86"/>
      <c r="Y57" s="67"/>
      <c r="Z57" s="65"/>
      <c r="AA57" s="65"/>
      <c r="AB57" s="65"/>
      <c r="AC57" s="65"/>
      <c r="AD57" s="66"/>
      <c r="AE57" s="402"/>
      <c r="AF57" s="142"/>
      <c r="AG57" s="402"/>
      <c r="AH57" s="279"/>
      <c r="AI57" s="78"/>
      <c r="AJ57" s="79"/>
      <c r="AK57" s="80"/>
      <c r="AL57" s="81"/>
      <c r="AM57" s="79"/>
      <c r="AN57" s="80"/>
      <c r="AO57" s="81"/>
      <c r="AP57" s="79"/>
      <c r="AQ57" s="79"/>
      <c r="AR57" s="79"/>
      <c r="AS57" s="280"/>
      <c r="AT57" s="220"/>
      <c r="AU57" s="259"/>
      <c r="AV57" s="238"/>
      <c r="AW57" s="238"/>
      <c r="AX57" s="238"/>
      <c r="AY57" s="238"/>
      <c r="AZ57" s="238"/>
      <c r="BA57" s="238"/>
      <c r="BB57" s="238"/>
      <c r="BC57" s="400"/>
    </row>
    <row r="58" spans="1:55" ht="33.950000000000003" customHeight="1">
      <c r="A58" s="2466"/>
      <c r="B58" s="234" t="s">
        <v>77</v>
      </c>
      <c r="C58" s="2627"/>
      <c r="D58" s="2630"/>
      <c r="E58" s="227">
        <f>SUM(K58,AT58)</f>
        <v>2243</v>
      </c>
      <c r="F58" s="235">
        <f>SUM(G58:J58)</f>
        <v>36</v>
      </c>
      <c r="G58" s="249">
        <f>SUM('Комунальні по юр. особам'!I337,'Комунальні по юр. особам'!I342,'Комунальні по юр. особам'!I347,'Комунальні по юр. особам'!I352)</f>
        <v>15</v>
      </c>
      <c r="H58" s="249">
        <f>SUM('Комунальні по юр. особам'!J337,'Комунальні по юр. особам'!J342,'Комунальні по юр. особам'!J347,'Комунальні по юр. особам'!J352)</f>
        <v>16</v>
      </c>
      <c r="I58" s="249">
        <f>SUM('Комунальні по юр. особам'!K337,'Комунальні по юр. особам'!K342,'Комунальні по юр. особам'!K347,'Комунальні по юр. особам'!K352)</f>
        <v>3</v>
      </c>
      <c r="J58" s="252">
        <f>SUM('Комунальні по юр. особам'!L337,'Комунальні по юр. особам'!L342,'Комунальні по юр. особам'!L347,'Комунальні по юр. особам'!L352)</f>
        <v>2</v>
      </c>
      <c r="K58" s="504">
        <f>IF(AND(SUM(L58:P58)=SUM(W58:X58),SUM(Q58:V58)=SUM(W58:X58)),SUM(L58:P58),"ПЕРЕВІРТЕ ПРАВИЛЬНІСТЬ ДАНИХ")</f>
        <v>2190</v>
      </c>
      <c r="L58" s="259">
        <f>SUM('Комунальні по юр. особам'!N337,'Комунальні по юр. особам'!N342,'Комунальні по юр. особам'!N347,'Комунальні по юр. особам'!N352)</f>
        <v>1949</v>
      </c>
      <c r="M58" s="238">
        <f>SUM('Комунальні по юр. особам'!O337,'Комунальні по юр. особам'!O342,'Комунальні по юр. особам'!O347,'Комунальні по юр. особам'!O352)</f>
        <v>0</v>
      </c>
      <c r="N58" s="238">
        <f>SUM('Комунальні по юр. особам'!P337,'Комунальні по юр. особам'!P342,'Комунальні по юр. особам'!P347,'Комунальні по юр. особам'!P352)</f>
        <v>0</v>
      </c>
      <c r="O58" s="238">
        <f>SUM('Комунальні по юр. особам'!Q337,'Комунальні по юр. особам'!Q342,'Комунальні по юр. особам'!Q347,'Комунальні по юр. особам'!Q352)</f>
        <v>221</v>
      </c>
      <c r="P58" s="239">
        <f>SUM('Комунальні по юр. особам'!R337,'Комунальні по юр. особам'!R342,'Комунальні по юр. особам'!R347,'Комунальні по юр. особам'!R352)</f>
        <v>20</v>
      </c>
      <c r="Q58" s="240">
        <f>SUM('Комунальні по юр. особам'!S337,'Комунальні по юр. особам'!S342,'Комунальні по юр. особам'!S347,'Комунальні по юр. особам'!S352)</f>
        <v>111</v>
      </c>
      <c r="R58" s="238">
        <f>SUM('Комунальні по юр. особам'!T337,'Комунальні по юр. особам'!T342,'Комунальні по юр. особам'!T347,'Комунальні по юр. особам'!T352)</f>
        <v>18</v>
      </c>
      <c r="S58" s="238">
        <f>SUM('Комунальні по юр. особам'!U337,'Комунальні по юр. особам'!U342,'Комунальні по юр. особам'!U347,'Комунальні по юр. особам'!U352)</f>
        <v>25</v>
      </c>
      <c r="T58" s="238">
        <f>SUM('Комунальні по юр. особам'!V337,'Комунальні по юр. особам'!V342,'Комунальні по юр. особам'!V347,'Комунальні по юр. особам'!V352)</f>
        <v>1989</v>
      </c>
      <c r="U58" s="238">
        <f>SUM('Комунальні по юр. особам'!W337,'Комунальні по юр. особам'!W342,'Комунальні по юр. особам'!W347,'Комунальні по юр. особам'!W352)</f>
        <v>47</v>
      </c>
      <c r="V58" s="242">
        <f>SUM('Комунальні по юр. особам'!X337,'Комунальні по юр. особам'!X342,'Комунальні по юр. особам'!X347,'Комунальні по юр. особам'!X352)</f>
        <v>0</v>
      </c>
      <c r="W58" s="228">
        <f>SUM('Комунальні по юр. особам'!Y337,'Комунальні по юр. особам'!Y342,'Комунальні по юр. особам'!Y347,'Комунальні по юр. особам'!Y352)</f>
        <v>1824</v>
      </c>
      <c r="X58" s="229">
        <f>SUM('Комунальні по юр. особам'!Z337,'Комунальні по юр. особам'!Z342,'Комунальні по юр. особам'!Z347,'Комунальні по юр. особам'!Z352)</f>
        <v>366</v>
      </c>
      <c r="Y58" s="230">
        <f>SUM('Комунальні по юр. особам'!AA337,'Комунальні по юр. особам'!AA342,'Комунальні по юр. особам'!AA347,'Комунальні по юр. особам'!AA352)</f>
        <v>0</v>
      </c>
      <c r="Z58" s="231">
        <f>SUM('Комунальні по юр. особам'!AB337,'Комунальні по юр. особам'!AB342,'Комунальні по юр. особам'!AB347,'Комунальні по юр. особам'!AB352)</f>
        <v>619</v>
      </c>
      <c r="AA58" s="231">
        <f>SUM('Комунальні по юр. особам'!AC337,'Комунальні по юр. особам'!AC342,'Комунальні по юр. особам'!AC347,'Комунальні по юр. особам'!AC352)</f>
        <v>612</v>
      </c>
      <c r="AB58" s="231">
        <f>SUM('Комунальні по юр. особам'!AD337,'Комунальні по юр. особам'!AD342,'Комунальні по юр. особам'!AD347,'Комунальні по юр. особам'!AD352)</f>
        <v>143</v>
      </c>
      <c r="AC58" s="231">
        <f>SUM('Комунальні по юр. особам'!AE337,'Комунальні по юр. особам'!AE342,'Комунальні по юр. особам'!AE347,'Комунальні по юр. особам'!AE352)</f>
        <v>1201</v>
      </c>
      <c r="AD58" s="232">
        <f>SUM('Комунальні по юр. особам'!AF337,'Комунальні по юр. особам'!AF342,'Комунальні по юр. особам'!AF347,'Комунальні по юр. особам'!AF352)</f>
        <v>73</v>
      </c>
      <c r="AE58" s="491">
        <f>AVERAGE('Комунальні по юр. особам'!AG337,'Комунальні по юр. особам'!AG342,'Комунальні по юр. особам'!AG347,'Комунальні по юр. особам'!AG352)</f>
        <v>40.375</v>
      </c>
      <c r="AF58" s="480">
        <f>AVERAGE('Комунальні по юр. особам'!AH337,'Комунальні по юр. особам'!AH342,'Комунальні по юр. особам'!AH347,'Комунальні по юр. особам'!AH352)</f>
        <v>15.466666666666667</v>
      </c>
      <c r="AG58" s="492">
        <f>AVERAGE('Комунальні по юр. особам'!AI337,'Комунальні по юр. особам'!AI342,'Комунальні по юр. особам'!AI347,'Комунальні по юр. особам'!AI352)</f>
        <v>110.36666666666666</v>
      </c>
      <c r="AH58" s="247">
        <f>SUM(AO58:AS58)</f>
        <v>2188</v>
      </c>
      <c r="AI58" s="248"/>
      <c r="AJ58" s="249"/>
      <c r="AK58" s="250"/>
      <c r="AL58" s="251"/>
      <c r="AM58" s="249"/>
      <c r="AN58" s="250"/>
      <c r="AO58" s="254">
        <f>SUM('Комунальні по юр. особам'!AQ337,'Комунальні по юр. особам'!AQ342,'Комунальні по юр. особам'!AQ347,'Комунальні по юр. особам'!AQ352)</f>
        <v>59</v>
      </c>
      <c r="AP58" s="255">
        <f>SUM('Комунальні по юр. особам'!AR337,'Комунальні по юр. особам'!AR342,'Комунальні по юр. особам'!AR347,'Комунальні по юр. особам'!AR352)</f>
        <v>189</v>
      </c>
      <c r="AQ58" s="255">
        <f>SUM('Комунальні по юр. особам'!AS337,'Комунальні по юр. особам'!AS342,'Комунальні по юр. особам'!AS347,'Комунальні по юр. особам'!AS352)</f>
        <v>1249</v>
      </c>
      <c r="AR58" s="255">
        <f>SUM('Комунальні по юр. особам'!AT337,'Комунальні по юр. особам'!AT342,'Комунальні по юр. особам'!AT347,'Комунальні по юр. особам'!AT352)</f>
        <v>674</v>
      </c>
      <c r="AS58" s="255">
        <f>SUM('Комунальні по юр. особам'!AU337,'Комунальні по юр. особам'!AU342,'Комунальні по юр. особам'!AU347,'Комунальні по юр. особам'!AU352)</f>
        <v>17</v>
      </c>
      <c r="AT58" s="372">
        <f>SUM(AU58:BC58)</f>
        <v>53</v>
      </c>
      <c r="AU58" s="259">
        <f>SUM('Комунальні по юр. особам'!AW337,'Комунальні по юр. особам'!AW342,'Комунальні по юр. особам'!AW347,'Комунальні по юр. особам'!AW352)</f>
        <v>0</v>
      </c>
      <c r="AV58" s="238">
        <f>SUM('Комунальні по юр. особам'!AX337,'Комунальні по юр. особам'!AX342,'Комунальні по юр. особам'!AX347,'Комунальні по юр. особам'!AX352)</f>
        <v>0</v>
      </c>
      <c r="AW58" s="238">
        <f>SUM('Комунальні по юр. особам'!AY337,'Комунальні по юр. особам'!AY342,'Комунальні по юр. особам'!AY347,'Комунальні по юр. особам'!AY352)</f>
        <v>4</v>
      </c>
      <c r="AX58" s="238">
        <f>SUM('Комунальні по юр. особам'!AZ337,'Комунальні по юр. особам'!AZ342,'Комунальні по юр. особам'!AZ347,'Комунальні по юр. особам'!AZ352)</f>
        <v>3</v>
      </c>
      <c r="AY58" s="238">
        <f>SUM('Комунальні по юр. особам'!BA337,'Комунальні по юр. особам'!BA342,'Комунальні по юр. особам'!BA347,'Комунальні по юр. особам'!BA352)</f>
        <v>39</v>
      </c>
      <c r="AZ58" s="238">
        <f>SUM('Комунальні по юр. особам'!BB337,'Комунальні по юр. особам'!BB342,'Комунальні по юр. особам'!BB347,'Комунальні по юр. особам'!BB352)</f>
        <v>0</v>
      </c>
      <c r="BA58" s="238">
        <f>SUM('Комунальні по юр. особам'!BC337,'Комунальні по юр. особам'!BC342,'Комунальні по юр. особам'!BC347,'Комунальні по юр. особам'!BC352)</f>
        <v>1</v>
      </c>
      <c r="BB58" s="238">
        <f>SUM('Комунальні по юр. особам'!BD337,'Комунальні по юр. особам'!BD342,'Комунальні по юр. особам'!BD347,'Комунальні по юр. особам'!BD352)</f>
        <v>3</v>
      </c>
      <c r="BC58" s="400">
        <f>SUM('Комунальні по юр. особам'!BE337,'Комунальні по юр. особам'!BE342,'Комунальні по юр. особам'!BE347,'Комунальні по юр. особам'!BE352)</f>
        <v>3</v>
      </c>
    </row>
    <row r="59" spans="1:55" ht="33.950000000000003" customHeight="1" thickBot="1">
      <c r="A59" s="2466"/>
      <c r="B59" s="256" t="s">
        <v>78</v>
      </c>
      <c r="C59" s="2627"/>
      <c r="D59" s="2630"/>
      <c r="E59" s="433">
        <f t="shared" ref="E59" si="339">SUM(K59,AT59)</f>
        <v>0</v>
      </c>
      <c r="F59" s="434">
        <f t="shared" ref="F59" si="340">SUM(G59:J59)</f>
        <v>0</v>
      </c>
      <c r="G59" s="435"/>
      <c r="H59" s="435"/>
      <c r="I59" s="435"/>
      <c r="J59" s="261"/>
      <c r="K59" s="508">
        <f t="shared" ref="K59" si="341">IF(AND(SUM(L59:P59)=SUM(W59:X59),SUM(Q59:V59)=SUM(W59:X59)),SUM(L59:P59),"ПЕРЕВІРТЕ ПРАВИЛЬНІСТЬ ДАНИХ")</f>
        <v>0</v>
      </c>
      <c r="L59" s="448"/>
      <c r="M59" s="257"/>
      <c r="N59" s="257"/>
      <c r="O59" s="257"/>
      <c r="P59" s="258"/>
      <c r="Q59" s="511"/>
      <c r="R59" s="257"/>
      <c r="S59" s="257"/>
      <c r="T59" s="257"/>
      <c r="U59" s="257"/>
      <c r="V59" s="512"/>
      <c r="W59" s="448"/>
      <c r="X59" s="512"/>
      <c r="Y59" s="260"/>
      <c r="Z59" s="435"/>
      <c r="AA59" s="435"/>
      <c r="AB59" s="435"/>
      <c r="AC59" s="435"/>
      <c r="AD59" s="261"/>
      <c r="AE59" s="520"/>
      <c r="AF59" s="521"/>
      <c r="AG59" s="522"/>
      <c r="AH59" s="266"/>
      <c r="AI59" s="265"/>
      <c r="AJ59" s="441"/>
      <c r="AK59" s="513"/>
      <c r="AL59" s="514"/>
      <c r="AM59" s="441"/>
      <c r="AN59" s="513"/>
      <c r="AO59" s="514"/>
      <c r="AP59" s="441"/>
      <c r="AQ59" s="441"/>
      <c r="AR59" s="441"/>
      <c r="AS59" s="442"/>
      <c r="AT59" s="509">
        <f t="shared" ref="AT59" si="342">SUM(AU59:BC59)</f>
        <v>0</v>
      </c>
      <c r="AU59" s="448"/>
      <c r="AV59" s="257"/>
      <c r="AW59" s="257"/>
      <c r="AX59" s="257"/>
      <c r="AY59" s="257"/>
      <c r="AZ59" s="257"/>
      <c r="BA59" s="257"/>
      <c r="BB59" s="257"/>
      <c r="BC59" s="437"/>
    </row>
    <row r="60" spans="1:55" s="432" customFormat="1" ht="33.950000000000003" customHeight="1" thickBot="1">
      <c r="A60" s="2450"/>
      <c r="B60" s="2756" t="s">
        <v>495</v>
      </c>
      <c r="C60" s="2757"/>
      <c r="D60" s="2757"/>
      <c r="E60" s="455">
        <f>SUM(E55:E59)</f>
        <v>2751</v>
      </c>
      <c r="F60" s="455">
        <f>SUM(F55:F59)</f>
        <v>47</v>
      </c>
      <c r="G60" s="455">
        <f t="shared" ref="G60" si="343">SUM(G55:G59)</f>
        <v>18</v>
      </c>
      <c r="H60" s="455">
        <f t="shared" ref="H60" si="344">SUM(H55:H59)</f>
        <v>23</v>
      </c>
      <c r="I60" s="455">
        <f t="shared" ref="I60" si="345">SUM(I55:I59)</f>
        <v>4</v>
      </c>
      <c r="J60" s="455">
        <f t="shared" ref="J60" si="346">SUM(J55:J59)</f>
        <v>2</v>
      </c>
      <c r="K60" s="455">
        <f>SUM(K55:K59)</f>
        <v>2685</v>
      </c>
      <c r="L60" s="455">
        <f>SUM(L55:L59)</f>
        <v>2219</v>
      </c>
      <c r="M60" s="455">
        <f t="shared" ref="M60" si="347">SUM(M55:M59)</f>
        <v>225</v>
      </c>
      <c r="N60" s="455">
        <f t="shared" ref="N60" si="348">SUM(N55:N59)</f>
        <v>0</v>
      </c>
      <c r="O60" s="455">
        <f>SUM(O55:O59)</f>
        <v>221</v>
      </c>
      <c r="P60" s="455">
        <f t="shared" ref="P60" si="349">SUM(P55:P59)</f>
        <v>20</v>
      </c>
      <c r="Q60" s="455">
        <f>SUM(Q55:Q59)</f>
        <v>131</v>
      </c>
      <c r="R60" s="455">
        <f t="shared" ref="R60" si="350">SUM(R55:R59)</f>
        <v>20</v>
      </c>
      <c r="S60" s="455">
        <f>SUM(S55:S59)</f>
        <v>28</v>
      </c>
      <c r="T60" s="455">
        <f t="shared" ref="T60" si="351">SUM(T55:T59)</f>
        <v>2457</v>
      </c>
      <c r="U60" s="455">
        <f t="shared" ref="U60" si="352">SUM(U55:U59)</f>
        <v>49</v>
      </c>
      <c r="V60" s="455">
        <f t="shared" ref="V60" si="353">SUM(V55:V59)</f>
        <v>0</v>
      </c>
      <c r="W60" s="455">
        <f>SUM(W55:W59)</f>
        <v>2245</v>
      </c>
      <c r="X60" s="455">
        <f t="shared" ref="X60" si="354">SUM(X55:X59)</f>
        <v>440</v>
      </c>
      <c r="Y60" s="455">
        <f>SUM(Y55:Y59)</f>
        <v>0</v>
      </c>
      <c r="Z60" s="455">
        <f t="shared" ref="Z60" si="355">SUM(Z55:Z59)</f>
        <v>759</v>
      </c>
      <c r="AA60" s="455">
        <f t="shared" ref="AA60" si="356">SUM(AA55:AA59)</f>
        <v>750</v>
      </c>
      <c r="AB60" s="455">
        <f t="shared" ref="AB60" si="357">SUM(AB55:AB59)</f>
        <v>159</v>
      </c>
      <c r="AC60" s="455">
        <f t="shared" ref="AC60" si="358">SUM(AC55:AC59)</f>
        <v>1461</v>
      </c>
      <c r="AD60" s="455">
        <f t="shared" ref="AD60" si="359">SUM(AD55:AD59)</f>
        <v>83</v>
      </c>
      <c r="AE60" s="471">
        <f>AVERAGE(AE55:AE59)</f>
        <v>41.712499999999999</v>
      </c>
      <c r="AF60" s="471">
        <f>AVERAGE(AF55:AF59)</f>
        <v>16.933333333333334</v>
      </c>
      <c r="AG60" s="455"/>
      <c r="AH60" s="455">
        <f>SUM(AH55:AH59)</f>
        <v>2683</v>
      </c>
      <c r="AI60" s="455">
        <f>SUM(AI55:AI59)</f>
        <v>0</v>
      </c>
      <c r="AJ60" s="455">
        <f t="shared" ref="AJ60" si="360">SUM(AJ55:AJ59)</f>
        <v>0</v>
      </c>
      <c r="AK60" s="455">
        <f t="shared" ref="AK60" si="361">SUM(AK55:AK59)</f>
        <v>0</v>
      </c>
      <c r="AL60" s="455">
        <f>SUM(AL55:AL59)</f>
        <v>44</v>
      </c>
      <c r="AM60" s="455">
        <f t="shared" ref="AM60" si="362">SUM(AM55:AM59)</f>
        <v>451</v>
      </c>
      <c r="AN60" s="455">
        <f>SUM(AN55:AN59)</f>
        <v>0</v>
      </c>
      <c r="AO60" s="455">
        <f>SUM(AO55:AO59)</f>
        <v>59</v>
      </c>
      <c r="AP60" s="455">
        <f>SUM(AP55:AP59)</f>
        <v>189</v>
      </c>
      <c r="AQ60" s="455">
        <f t="shared" ref="AQ60" si="363">SUM(AQ55:AQ59)</f>
        <v>1249</v>
      </c>
      <c r="AR60" s="455">
        <f t="shared" ref="AR60" si="364">SUM(AR55:AR59)</f>
        <v>674</v>
      </c>
      <c r="AS60" s="455">
        <f>SUM(AS55:AS59)</f>
        <v>17</v>
      </c>
      <c r="AT60" s="455">
        <f>SUM(AT55:AT59)</f>
        <v>66</v>
      </c>
      <c r="AU60" s="455">
        <f>SUM(AU55:AU59)</f>
        <v>1</v>
      </c>
      <c r="AV60" s="455">
        <f>SUM(AV55:AV59)</f>
        <v>0</v>
      </c>
      <c r="AW60" s="455">
        <f>SUM(AW55:AW59)</f>
        <v>4</v>
      </c>
      <c r="AX60" s="455">
        <f t="shared" ref="AX60" si="365">SUM(AX55:AX59)</f>
        <v>3</v>
      </c>
      <c r="AY60" s="455">
        <f t="shared" ref="AY60" si="366">SUM(AY55:AY59)</f>
        <v>46</v>
      </c>
      <c r="AZ60" s="455">
        <f t="shared" ref="AZ60" si="367">SUM(AZ55:AZ59)</f>
        <v>0</v>
      </c>
      <c r="BA60" s="455">
        <f t="shared" ref="BA60" si="368">SUM(BA55:BA59)</f>
        <v>1</v>
      </c>
      <c r="BB60" s="455">
        <f t="shared" ref="BB60" si="369">SUM(BB55:BB59)</f>
        <v>7</v>
      </c>
      <c r="BC60" s="456">
        <f t="shared" ref="BC60" si="370">SUM(BC55:BC59)</f>
        <v>4</v>
      </c>
    </row>
    <row r="61" spans="1:55" ht="33.950000000000003" customHeight="1">
      <c r="A61" s="2465" t="s">
        <v>214</v>
      </c>
      <c r="B61" s="449" t="s">
        <v>74</v>
      </c>
      <c r="C61" s="2754">
        <f>SUM('Комунальні по юр. особам'!E354,'Комунальні по юр. особам'!E357,'Комунальні по юр. особам'!E359,'Комунальні по юр. особам'!E362,'Комунальні по юр. особам'!E364:E368)</f>
        <v>692</v>
      </c>
      <c r="D61" s="2755">
        <f>C61-SUM(K61:K65)</f>
        <v>217</v>
      </c>
      <c r="E61" s="450">
        <f>SUM(K61,AT61)</f>
        <v>43</v>
      </c>
      <c r="F61" s="451">
        <f>SUM(G61:J61)</f>
        <v>2</v>
      </c>
      <c r="G61" s="231">
        <f>SUM('Комунальні по юр. особам'!I354,'Комунальні по юр. особам'!I359,'Комунальні по юр. особам'!I364)</f>
        <v>2</v>
      </c>
      <c r="H61" s="231">
        <f>SUM('Комунальні по юр. особам'!J354,'Комунальні по юр. особам'!J359,'Комунальні по юр. особам'!J364)</f>
        <v>0</v>
      </c>
      <c r="I61" s="231">
        <f>SUM('Комунальні по юр. особам'!K354,'Комунальні по юр. особам'!K359,'Комунальні по юр. особам'!K364)</f>
        <v>0</v>
      </c>
      <c r="J61" s="232">
        <f>SUM('Комунальні по юр. особам'!L354,'Комунальні по юр. особам'!L359,'Комунальні по юр. особам'!L364)</f>
        <v>0</v>
      </c>
      <c r="K61" s="510">
        <f>IF(AND(SUM(L61:P61)=SUM(W61:X61),SUM(Q61:V61)=SUM(W61:X61)),SUM(L61:P61),"ПЕРЕВІРТЕ ПРАВИЛЬНІСТЬ ДАНИХ")</f>
        <v>42</v>
      </c>
      <c r="L61" s="228">
        <f>SUM('Комунальні по юр. особам'!N354,'Комунальні по юр. особам'!N359,'Комунальні по юр. особам'!N364)</f>
        <v>0</v>
      </c>
      <c r="M61" s="263">
        <f>SUM('Комунальні по юр. особам'!O354,'Комунальні по юр. особам'!O359,'Комунальні по юр. особам'!O364)</f>
        <v>0</v>
      </c>
      <c r="N61" s="263">
        <f>SUM('Комунальні по юр. особам'!P354,'Комунальні по юр. особам'!P359,'Комунальні по юр. особам'!P364)</f>
        <v>0</v>
      </c>
      <c r="O61" s="263">
        <f>SUM('Комунальні по юр. особам'!Q354,'Комунальні по юр. особам'!Q359,'Комунальні по юр. особам'!Q364)</f>
        <v>0</v>
      </c>
      <c r="P61" s="452">
        <f>SUM('Комунальні по юр. особам'!R354,'Комунальні по юр. особам'!R359,'Комунальні по юр. особам'!R364)</f>
        <v>42</v>
      </c>
      <c r="Q61" s="264">
        <f>SUM('Комунальні по юр. особам'!S354,'Комунальні по юр. особам'!S359,'Комунальні по юр. особам'!S364)</f>
        <v>0</v>
      </c>
      <c r="R61" s="263">
        <f>SUM('Комунальні по юр. особам'!T354,'Комунальні по юр. особам'!T359,'Комунальні по юр. особам'!T364)</f>
        <v>0</v>
      </c>
      <c r="S61" s="263">
        <f>SUM('Комунальні по юр. особам'!U354,'Комунальні по юр. особам'!U359,'Комунальні по юр. особам'!U364)</f>
        <v>0</v>
      </c>
      <c r="T61" s="453">
        <f>SUM('Комунальні по юр. особам'!V354,'Комунальні по юр. особам'!V359,'Комунальні по юр. особам'!V364)</f>
        <v>41</v>
      </c>
      <c r="U61" s="263">
        <f>SUM('Комунальні по юр. особам'!W354,'Комунальні по юр. особам'!W359,'Комунальні по юр. особам'!W364)</f>
        <v>1</v>
      </c>
      <c r="V61" s="229">
        <f>SUM('Комунальні по юр. особам'!X354,'Комунальні по юр. особам'!X359,'Комунальні по юр. особам'!X364)</f>
        <v>0</v>
      </c>
      <c r="W61" s="228">
        <f>SUM('Комунальні по юр. особам'!Y354,'Комунальні по юр. особам'!Y359,'Комунальні по юр. особам'!Y364)</f>
        <v>38</v>
      </c>
      <c r="X61" s="229">
        <f>SUM('Комунальні по юр. особам'!Z354,'Комунальні по юр. особам'!Z359,'Комунальні по юр. особам'!Z364)</f>
        <v>4</v>
      </c>
      <c r="Y61" s="230">
        <f>SUM('Комунальні по юр. особам'!AA354,'Комунальні по юр. особам'!AA359,'Комунальні по юр. особам'!AA364)</f>
        <v>0</v>
      </c>
      <c r="Z61" s="231">
        <f>SUM('Комунальні по юр. особам'!AB354,'Комунальні по юр. особам'!AB359,'Комунальні по юр. особам'!AB364)</f>
        <v>16</v>
      </c>
      <c r="AA61" s="231">
        <f>SUM('Комунальні по юр. особам'!AC354,'Комунальні по юр. особам'!AC359,'Комунальні по юр. особам'!AC364)</f>
        <v>16</v>
      </c>
      <c r="AB61" s="231">
        <f>SUM('Комунальні по юр. особам'!AD354,'Комунальні по юр. особам'!AD359,'Комунальні по юр. особам'!AD364)</f>
        <v>3</v>
      </c>
      <c r="AC61" s="231">
        <f>SUM('Комунальні по юр. особам'!AE354,'Комунальні по юр. особам'!AE359,'Комунальні по юр. особам'!AE364)</f>
        <v>20</v>
      </c>
      <c r="AD61" s="232">
        <f>SUM('Комунальні по юр. особам'!AF354,'Комунальні по юр. особам'!AF359,'Комунальні по юр. особам'!AF364)</f>
        <v>5</v>
      </c>
      <c r="AE61" s="517">
        <f>AVERAGE('Комунальні по юр. особам'!AG354,'Комунальні по юр. особам'!AG359,'Комунальні по юр. особам'!AG364)</f>
        <v>38</v>
      </c>
      <c r="AF61" s="518">
        <f>AVERAGE('Комунальні по юр. особам'!AH354,'Комунальні по юр. особам'!AH359,'Комунальні по юр. особам'!AH364)</f>
        <v>12</v>
      </c>
      <c r="AG61" s="273">
        <f>AVERAGE('Комунальні по юр. особам'!AI354,'Комунальні по юр. особам'!AI359,'Комунальні по юр. особам'!AI364)</f>
        <v>12.05</v>
      </c>
      <c r="AH61" s="274">
        <f>SUM(AL61:AN61)</f>
        <v>42</v>
      </c>
      <c r="AI61" s="273"/>
      <c r="AJ61" s="231"/>
      <c r="AK61" s="454"/>
      <c r="AL61" s="230">
        <f>SUM('Комунальні по юр. особам'!AN354,'Комунальні по юр. особам'!AN359,'Комунальні по юр. особам'!AN364)</f>
        <v>0</v>
      </c>
      <c r="AM61" s="231">
        <f>SUM('Комунальні по юр. особам'!AO354,'Комунальні по юр. особам'!AO359,'Комунальні по юр. особам'!AO364)</f>
        <v>40</v>
      </c>
      <c r="AN61" s="454">
        <f>SUM('Комунальні по юр. особам'!AP354,'Комунальні по юр. особам'!AP359,'Комунальні по юр. особам'!AP364)</f>
        <v>2</v>
      </c>
      <c r="AO61" s="230"/>
      <c r="AP61" s="231"/>
      <c r="AQ61" s="231"/>
      <c r="AR61" s="231"/>
      <c r="AS61" s="232"/>
      <c r="AT61" s="398">
        <f>SUM(AU61:BC61)</f>
        <v>1</v>
      </c>
      <c r="AU61" s="228">
        <f>SUM('Комунальні по юр. особам'!AW354,'Комунальні по юр. особам'!AW359,'Комунальні по юр. особам'!AW364)</f>
        <v>0</v>
      </c>
      <c r="AV61" s="228">
        <f>SUM('Комунальні по юр. особам'!AX354,'Комунальні по юр. особам'!AX359,'Комунальні по юр. особам'!AX364)</f>
        <v>0</v>
      </c>
      <c r="AW61" s="228">
        <f>SUM('Комунальні по юр. особам'!AY354,'Комунальні по юр. особам'!AY359,'Комунальні по юр. особам'!AY364)</f>
        <v>0</v>
      </c>
      <c r="AX61" s="228">
        <f>SUM('Комунальні по юр. особам'!AZ354,'Комунальні по юр. особам'!AZ359,'Комунальні по юр. особам'!AZ364)</f>
        <v>0</v>
      </c>
      <c r="AY61" s="228">
        <f>SUM('Комунальні по юр. особам'!BA354,'Комунальні по юр. особам'!BA359,'Комунальні по юр. особам'!BA364)</f>
        <v>0</v>
      </c>
      <c r="AZ61" s="228">
        <f>SUM('Комунальні по юр. особам'!BB354,'Комунальні по юр. особам'!BB359,'Комунальні по юр. особам'!BB364)</f>
        <v>0</v>
      </c>
      <c r="BA61" s="228">
        <f>SUM('Комунальні по юр. особам'!BC354,'Комунальні по юр. особам'!BC359,'Комунальні по юр. особам'!BC364)</f>
        <v>0</v>
      </c>
      <c r="BB61" s="228">
        <f>SUM('Комунальні по юр. особам'!BD354,'Комунальні по юр. особам'!BD359,'Комунальні по юр. особам'!BD364)</f>
        <v>0</v>
      </c>
      <c r="BC61" s="519">
        <f>SUM('Комунальні по юр. особам'!BE354,'Комунальні по юр. особам'!BE359,'Комунальні по юр. особам'!BE364)</f>
        <v>1</v>
      </c>
    </row>
    <row r="62" spans="1:55" ht="33.950000000000003" customHeight="1">
      <c r="A62" s="2466"/>
      <c r="B62" s="234" t="s">
        <v>75</v>
      </c>
      <c r="C62" s="2627"/>
      <c r="D62" s="2630"/>
      <c r="E62" s="227">
        <f t="shared" ref="E62" si="371">SUM(K62,AT62)</f>
        <v>0</v>
      </c>
      <c r="F62" s="235">
        <f t="shared" ref="F62" si="372">SUM(G62:J62)</f>
        <v>0</v>
      </c>
      <c r="G62" s="236"/>
      <c r="H62" s="236"/>
      <c r="I62" s="236"/>
      <c r="J62" s="237"/>
      <c r="K62" s="504">
        <f t="shared" ref="K62" si="373">IF(AND(SUM(L62:P62)=SUM(W62:X62),SUM(Q62:V62)=SUM(W62:X62)),SUM(L62:P62),"ПЕРЕВІРТЕ ПРАВИЛЬНІСТЬ ДАНИХ")</f>
        <v>0</v>
      </c>
      <c r="L62" s="259"/>
      <c r="M62" s="238"/>
      <c r="N62" s="238"/>
      <c r="O62" s="238"/>
      <c r="P62" s="239"/>
      <c r="Q62" s="240"/>
      <c r="R62" s="241"/>
      <c r="S62" s="241"/>
      <c r="T62" s="238"/>
      <c r="U62" s="238"/>
      <c r="V62" s="242"/>
      <c r="W62" s="228"/>
      <c r="X62" s="229"/>
      <c r="Y62" s="243"/>
      <c r="Z62" s="244"/>
      <c r="AA62" s="244"/>
      <c r="AB62" s="244"/>
      <c r="AC62" s="244"/>
      <c r="AD62" s="245"/>
      <c r="AE62" s="477"/>
      <c r="AF62" s="478"/>
      <c r="AG62" s="409"/>
      <c r="AH62" s="247"/>
      <c r="AI62" s="248"/>
      <c r="AJ62" s="249"/>
      <c r="AK62" s="250"/>
      <c r="AL62" s="251"/>
      <c r="AM62" s="249"/>
      <c r="AN62" s="250"/>
      <c r="AO62" s="251"/>
      <c r="AP62" s="249"/>
      <c r="AQ62" s="249"/>
      <c r="AR62" s="249"/>
      <c r="AS62" s="252"/>
      <c r="AT62" s="372">
        <f t="shared" ref="AT62" si="374">SUM(AU62:BC62)</f>
        <v>0</v>
      </c>
      <c r="AU62" s="259"/>
      <c r="AV62" s="238"/>
      <c r="AW62" s="238"/>
      <c r="AX62" s="238"/>
      <c r="AY62" s="238"/>
      <c r="AZ62" s="238"/>
      <c r="BA62" s="238"/>
      <c r="BB62" s="238"/>
      <c r="BC62" s="400"/>
    </row>
    <row r="63" spans="1:55" ht="33.950000000000003" customHeight="1">
      <c r="A63" s="2466"/>
      <c r="B63" s="234" t="s">
        <v>76</v>
      </c>
      <c r="C63" s="2627"/>
      <c r="D63" s="2630"/>
      <c r="E63" s="278">
        <v>0</v>
      </c>
      <c r="F63" s="68"/>
      <c r="G63" s="69"/>
      <c r="H63" s="69"/>
      <c r="I63" s="69"/>
      <c r="J63" s="70"/>
      <c r="K63" s="505"/>
      <c r="L63" s="92"/>
      <c r="M63" s="71"/>
      <c r="N63" s="84"/>
      <c r="O63" s="85"/>
      <c r="P63" s="106"/>
      <c r="Q63" s="73"/>
      <c r="R63" s="71"/>
      <c r="S63" s="71"/>
      <c r="T63" s="71"/>
      <c r="U63" s="71"/>
      <c r="V63" s="72"/>
      <c r="W63" s="104"/>
      <c r="X63" s="86"/>
      <c r="Y63" s="67"/>
      <c r="Z63" s="65"/>
      <c r="AA63" s="65"/>
      <c r="AB63" s="65"/>
      <c r="AC63" s="65"/>
      <c r="AD63" s="66"/>
      <c r="AE63" s="76"/>
      <c r="AF63" s="70"/>
      <c r="AG63" s="76"/>
      <c r="AH63" s="279"/>
      <c r="AI63" s="78"/>
      <c r="AJ63" s="79"/>
      <c r="AK63" s="80"/>
      <c r="AL63" s="81"/>
      <c r="AM63" s="79"/>
      <c r="AN63" s="80"/>
      <c r="AO63" s="81"/>
      <c r="AP63" s="79"/>
      <c r="AQ63" s="79"/>
      <c r="AR63" s="79"/>
      <c r="AS63" s="280"/>
      <c r="AT63" s="220"/>
      <c r="AU63" s="259"/>
      <c r="AV63" s="238"/>
      <c r="AW63" s="238"/>
      <c r="AX63" s="238"/>
      <c r="AY63" s="238"/>
      <c r="AZ63" s="238"/>
      <c r="BA63" s="238"/>
      <c r="BB63" s="238"/>
      <c r="BC63" s="400"/>
    </row>
    <row r="64" spans="1:55" ht="33.950000000000003" customHeight="1">
      <c r="A64" s="2466"/>
      <c r="B64" s="234" t="s">
        <v>77</v>
      </c>
      <c r="C64" s="2627"/>
      <c r="D64" s="2630"/>
      <c r="E64" s="227">
        <f>SUM(K64,AT64)</f>
        <v>442</v>
      </c>
      <c r="F64" s="235">
        <f>SUM(G64:J64)</f>
        <v>12</v>
      </c>
      <c r="G64" s="249">
        <f>SUM('Комунальні по юр. особам'!I357,'Комунальні по юр. особам'!I362,'Комунальні по юр. особам'!I367)</f>
        <v>12</v>
      </c>
      <c r="H64" s="249">
        <f>SUM('Комунальні по юр. особам'!J357,'Комунальні по юр. особам'!J362,'Комунальні по юр. особам'!J367)</f>
        <v>0</v>
      </c>
      <c r="I64" s="249">
        <f>SUM('Комунальні по юр. особам'!K357,'Комунальні по юр. особам'!K362,'Комунальні по юр. особам'!K367)</f>
        <v>0</v>
      </c>
      <c r="J64" s="252">
        <f>SUM('Комунальні по юр. особам'!L357,'Комунальні по юр. особам'!L362,'Комунальні по юр. особам'!L367)</f>
        <v>0</v>
      </c>
      <c r="K64" s="504">
        <f>IF(AND(SUM(L64:P64)=SUM(W64:X64),SUM(Q64:V64)=SUM(W64:X64)),SUM(L64:P64),"ПЕРЕВІРТЕ ПРАВИЛЬНІСТЬ ДАНИХ")</f>
        <v>433</v>
      </c>
      <c r="L64" s="259">
        <f>SUM('Комунальні по юр. особам'!N357,'Комунальні по юр. особам'!N362,'Комунальні по юр. особам'!N367)</f>
        <v>0</v>
      </c>
      <c r="M64" s="238">
        <f>SUM('Комунальні по юр. особам'!O357,'Комунальні по юр. особам'!O362,'Комунальні по юр. особам'!O367)</f>
        <v>0</v>
      </c>
      <c r="N64" s="238">
        <f>SUM('Комунальні по юр. особам'!P357,'Комунальні по юр. особам'!P362,'Комунальні по юр. особам'!P367)</f>
        <v>0</v>
      </c>
      <c r="O64" s="238">
        <f>SUM('Комунальні по юр. особам'!Q357,'Комунальні по юр. особам'!Q362,'Комунальні по юр. особам'!Q367)</f>
        <v>0</v>
      </c>
      <c r="P64" s="239">
        <f>SUM('Комунальні по юр. особам'!R357,'Комунальні по юр. особам'!R362,'Комунальні по юр. особам'!R367)</f>
        <v>433</v>
      </c>
      <c r="Q64" s="240">
        <f>SUM('Комунальні по юр. особам'!S357,'Комунальні по юр. особам'!S362,'Комунальні по юр. особам'!S367)</f>
        <v>2</v>
      </c>
      <c r="R64" s="238">
        <f>SUM('Комунальні по юр. особам'!T357,'Комунальні по юр. особам'!T362,'Комунальні по юр. особам'!T367)</f>
        <v>0</v>
      </c>
      <c r="S64" s="238">
        <f>SUM('Комунальні по юр. особам'!U357,'Комунальні по юр. особам'!U362,'Комунальні по юр. особам'!U367)</f>
        <v>0</v>
      </c>
      <c r="T64" s="238">
        <f>SUM('Комунальні по юр. особам'!V357,'Комунальні по юр. особам'!V362,'Комунальні по юр. особам'!V367)</f>
        <v>426</v>
      </c>
      <c r="U64" s="238">
        <f>SUM('Комунальні по юр. особам'!W357,'Комунальні по юр. особам'!W362,'Комунальні по юр. особам'!W367)</f>
        <v>5</v>
      </c>
      <c r="V64" s="242">
        <f>SUM('Комунальні по юр. особам'!X357,'Комунальні по юр. особам'!X362,'Комунальні по юр. особам'!X367)</f>
        <v>0</v>
      </c>
      <c r="W64" s="228">
        <f>SUM('Комунальні по юр. особам'!Y357,'Комунальні по юр. особам'!Y362,'Комунальні по юр. особам'!Y367)</f>
        <v>382</v>
      </c>
      <c r="X64" s="229">
        <f>SUM('Комунальні по юр. особам'!Z357,'Комунальні по юр. особам'!Z362,'Комунальні по юр. особам'!Z367)</f>
        <v>51</v>
      </c>
      <c r="Y64" s="230">
        <f>SUM('Комунальні по юр. особам'!AA357,'Комунальні по юр. особам'!AA362,'Комунальні по юр. особам'!AA367)</f>
        <v>0</v>
      </c>
      <c r="Z64" s="231">
        <f>SUM('Комунальні по юр. особам'!AB357,'Комунальні по юр. особам'!AB362,'Комунальні по юр. особам'!AB367)</f>
        <v>138</v>
      </c>
      <c r="AA64" s="231">
        <f>SUM('Комунальні по юр. особам'!AC357,'Комунальні по юр. особам'!AC362,'Комунальні по юр. особам'!AC367)</f>
        <v>129</v>
      </c>
      <c r="AB64" s="231">
        <f>SUM('Комунальні по юр. особам'!AD357,'Комунальні по юр. особам'!AD362,'Комунальні по юр. особам'!AD367)</f>
        <v>13</v>
      </c>
      <c r="AC64" s="231">
        <f>SUM('Комунальні по юр. особам'!AE357,'Комунальні по юр. особам'!AE362,'Комунальні по юр. особам'!AE367)</f>
        <v>258</v>
      </c>
      <c r="AD64" s="232">
        <f>SUM('Комунальні по юр. особам'!AF357,'Комунальні по юр. особам'!AF362,'Комунальні по юр. особам'!AF367)</f>
        <v>24</v>
      </c>
      <c r="AE64" s="491">
        <f>AVERAGE('Комунальні по юр. особам'!AG357,'Комунальні по юр. особам'!AG362,'Комунальні по юр. особам'!AG367)</f>
        <v>34.9</v>
      </c>
      <c r="AF64" s="480">
        <f>AVERAGE('Комунальні по юр. особам'!AH357,'Комунальні по юр. особам'!AH362,'Комунальні по юр. особам'!AH367)</f>
        <v>13.366666666666667</v>
      </c>
      <c r="AG64" s="492">
        <f>AVERAGE('Комунальні по юр. особам'!AI357,'Комунальні по юр. особам'!AI362,'Комунальні по юр. особам'!AI367)</f>
        <v>95.033333333333346</v>
      </c>
      <c r="AH64" s="247">
        <f>SUM(AO64:AS64)</f>
        <v>412</v>
      </c>
      <c r="AI64" s="248"/>
      <c r="AJ64" s="249"/>
      <c r="AK64" s="250"/>
      <c r="AL64" s="251"/>
      <c r="AM64" s="249"/>
      <c r="AN64" s="250"/>
      <c r="AO64" s="254">
        <f>SUM('Комунальні по юр. особам'!AQ357,'Комунальні по юр. особам'!AQ362,'Комунальні по юр. особам'!AQ367)</f>
        <v>26</v>
      </c>
      <c r="AP64" s="255">
        <f>SUM('Комунальні по юр. особам'!AR357,'Комунальні по юр. особам'!AR362,'Комунальні по юр. особам'!AR367)</f>
        <v>126</v>
      </c>
      <c r="AQ64" s="255">
        <f>SUM('Комунальні по юр. особам'!AS357,'Комунальні по юр. особам'!AS362,'Комунальні по юр. особам'!AS367)</f>
        <v>195</v>
      </c>
      <c r="AR64" s="255">
        <f>SUM('Комунальні по юр. особам'!AT357,'Комунальні по юр. особам'!AT362,'Комунальні по юр. особам'!AT367)</f>
        <v>56</v>
      </c>
      <c r="AS64" s="255">
        <f>SUM('Комунальні по юр. особам'!AU357,'Комунальні по юр. особам'!AU362,'Комунальні по юр. особам'!AU367)</f>
        <v>9</v>
      </c>
      <c r="AT64" s="372">
        <f>SUM(AU64:BC64)</f>
        <v>9</v>
      </c>
      <c r="AU64" s="259">
        <f>SUM('Комунальні по юр. особам'!AW357,'Комунальні по юр. особам'!AW362,'Комунальні по юр. особам'!AW367)</f>
        <v>0</v>
      </c>
      <c r="AV64" s="238">
        <f>SUM('Комунальні по юр. особам'!AX357,'Комунальні по юр. особам'!AX362,'Комунальні по юр. особам'!AX367)</f>
        <v>0</v>
      </c>
      <c r="AW64" s="238">
        <f>SUM('Комунальні по юр. особам'!AY357,'Комунальні по юр. особам'!AY362,'Комунальні по юр. особам'!AY367)</f>
        <v>3</v>
      </c>
      <c r="AX64" s="238">
        <f>SUM('Комунальні по юр. особам'!AZ357,'Комунальні по юр. особам'!AZ362,'Комунальні по юр. особам'!AZ367)</f>
        <v>0</v>
      </c>
      <c r="AY64" s="238">
        <f>SUM('Комунальні по юр. особам'!BA357,'Комунальні по юр. особам'!BA362,'Комунальні по юр. особам'!BA367)</f>
        <v>3</v>
      </c>
      <c r="AZ64" s="238">
        <f>SUM('Комунальні по юр. особам'!BB357,'Комунальні по юр. особам'!BB362,'Комунальні по юр. особам'!BB367)</f>
        <v>0</v>
      </c>
      <c r="BA64" s="238">
        <f>SUM('Комунальні по юр. особам'!BC357,'Комунальні по юр. особам'!BC362,'Комунальні по юр. особам'!BC367)</f>
        <v>2</v>
      </c>
      <c r="BB64" s="238">
        <f>SUM('Комунальні по юр. особам'!BD357,'Комунальні по юр. особам'!BD362,'Комунальні по юр. особам'!BD367)</f>
        <v>0</v>
      </c>
      <c r="BC64" s="400">
        <f>SUM('Комунальні по юр. особам'!BE357,'Комунальні по юр. особам'!BE362,'Комунальні по юр. особам'!BE367)</f>
        <v>1</v>
      </c>
    </row>
    <row r="65" spans="1:55" ht="33.950000000000003" customHeight="1" thickBot="1">
      <c r="A65" s="2466"/>
      <c r="B65" s="256" t="s">
        <v>78</v>
      </c>
      <c r="C65" s="2627"/>
      <c r="D65" s="2630"/>
      <c r="E65" s="433">
        <f t="shared" ref="E65" si="375">SUM(K65,AT65)</f>
        <v>0</v>
      </c>
      <c r="F65" s="434">
        <f t="shared" ref="F65" si="376">SUM(G65:J65)</f>
        <v>0</v>
      </c>
      <c r="G65" s="435"/>
      <c r="H65" s="435"/>
      <c r="I65" s="435"/>
      <c r="J65" s="261"/>
      <c r="K65" s="508">
        <f t="shared" ref="K65" si="377">IF(AND(SUM(L65:P65)=SUM(W65:X65),SUM(Q65:V65)=SUM(W65:X65)),SUM(L65:P65),"ПЕРЕВІРТЕ ПРАВИЛЬНІСТЬ ДАНИХ")</f>
        <v>0</v>
      </c>
      <c r="L65" s="448"/>
      <c r="M65" s="257"/>
      <c r="N65" s="257"/>
      <c r="O65" s="257"/>
      <c r="P65" s="258"/>
      <c r="Q65" s="511"/>
      <c r="R65" s="257"/>
      <c r="S65" s="257"/>
      <c r="T65" s="257"/>
      <c r="U65" s="257"/>
      <c r="V65" s="512"/>
      <c r="W65" s="448"/>
      <c r="X65" s="512"/>
      <c r="Y65" s="260"/>
      <c r="Z65" s="435"/>
      <c r="AA65" s="435"/>
      <c r="AB65" s="435"/>
      <c r="AC65" s="435"/>
      <c r="AD65" s="261"/>
      <c r="AE65" s="520"/>
      <c r="AF65" s="521"/>
      <c r="AG65" s="522"/>
      <c r="AH65" s="266"/>
      <c r="AI65" s="265"/>
      <c r="AJ65" s="441"/>
      <c r="AK65" s="513"/>
      <c r="AL65" s="514"/>
      <c r="AM65" s="441"/>
      <c r="AN65" s="513"/>
      <c r="AO65" s="514"/>
      <c r="AP65" s="441"/>
      <c r="AQ65" s="441"/>
      <c r="AR65" s="441"/>
      <c r="AS65" s="442"/>
      <c r="AT65" s="509">
        <f t="shared" ref="AT65" si="378">SUM(AU65:BC65)</f>
        <v>0</v>
      </c>
      <c r="AU65" s="448"/>
      <c r="AV65" s="257"/>
      <c r="AW65" s="257"/>
      <c r="AX65" s="257"/>
      <c r="AY65" s="257"/>
      <c r="AZ65" s="257"/>
      <c r="BA65" s="257"/>
      <c r="BB65" s="257"/>
      <c r="BC65" s="437"/>
    </row>
    <row r="66" spans="1:55" s="432" customFormat="1" ht="33.950000000000003" customHeight="1" thickBot="1">
      <c r="A66" s="2450"/>
      <c r="B66" s="2756" t="s">
        <v>495</v>
      </c>
      <c r="C66" s="2757"/>
      <c r="D66" s="2757"/>
      <c r="E66" s="455">
        <f>SUM(E61:E65)</f>
        <v>485</v>
      </c>
      <c r="F66" s="455">
        <f>SUM(F61:F65)</f>
        <v>14</v>
      </c>
      <c r="G66" s="455">
        <f t="shared" ref="G66" si="379">SUM(G61:G65)</f>
        <v>14</v>
      </c>
      <c r="H66" s="455">
        <f t="shared" ref="H66" si="380">SUM(H61:H65)</f>
        <v>0</v>
      </c>
      <c r="I66" s="455">
        <f t="shared" ref="I66" si="381">SUM(I61:I65)</f>
        <v>0</v>
      </c>
      <c r="J66" s="455">
        <f t="shared" ref="J66" si="382">SUM(J61:J65)</f>
        <v>0</v>
      </c>
      <c r="K66" s="455">
        <f>SUM(K61:K65)</f>
        <v>475</v>
      </c>
      <c r="L66" s="455">
        <f t="shared" ref="L66" si="383">SUM(L61:L65)</f>
        <v>0</v>
      </c>
      <c r="M66" s="455">
        <f t="shared" ref="M66" si="384">SUM(M61:M65)</f>
        <v>0</v>
      </c>
      <c r="N66" s="455">
        <f t="shared" ref="N66" si="385">SUM(N61:N65)</f>
        <v>0</v>
      </c>
      <c r="O66" s="455">
        <f t="shared" ref="O66" si="386">SUM(O61:O65)</f>
        <v>0</v>
      </c>
      <c r="P66" s="455">
        <f>SUM(P61:P65)</f>
        <v>475</v>
      </c>
      <c r="Q66" s="455">
        <f t="shared" ref="Q66" si="387">SUM(Q61:Q65)</f>
        <v>2</v>
      </c>
      <c r="R66" s="455">
        <f t="shared" ref="R66" si="388">SUM(R61:R65)</f>
        <v>0</v>
      </c>
      <c r="S66" s="455">
        <f>SUM(S61:S65)</f>
        <v>0</v>
      </c>
      <c r="T66" s="455">
        <f t="shared" ref="T66" si="389">SUM(T61:T65)</f>
        <v>467</v>
      </c>
      <c r="U66" s="455">
        <f t="shared" ref="U66" si="390">SUM(U61:U65)</f>
        <v>6</v>
      </c>
      <c r="V66" s="455">
        <f t="shared" ref="V66" si="391">SUM(V61:V65)</f>
        <v>0</v>
      </c>
      <c r="W66" s="455">
        <f t="shared" ref="W66" si="392">SUM(W61:W65)</f>
        <v>420</v>
      </c>
      <c r="X66" s="455">
        <f>SUM(X61:X65)</f>
        <v>55</v>
      </c>
      <c r="Y66" s="455">
        <f t="shared" ref="Y66" si="393">SUM(Y61:Y65)</f>
        <v>0</v>
      </c>
      <c r="Z66" s="455">
        <f t="shared" ref="Z66" si="394">SUM(Z61:Z65)</f>
        <v>154</v>
      </c>
      <c r="AA66" s="455">
        <f t="shared" ref="AA66" si="395">SUM(AA61:AA65)</f>
        <v>145</v>
      </c>
      <c r="AB66" s="455">
        <f t="shared" ref="AB66" si="396">SUM(AB61:AB65)</f>
        <v>16</v>
      </c>
      <c r="AC66" s="455">
        <f t="shared" ref="AC66" si="397">SUM(AC61:AC65)</f>
        <v>278</v>
      </c>
      <c r="AD66" s="455">
        <f>SUM(AD61:AD65)</f>
        <v>29</v>
      </c>
      <c r="AE66" s="471">
        <f>AVERAGE(AE61:AE65)</f>
        <v>36.450000000000003</v>
      </c>
      <c r="AF66" s="471">
        <f>AVERAGE(AF61:AF65)</f>
        <v>12.683333333333334</v>
      </c>
      <c r="AG66" s="455"/>
      <c r="AH66" s="455">
        <f>SUM(AH61:AH65)</f>
        <v>454</v>
      </c>
      <c r="AI66" s="455">
        <f>SUM(AI61:AI65)</f>
        <v>0</v>
      </c>
      <c r="AJ66" s="455">
        <f t="shared" ref="AJ66" si="398">SUM(AJ61:AJ65)</f>
        <v>0</v>
      </c>
      <c r="AK66" s="455">
        <f t="shared" ref="AK66" si="399">SUM(AK61:AK65)</f>
        <v>0</v>
      </c>
      <c r="AL66" s="455">
        <f t="shared" ref="AL66" si="400">SUM(AL61:AL65)</f>
        <v>0</v>
      </c>
      <c r="AM66" s="455">
        <f t="shared" ref="AM66" si="401">SUM(AM61:AM65)</f>
        <v>40</v>
      </c>
      <c r="AN66" s="455">
        <f t="shared" ref="AN66" si="402">SUM(AN61:AN65)</f>
        <v>2</v>
      </c>
      <c r="AO66" s="455">
        <f>SUM(AO61:AO65)</f>
        <v>26</v>
      </c>
      <c r="AP66" s="455">
        <f t="shared" ref="AP66" si="403">SUM(AP61:AP65)</f>
        <v>126</v>
      </c>
      <c r="AQ66" s="455">
        <f t="shared" ref="AQ66" si="404">SUM(AQ61:AQ65)</f>
        <v>195</v>
      </c>
      <c r="AR66" s="455">
        <f t="shared" ref="AR66" si="405">SUM(AR61:AR65)</f>
        <v>56</v>
      </c>
      <c r="AS66" s="455">
        <f t="shared" ref="AS66" si="406">SUM(AS61:AS65)</f>
        <v>9</v>
      </c>
      <c r="AT66" s="455">
        <f>SUM(AT61:AT65)</f>
        <v>10</v>
      </c>
      <c r="AU66" s="455">
        <f t="shared" ref="AU66" si="407">SUM(AU61:AU65)</f>
        <v>0</v>
      </c>
      <c r="AV66" s="455">
        <f t="shared" ref="AV66" si="408">SUM(AV61:AV65)</f>
        <v>0</v>
      </c>
      <c r="AW66" s="455">
        <f t="shared" ref="AW66" si="409">SUM(AW61:AW65)</f>
        <v>3</v>
      </c>
      <c r="AX66" s="455">
        <f t="shared" ref="AX66" si="410">SUM(AX61:AX65)</f>
        <v>0</v>
      </c>
      <c r="AY66" s="455">
        <f t="shared" ref="AY66" si="411">SUM(AY61:AY65)</f>
        <v>3</v>
      </c>
      <c r="AZ66" s="455">
        <f t="shared" ref="AZ66" si="412">SUM(AZ61:AZ65)</f>
        <v>0</v>
      </c>
      <c r="BA66" s="455">
        <f t="shared" ref="BA66" si="413">SUM(BA61:BA65)</f>
        <v>2</v>
      </c>
      <c r="BB66" s="455">
        <f t="shared" ref="BB66" si="414">SUM(BB61:BB65)</f>
        <v>0</v>
      </c>
      <c r="BC66" s="456">
        <f t="shared" ref="BC66" si="415">SUM(BC61:BC65)</f>
        <v>2</v>
      </c>
    </row>
    <row r="67" spans="1:55" ht="33.950000000000003" customHeight="1">
      <c r="A67" s="2577" t="s">
        <v>215</v>
      </c>
      <c r="B67" s="449" t="s">
        <v>74</v>
      </c>
      <c r="C67" s="2754">
        <f>SUM('Комунальні по юр. особам'!E369:E373,'Комунальні по юр. особам'!E374:E378,'Комунальні по юр. особам'!E379:E383,'Комунальні по юр. особам'!E384:E388,'Комунальні по юр. особам'!E389:E393,'Комунальні по юр. особам'!E394:E398)</f>
        <v>940</v>
      </c>
      <c r="D67" s="2755">
        <f>C67-SUM(K67:K71)</f>
        <v>-36</v>
      </c>
      <c r="E67" s="450">
        <f>SUM(K67,AT67)</f>
        <v>40</v>
      </c>
      <c r="F67" s="451">
        <f>SUM(G67:J67)</f>
        <v>0</v>
      </c>
      <c r="G67" s="231">
        <f>SUM('Комунальні по юр. особам'!I369,'Комунальні по юр. особам'!I374,'Комунальні по юр. особам'!I379,'Комунальні по юр. особам'!I384,'Комунальні по юр. особам'!I389,'Комунальні по юр. особам'!I394)</f>
        <v>0</v>
      </c>
      <c r="H67" s="231">
        <f>SUM('Комунальні по юр. особам'!J369,'Комунальні по юр. особам'!J374,'Комунальні по юр. особам'!J379,'Комунальні по юр. особам'!J384,'Комунальні по юр. особам'!J389,'Комунальні по юр. особам'!J394)</f>
        <v>0</v>
      </c>
      <c r="I67" s="231">
        <f>SUM('Комунальні по юр. особам'!K369,'Комунальні по юр. особам'!K374,'Комунальні по юр. особам'!K379,'Комунальні по юр. особам'!K384,'Комунальні по юр. особам'!K389,'Комунальні по юр. особам'!K394)</f>
        <v>0</v>
      </c>
      <c r="J67" s="232">
        <f>SUM('Комунальні по юр. особам'!L369,'Комунальні по юр. особам'!L374,'Комунальні по юр. особам'!L379,'Комунальні по юр. особам'!L384,'Комунальні по юр. особам'!L389,'Комунальні по юр. особам'!L394)</f>
        <v>0</v>
      </c>
      <c r="K67" s="510">
        <f>IF(AND(SUM(L67:P67)=SUM(W67:X67),SUM(Q67:V67)=SUM(W67:X67)),SUM(L67:P67),"ПЕРЕВІРТЕ ПРАВИЛЬНІСТЬ ДАНИХ")</f>
        <v>39</v>
      </c>
      <c r="L67" s="228">
        <f>SUM('Комунальні по юр. особам'!N369,'Комунальні по юр. особам'!N374,'Комунальні по юр. особам'!N379,'Комунальні по юр. особам'!N384,'Комунальні по юр. особам'!N389,'Комунальні по юр. особам'!N394,'Комунальні по юр. особам'!N374)</f>
        <v>0</v>
      </c>
      <c r="M67" s="263">
        <f>SUM('Комунальні по юр. особам'!O369,'Комунальні по юр. особам'!O374,'Комунальні по юр. особам'!O379,'Комунальні по юр. особам'!O384,'Комунальні по юр. особам'!O389,'Комунальні по юр. особам'!O394,'Комунальні по юр. особам'!O374)</f>
        <v>39</v>
      </c>
      <c r="N67" s="263">
        <f>SUM('Комунальні по юр. особам'!P369,'Комунальні по юр. особам'!P374,'Комунальні по юр. особам'!P379,'Комунальні по юр. особам'!P384,'Комунальні по юр. особам'!P389,'Комунальні по юр. особам'!P394,'Комунальні по юр. особам'!P374)</f>
        <v>0</v>
      </c>
      <c r="O67" s="263">
        <f>SUM('Комунальні по юр. особам'!Q369,'Комунальні по юр. особам'!Q374,'Комунальні по юр. особам'!Q379,'Комунальні по юр. особам'!Q384,'Комунальні по юр. особам'!Q389,'Комунальні по юр. особам'!Q394,'Комунальні по юр. особам'!Q374)</f>
        <v>0</v>
      </c>
      <c r="P67" s="452">
        <f>SUM('Комунальні по юр. особам'!R369,'Комунальні по юр. особам'!R374,'Комунальні по юр. особам'!R379,'Комунальні по юр. особам'!R384,'Комунальні по юр. особам'!R389,'Комунальні по юр. особам'!R394,'Комунальні по юр. особам'!R374)</f>
        <v>0</v>
      </c>
      <c r="Q67" s="264">
        <f>SUM('Комунальні по юр. особам'!S369,'Комунальні по юр. особам'!S374,'Комунальні по юр. особам'!S379,'Комунальні по юр. особам'!S384,'Комунальні по юр. особам'!S389,'Комунальні по юр. особам'!S394,'Комунальні по юр. особам'!S374)</f>
        <v>2</v>
      </c>
      <c r="R67" s="263">
        <f>SUM('Комунальні по юр. особам'!T369,'Комунальні по юр. особам'!T374,'Комунальні по юр. особам'!T379,'Комунальні по юр. особам'!T384,'Комунальні по юр. особам'!T389,'Комунальні по юр. особам'!T394,'Комунальні по юр. особам'!T374)</f>
        <v>3</v>
      </c>
      <c r="S67" s="263">
        <f>SUM('Комунальні по юр. особам'!U369,'Комунальні по юр. особам'!U374,'Комунальні по юр. особам'!U379,'Комунальні по юр. особам'!U384,'Комунальні по юр. особам'!U389,'Комунальні по юр. особам'!U394,'Комунальні по юр. особам'!U374)</f>
        <v>0</v>
      </c>
      <c r="T67" s="453">
        <f>SUM('Комунальні по юр. особам'!V369,'Комунальні по юр. особам'!V374,'Комунальні по юр. особам'!V379,'Комунальні по юр. особам'!V384,'Комунальні по юр. особам'!V389,'Комунальні по юр. особам'!V394,'Комунальні по юр. особам'!V374)</f>
        <v>31</v>
      </c>
      <c r="U67" s="263">
        <f>SUM('Комунальні по юр. особам'!W369,'Комунальні по юр. особам'!W374,'Комунальні по юр. особам'!W379,'Комунальні по юр. особам'!W384,'Комунальні по юр. особам'!W389,'Комунальні по юр. особам'!W394,'Комунальні по юр. особам'!W374)</f>
        <v>3</v>
      </c>
      <c r="V67" s="229">
        <f>SUM('Комунальні по юр. особам'!X369,'Комунальні по юр. особам'!X374,'Комунальні по юр. особам'!X379,'Комунальні по юр. особам'!X384,'Комунальні по юр. особам'!X389,'Комунальні по юр. особам'!X394,'Комунальні по юр. особам'!X374)</f>
        <v>0</v>
      </c>
      <c r="W67" s="228">
        <f>SUM('Комунальні по юр. особам'!Y369,'Комунальні по юр. особам'!Y374,'Комунальні по юр. особам'!Y379,'Комунальні по юр. особам'!Y384,'Комунальні по юр. особам'!Y389,'Комунальні по юр. особам'!Y394,'Комунальні по юр. особам'!Y374)</f>
        <v>37</v>
      </c>
      <c r="X67" s="229">
        <f>SUM('Комунальні по юр. особам'!Z369,'Комунальні по юр. особам'!Z374,'Комунальні по юр. особам'!Z379,'Комунальні по юр. особам'!Z384,'Комунальні по юр. особам'!Z389,'Комунальні по юр. особам'!Z394,'Комунальні по юр. особам'!Z374)</f>
        <v>2</v>
      </c>
      <c r="Y67" s="230">
        <f>SUM('Комунальні по юр. особам'!AA369,'Комунальні по юр. особам'!AA374,'Комунальні по юр. особам'!AA379,'Комунальні по юр. особам'!AA384,'Комунальні по юр. особам'!AA389,'Комунальні по юр. особам'!AA394,'Комунальні по юр. особам'!AA374)</f>
        <v>0</v>
      </c>
      <c r="Z67" s="231">
        <f>SUM('Комунальні по юр. особам'!AB369,'Комунальні по юр. особам'!AB374,'Комунальні по юр. особам'!AB379,'Комунальні по юр. особам'!AB384,'Комунальні по юр. особам'!AB389,'Комунальні по юр. особам'!AB394,'Комунальні по юр. особам'!AB374)</f>
        <v>6</v>
      </c>
      <c r="AA67" s="231">
        <f>SUM('Комунальні по юр. особам'!AC369,'Комунальні по юр. особам'!AC374,'Комунальні по юр. особам'!AC379,'Комунальні по юр. особам'!AC384,'Комунальні по юр. особам'!AC389,'Комунальні по юр. особам'!AC394,'Комунальні по юр. особам'!AC374)</f>
        <v>6</v>
      </c>
      <c r="AB67" s="231">
        <f>SUM('Комунальні по юр. особам'!AD369,'Комунальні по юр. особам'!AD374,'Комунальні по юр. особам'!AD379,'Комунальні по юр. особам'!AD384,'Комунальні по юр. особам'!AD389,'Комунальні по юр. особам'!AD394,'Комунальні по юр. особам'!AD374)</f>
        <v>3</v>
      </c>
      <c r="AC67" s="231">
        <f>SUM('Комунальні по юр. особам'!AE369,'Комунальні по юр. особам'!AE374,'Комунальні по юр. особам'!AE379,'Комунальні по юр. особам'!AE384,'Комунальні по юр. особам'!AE389,'Комунальні по юр. особам'!AE394,'Комунальні по юр. особам'!AE374)</f>
        <v>37</v>
      </c>
      <c r="AD67" s="232">
        <f>SUM('Комунальні по юр. особам'!AF369,'Комунальні по юр. особам'!AF374,'Комунальні по юр. особам'!AF379,'Комунальні по юр. особам'!AF384,'Комунальні по юр. особам'!AF389,'Комунальні по юр. особам'!AF394,'Комунальні по юр. особам'!AF374)</f>
        <v>4</v>
      </c>
      <c r="AE67" s="517">
        <f>AVERAGE('Комунальні по юр. особам'!AG369)</f>
        <v>35.1</v>
      </c>
      <c r="AF67" s="518">
        <f>AVERAGE('Комунальні по юр. особам'!AH369)</f>
        <v>7.7</v>
      </c>
      <c r="AG67" s="273">
        <f>AVERAGE('Комунальні по юр. особам'!AI369)</f>
        <v>16</v>
      </c>
      <c r="AH67" s="274">
        <f>SUM(AL67:AN67)</f>
        <v>39</v>
      </c>
      <c r="AI67" s="273"/>
      <c r="AJ67" s="231"/>
      <c r="AK67" s="454"/>
      <c r="AL67" s="230">
        <f>SUM('Комунальні по юр. особам'!AN369)</f>
        <v>1</v>
      </c>
      <c r="AM67" s="231">
        <f>SUM('Комунальні по юр. особам'!AO369)</f>
        <v>28</v>
      </c>
      <c r="AN67" s="454">
        <f>SUM('Комунальні по юр. особам'!AP369)</f>
        <v>10</v>
      </c>
      <c r="AO67" s="230"/>
      <c r="AP67" s="231"/>
      <c r="AQ67" s="231"/>
      <c r="AR67" s="231"/>
      <c r="AS67" s="232"/>
      <c r="AT67" s="398">
        <f>SUM(AU67:BC67)</f>
        <v>1</v>
      </c>
      <c r="AU67" s="228">
        <f>SUM('Комунальні по юр. особам'!AW369)</f>
        <v>0</v>
      </c>
      <c r="AV67" s="228">
        <f>SUM('Комунальні по юр. особам'!AX369)</f>
        <v>1</v>
      </c>
      <c r="AW67" s="228">
        <f>SUM('Комунальні по юр. особам'!AY369)</f>
        <v>0</v>
      </c>
      <c r="AX67" s="228">
        <f>SUM('Комунальні по юр. особам'!AZ369)</f>
        <v>0</v>
      </c>
      <c r="AY67" s="228">
        <f>SUM('Комунальні по юр. особам'!BA369)</f>
        <v>0</v>
      </c>
      <c r="AZ67" s="228">
        <f>SUM('Комунальні по юр. особам'!BB369)</f>
        <v>0</v>
      </c>
      <c r="BA67" s="228">
        <f>SUM('Комунальні по юр. особам'!BC369)</f>
        <v>0</v>
      </c>
      <c r="BB67" s="228">
        <f>SUM('Комунальні по юр. особам'!BD369)</f>
        <v>0</v>
      </c>
      <c r="BC67" s="519">
        <f>SUM('Комунальні по юр. особам'!BE369)</f>
        <v>0</v>
      </c>
    </row>
    <row r="68" spans="1:55" ht="33.950000000000003" customHeight="1">
      <c r="A68" s="2577"/>
      <c r="B68" s="234" t="s">
        <v>75</v>
      </c>
      <c r="C68" s="2627"/>
      <c r="D68" s="2630"/>
      <c r="E68" s="227">
        <f t="shared" ref="E68" si="416">SUM(K68,AT68)</f>
        <v>0</v>
      </c>
      <c r="F68" s="235">
        <f t="shared" ref="F68" si="417">SUM(G68:J68)</f>
        <v>0</v>
      </c>
      <c r="G68" s="236"/>
      <c r="H68" s="236"/>
      <c r="I68" s="236"/>
      <c r="J68" s="237"/>
      <c r="K68" s="504">
        <f t="shared" ref="K68" si="418">IF(AND(SUM(L68:P68)=SUM(W68:X68),SUM(Q68:V68)=SUM(W68:X68)),SUM(L68:P68),"ПЕРЕВІРТЕ ПРАВИЛЬНІСТЬ ДАНИХ")</f>
        <v>0</v>
      </c>
      <c r="L68" s="259"/>
      <c r="M68" s="238"/>
      <c r="N68" s="238"/>
      <c r="O68" s="238"/>
      <c r="P68" s="239"/>
      <c r="Q68" s="240"/>
      <c r="R68" s="241"/>
      <c r="S68" s="241"/>
      <c r="T68" s="238"/>
      <c r="U68" s="238"/>
      <c r="V68" s="242"/>
      <c r="W68" s="228"/>
      <c r="X68" s="229"/>
      <c r="Y68" s="243"/>
      <c r="Z68" s="244"/>
      <c r="AA68" s="244"/>
      <c r="AB68" s="244"/>
      <c r="AC68" s="244"/>
      <c r="AD68" s="245"/>
      <c r="AE68" s="477"/>
      <c r="AF68" s="478"/>
      <c r="AG68" s="409"/>
      <c r="AH68" s="247"/>
      <c r="AI68" s="248"/>
      <c r="AJ68" s="249"/>
      <c r="AK68" s="250"/>
      <c r="AL68" s="251"/>
      <c r="AM68" s="249"/>
      <c r="AN68" s="250"/>
      <c r="AO68" s="251"/>
      <c r="AP68" s="249"/>
      <c r="AQ68" s="249"/>
      <c r="AR68" s="249"/>
      <c r="AS68" s="252"/>
      <c r="AT68" s="372">
        <f t="shared" ref="AT68" si="419">SUM(AU68:BC68)</f>
        <v>0</v>
      </c>
      <c r="AU68" s="259"/>
      <c r="AV68" s="238"/>
      <c r="AW68" s="238"/>
      <c r="AX68" s="238"/>
      <c r="AY68" s="238"/>
      <c r="AZ68" s="238"/>
      <c r="BA68" s="238"/>
      <c r="BB68" s="238"/>
      <c r="BC68" s="400"/>
    </row>
    <row r="69" spans="1:55" ht="33.950000000000003" customHeight="1">
      <c r="A69" s="2577"/>
      <c r="B69" s="234" t="s">
        <v>76</v>
      </c>
      <c r="C69" s="2627"/>
      <c r="D69" s="2630"/>
      <c r="E69" s="278">
        <v>0</v>
      </c>
      <c r="F69" s="68"/>
      <c r="G69" s="69"/>
      <c r="H69" s="69"/>
      <c r="I69" s="69"/>
      <c r="J69" s="70"/>
      <c r="K69" s="505"/>
      <c r="L69" s="92"/>
      <c r="M69" s="71"/>
      <c r="N69" s="84"/>
      <c r="O69" s="85"/>
      <c r="P69" s="106"/>
      <c r="Q69" s="73"/>
      <c r="R69" s="71"/>
      <c r="S69" s="71"/>
      <c r="T69" s="71"/>
      <c r="U69" s="71"/>
      <c r="V69" s="72"/>
      <c r="W69" s="104"/>
      <c r="X69" s="86"/>
      <c r="Y69" s="67"/>
      <c r="Z69" s="65"/>
      <c r="AA69" s="65"/>
      <c r="AB69" s="65"/>
      <c r="AC69" s="65"/>
      <c r="AD69" s="66"/>
      <c r="AE69" s="76"/>
      <c r="AF69" s="70"/>
      <c r="AG69" s="76"/>
      <c r="AH69" s="279"/>
      <c r="AI69" s="78"/>
      <c r="AJ69" s="79"/>
      <c r="AK69" s="80"/>
      <c r="AL69" s="81"/>
      <c r="AM69" s="79"/>
      <c r="AN69" s="80"/>
      <c r="AO69" s="81"/>
      <c r="AP69" s="79"/>
      <c r="AQ69" s="79"/>
      <c r="AR69" s="79"/>
      <c r="AS69" s="280"/>
      <c r="AT69" s="220"/>
      <c r="AU69" s="259"/>
      <c r="AV69" s="238"/>
      <c r="AW69" s="238"/>
      <c r="AX69" s="238"/>
      <c r="AY69" s="238"/>
      <c r="AZ69" s="238"/>
      <c r="BA69" s="238"/>
      <c r="BB69" s="238"/>
      <c r="BC69" s="400"/>
    </row>
    <row r="70" spans="1:55" ht="33.950000000000003" customHeight="1">
      <c r="A70" s="2577"/>
      <c r="B70" s="234" t="s">
        <v>77</v>
      </c>
      <c r="C70" s="2627"/>
      <c r="D70" s="2630"/>
      <c r="E70" s="227">
        <f>SUM(K70,AT70)</f>
        <v>960</v>
      </c>
      <c r="F70" s="235">
        <f>SUM(G70:J70)</f>
        <v>29</v>
      </c>
      <c r="G70" s="249">
        <f>SUM('Комунальні по юр. особам'!I372,'Комунальні по юр. особам'!I377,'Комунальні по юр. особам'!I382,'Комунальні по юр. особам'!I387,'Комунальні по юр. особам'!I392,'Комунальні по юр. особам'!I397)</f>
        <v>14</v>
      </c>
      <c r="H70" s="249">
        <f>SUM('Комунальні по юр. особам'!J372,'Комунальні по юр. особам'!J377,'Комунальні по юр. особам'!J382,'Комунальні по юр. особам'!J387,'Комунальні по юр. особам'!J392,'Комунальні по юр. особам'!J397)</f>
        <v>13</v>
      </c>
      <c r="I70" s="249">
        <f>SUM('Комунальні по юр. особам'!K372,'Комунальні по юр. особам'!K377,'Комунальні по юр. особам'!K382,'Комунальні по юр. особам'!K387,'Комунальні по юр. особам'!K392,'Комунальні по юр. особам'!K397)</f>
        <v>2</v>
      </c>
      <c r="J70" s="252">
        <f>SUM('Комунальні по юр. особам'!L372,'Комунальні по юр. особам'!L377,'Комунальні по юр. особам'!L382,'Комунальні по юр. особам'!L387,'Комунальні по юр. особам'!L392,'Комунальні по юр. особам'!L397)</f>
        <v>0</v>
      </c>
      <c r="K70" s="504">
        <f>IF(AND(SUM(L70:P70)=SUM(W70:X70),SUM(Q70:V70)=SUM(W70:X70)),SUM(L70:P70),"ПЕРЕВІРТЕ ПРАВИЛЬНІСТЬ ДАНИХ")</f>
        <v>937</v>
      </c>
      <c r="L70" s="259">
        <f>SUM('Комунальні по юр. особам'!N372,'Комунальні по юр. особам'!N377,'Комунальні по юр. особам'!N382,'Комунальні по юр. особам'!N387,'Комунальні по юр. особам'!N392,'Комунальні по юр. особам'!N397)</f>
        <v>0</v>
      </c>
      <c r="M70" s="238">
        <f>SUM('Комунальні по юр. особам'!O372,'Комунальні по юр. особам'!O377,'Комунальні по юр. особам'!O382,'Комунальні по юр. особам'!O387,'Комунальні по юр. особам'!O392,'Комунальні по юр. особам'!O397)</f>
        <v>937</v>
      </c>
      <c r="N70" s="238">
        <f>SUM('Комунальні по юр. особам'!P372,'Комунальні по юр. особам'!P377,'Комунальні по юр. особам'!P382,'Комунальні по юр. особам'!P387,'Комунальні по юр. особам'!P392,'Комунальні по юр. особам'!P397)</f>
        <v>0</v>
      </c>
      <c r="O70" s="238">
        <f>SUM('Комунальні по юр. особам'!Q372,'Комунальні по юр. особам'!Q377,'Комунальні по юр. особам'!Q382,'Комунальні по юр. особам'!Q387,'Комунальні по юр. особам'!Q392,'Комунальні по юр. особам'!Q397)</f>
        <v>0</v>
      </c>
      <c r="P70" s="239">
        <f>SUM('Комунальні по юр. особам'!R372,'Комунальні по юр. особам'!R377,'Комунальні по юр. особам'!R382,'Комунальні по юр. особам'!R387,'Комунальні по юр. особам'!R392,'Комунальні по юр. особам'!R397)</f>
        <v>0</v>
      </c>
      <c r="Q70" s="240">
        <f>SUM('Комунальні по юр. особам'!S372,'Комунальні по юр. особам'!S377,'Комунальні по юр. особам'!S382,'Комунальні по юр. особам'!S387,'Комунальні по юр. особам'!S392,'Комунальні по юр. особам'!S397)</f>
        <v>149</v>
      </c>
      <c r="R70" s="238">
        <f>SUM('Комунальні по юр. особам'!T372,'Комунальні по юр. особам'!T377,'Комунальні по юр. особам'!T382,'Комунальні по юр. особам'!T387,'Комунальні по юр. особам'!T392,'Комунальні по юр. особам'!T397)</f>
        <v>39</v>
      </c>
      <c r="S70" s="238">
        <f>SUM('Комунальні по юр. особам'!U372,'Комунальні по юр. особам'!U377,'Комунальні по юр. особам'!U382,'Комунальні по юр. особам'!U387,'Комунальні по юр. особам'!U392,'Комунальні по юр. особам'!U397)</f>
        <v>0</v>
      </c>
      <c r="T70" s="238">
        <f>SUM('Комунальні по юр. особам'!V372,'Комунальні по юр. особам'!V377,'Комунальні по юр. особам'!V382,'Комунальні по юр. особам'!V387,'Комунальні по юр. особам'!V392,'Комунальні по юр. особам'!V397)</f>
        <v>738</v>
      </c>
      <c r="U70" s="238">
        <f>SUM('Комунальні по юр. особам'!W372,'Комунальні по юр. особам'!W377,'Комунальні по юр. особам'!W382,'Комунальні по юр. особам'!W387,'Комунальні по юр. особам'!W392,'Комунальні по юр. особам'!W397)</f>
        <v>11</v>
      </c>
      <c r="V70" s="242">
        <f>SUM('Комунальні по юр. особам'!X372,'Комунальні по юр. особам'!X377,'Комунальні по юр. особам'!X382,'Комунальні по юр. особам'!X387,'Комунальні по юр. особам'!X392,'Комунальні по юр. особам'!X397)</f>
        <v>0</v>
      </c>
      <c r="W70" s="228">
        <f>SUM('Комунальні по юр. особам'!Y372,'Комунальні по юр. особам'!Y377,'Комунальні по юр. особам'!Y382,'Комунальні по юр. особам'!Y387,'Комунальні по юр. особам'!Y392,'Комунальні по юр. особам'!Y397)</f>
        <v>828</v>
      </c>
      <c r="X70" s="229">
        <f>SUM('Комунальні по юр. особам'!Z372,'Комунальні по юр. особам'!Z377,'Комунальні по юр. особам'!Z382,'Комунальні по юр. особам'!Z387,'Комунальні по юр. особам'!Z392,'Комунальні по юр. особам'!Z397)</f>
        <v>109</v>
      </c>
      <c r="Y70" s="230">
        <f>SUM('Комунальні по юр. особам'!AA372,'Комунальні по юр. особам'!AA377,'Комунальні по юр. особам'!AA382,'Комунальні по юр. особам'!AA387,'Комунальні по юр. особам'!AA392,'Комунальні по юр. особам'!AA397)</f>
        <v>0</v>
      </c>
      <c r="Z70" s="231">
        <f>SUM('Комунальні по юр. особам'!AB372,'Комунальні по юр. особам'!AB377,'Комунальні по юр. особам'!AB382,'Комунальні по юр. особам'!AB387,'Комунальні по юр. особам'!AB392,'Комунальні по юр. особам'!AB397)</f>
        <v>209</v>
      </c>
      <c r="AA70" s="231">
        <f>SUM('Комунальні по юр. особам'!AC372,'Комунальні по юр. особам'!AC377,'Комунальні по юр. особам'!AC382,'Комунальні по юр. особам'!AC387,'Комунальні по юр. особам'!AC392,'Комунальні по юр. особам'!AC397)</f>
        <v>206</v>
      </c>
      <c r="AB70" s="231">
        <f>SUM('Комунальні по юр. особам'!AD372,'Комунальні по юр. особам'!AD377,'Комунальні по юр. особам'!AD382,'Комунальні по юр. особам'!AD387,'Комунальні по юр. особам'!AD392,'Комунальні по юр. особам'!AD397)</f>
        <v>45</v>
      </c>
      <c r="AC70" s="231">
        <f>SUM('Комунальні по юр. особам'!AE372,'Комунальні по юр. особам'!AE377,'Комунальні по юр. особам'!AE382,'Комунальні по юр. особам'!AE387,'Комунальні по юр. особам'!AE392,'Комунальні по юр. особам'!AE397)</f>
        <v>611</v>
      </c>
      <c r="AD70" s="232">
        <f>SUM('Комунальні по юр. особам'!AF372,'Комунальні по юр. особам'!AF377,'Комунальні по юр. особам'!AF382,'Комунальні по юр. особам'!AF387,'Комунальні по юр. особам'!AF392,'Комунальні по юр. особам'!AF397)</f>
        <v>72</v>
      </c>
      <c r="AE70" s="491">
        <f>AVERAGE('Комунальні по юр. особам'!AG372,'Комунальні по юр. особам'!AG377,'Комунальні по юр. особам'!AG382,'Комунальні по юр. особам'!AG387,'Комунальні по юр. особам'!AG392,'Комунальні по юр. особам'!AG397)</f>
        <v>38.383333333333333</v>
      </c>
      <c r="AF70" s="491">
        <f>AVERAGE('Комунальні по юр. особам'!AH372,'Комунальні по юр. особам'!AH377,'Комунальні по юр. особам'!AH382,'Комунальні по юр. особам'!AH387,'Комунальні по юр. особам'!AH392,'Комунальні по юр. особам'!AH397)</f>
        <v>15.233333333333334</v>
      </c>
      <c r="AG70" s="491">
        <f>AVERAGE('Комунальні по юр. особам'!AI372,'Комунальні по юр. особам'!AI377,'Комунальні по юр. особам'!AI382,'Комунальні по юр. особам'!AI387,'Комунальні по юр. особам'!AI392,'Комунальні по юр. особам'!AI397)</f>
        <v>103.11666666666667</v>
      </c>
      <c r="AH70" s="247">
        <f>SUM(AO70:AS70)</f>
        <v>937</v>
      </c>
      <c r="AI70" s="248"/>
      <c r="AJ70" s="249"/>
      <c r="AK70" s="250"/>
      <c r="AL70" s="251"/>
      <c r="AM70" s="249"/>
      <c r="AN70" s="250"/>
      <c r="AO70" s="254">
        <f>SUM('Комунальні по юр. особам'!AQ372,'Комунальні по юр. особам'!AQ377,'Комунальні по юр. особам'!AQ382,'Комунальні по юр. особам'!AQ387,'Комунальні по юр. особам'!AQ392,'Комунальні по юр. особам'!AQ397)</f>
        <v>66</v>
      </c>
      <c r="AP70" s="255">
        <f>SUM('Комунальні по юр. особам'!AR372,'Комунальні по юр. особам'!AR377,'Комунальні по юр. особам'!AR382,'Комунальні по юр. особам'!AR387,'Комунальні по юр. особам'!AR392,'Комунальні по юр. особам'!AR397)</f>
        <v>203</v>
      </c>
      <c r="AQ70" s="255">
        <f>SUM('Комунальні по юр. особам'!AS372,'Комунальні по юр. особам'!AS377,'Комунальні по юр. особам'!AS382,'Комунальні по юр. особам'!AS387,'Комунальні по юр. особам'!AS392,'Комунальні по юр. особам'!AS397)</f>
        <v>404</v>
      </c>
      <c r="AR70" s="255">
        <f>SUM('Комунальні по юр. особам'!AT372,'Комунальні по юр. особам'!AT377,'Комунальні по юр. особам'!AT382,'Комунальні по юр. особам'!AT387,'Комунальні по юр. особам'!AT392,'Комунальні по юр. особам'!AT397)</f>
        <v>212</v>
      </c>
      <c r="AS70" s="255">
        <f>SUM('Комунальні по юр. особам'!AU372,'Комунальні по юр. особам'!AU377,'Комунальні по юр. особам'!AU382,'Комунальні по юр. особам'!AU387,'Комунальні по юр. особам'!AU392,'Комунальні по юр. особам'!AU397)</f>
        <v>52</v>
      </c>
      <c r="AT70" s="372">
        <f>SUM(AU70:BC70)</f>
        <v>23</v>
      </c>
      <c r="AU70" s="259">
        <f>SUM('Комунальні по юр. особам'!AW372,'Комунальні по юр. особам'!AW377,'Комунальні по юр. особам'!AW382,'Комунальні по юр. особам'!AW387,'Комунальні по юр. особам'!AW392,'Комунальні по юр. особам'!AW397)</f>
        <v>0</v>
      </c>
      <c r="AV70" s="238">
        <f>SUM('Комунальні по юр. особам'!AX372,'Комунальні по юр. особам'!AX377,'Комунальні по юр. особам'!AX382,'Комунальні по юр. особам'!AX387,'Комунальні по юр. особам'!AX392,'Комунальні по юр. особам'!AX397)</f>
        <v>1</v>
      </c>
      <c r="AW70" s="238">
        <f>SUM('Комунальні по юр. особам'!AY372,'Комунальні по юр. особам'!AY377,'Комунальні по юр. особам'!AY382,'Комунальні по юр. особам'!AY387,'Комунальні по юр. особам'!AY392,'Комунальні по юр. особам'!AY397)</f>
        <v>1</v>
      </c>
      <c r="AX70" s="238">
        <f>SUM('Комунальні по юр. особам'!AZ372,'Комунальні по юр. особам'!AZ377,'Комунальні по юр. особам'!AZ382,'Комунальні по юр. особам'!AZ387,'Комунальні по юр. особам'!AZ392,'Комунальні по юр. особам'!AZ397)</f>
        <v>1</v>
      </c>
      <c r="AY70" s="238">
        <f>SUM('Комунальні по юр. особам'!BA372,'Комунальні по юр. особам'!BA377,'Комунальні по юр. особам'!BA382,'Комунальні по юр. особам'!BA387,'Комунальні по юр. особам'!BA392,'Комунальні по юр. особам'!BA397)</f>
        <v>13</v>
      </c>
      <c r="AZ70" s="238">
        <f>SUM('Комунальні по юр. особам'!BB372,'Комунальні по юр. особам'!BB377,'Комунальні по юр. особам'!BB382,'Комунальні по юр. особам'!BB387,'Комунальні по юр. особам'!BB392,'Комунальні по юр. особам'!BB397)</f>
        <v>0</v>
      </c>
      <c r="BA70" s="238">
        <f>SUM('Комунальні по юр. особам'!BC372,'Комунальні по юр. особам'!BC377,'Комунальні по юр. особам'!BC382,'Комунальні по юр. особам'!BC387,'Комунальні по юр. особам'!BC392,'Комунальні по юр. особам'!BC397)</f>
        <v>2</v>
      </c>
      <c r="BB70" s="238">
        <f>SUM('Комунальні по юр. особам'!BD372,'Комунальні по юр. особам'!BD377,'Комунальні по юр. особам'!BD382,'Комунальні по юр. особам'!BD387,'Комунальні по юр. особам'!BD392,'Комунальні по юр. особам'!BD397)</f>
        <v>4</v>
      </c>
      <c r="BC70" s="400">
        <f>SUM('Комунальні по юр. особам'!BE372,'Комунальні по юр. особам'!BE377,'Комунальні по юр. особам'!BE382,'Комунальні по юр. особам'!BE387,'Комунальні по юр. особам'!BE392,'Комунальні по юр. особам'!BE397)</f>
        <v>1</v>
      </c>
    </row>
    <row r="71" spans="1:55" ht="33.950000000000003" customHeight="1" thickBot="1">
      <c r="A71" s="2577"/>
      <c r="B71" s="256" t="s">
        <v>78</v>
      </c>
      <c r="C71" s="2627"/>
      <c r="D71" s="2630"/>
      <c r="E71" s="433">
        <f t="shared" ref="E71" si="420">SUM(K71,AT71)</f>
        <v>0</v>
      </c>
      <c r="F71" s="434">
        <f t="shared" ref="F71" si="421">SUM(G71:J71)</f>
        <v>0</v>
      </c>
      <c r="G71" s="435"/>
      <c r="H71" s="435"/>
      <c r="I71" s="435"/>
      <c r="J71" s="261"/>
      <c r="K71" s="508">
        <f t="shared" ref="K71" si="422">IF(AND(SUM(L71:P71)=SUM(W71:X71),SUM(Q71:V71)=SUM(W71:X71)),SUM(L71:P71),"ПЕРЕВІРТЕ ПРАВИЛЬНІСТЬ ДАНИХ")</f>
        <v>0</v>
      </c>
      <c r="L71" s="448"/>
      <c r="M71" s="257"/>
      <c r="N71" s="257"/>
      <c r="O71" s="257"/>
      <c r="P71" s="258"/>
      <c r="Q71" s="511"/>
      <c r="R71" s="257"/>
      <c r="S71" s="257"/>
      <c r="T71" s="257"/>
      <c r="U71" s="257"/>
      <c r="V71" s="512"/>
      <c r="W71" s="448"/>
      <c r="X71" s="512"/>
      <c r="Y71" s="260"/>
      <c r="Z71" s="435"/>
      <c r="AA71" s="435"/>
      <c r="AB71" s="435"/>
      <c r="AC71" s="435"/>
      <c r="AD71" s="261"/>
      <c r="AE71" s="520"/>
      <c r="AF71" s="521"/>
      <c r="AG71" s="522"/>
      <c r="AH71" s="266"/>
      <c r="AI71" s="265"/>
      <c r="AJ71" s="441"/>
      <c r="AK71" s="513"/>
      <c r="AL71" s="514"/>
      <c r="AM71" s="441"/>
      <c r="AN71" s="513"/>
      <c r="AO71" s="514"/>
      <c r="AP71" s="441"/>
      <c r="AQ71" s="441"/>
      <c r="AR71" s="441"/>
      <c r="AS71" s="442"/>
      <c r="AT71" s="509">
        <f t="shared" ref="AT71" si="423">SUM(AU71:BC71)</f>
        <v>0</v>
      </c>
      <c r="AU71" s="448"/>
      <c r="AV71" s="257"/>
      <c r="AW71" s="257"/>
      <c r="AX71" s="257"/>
      <c r="AY71" s="257"/>
      <c r="AZ71" s="257"/>
      <c r="BA71" s="257"/>
      <c r="BB71" s="257"/>
      <c r="BC71" s="437"/>
    </row>
    <row r="72" spans="1:55" s="432" customFormat="1" ht="33.950000000000003" customHeight="1" thickBot="1">
      <c r="A72" s="2764"/>
      <c r="B72" s="2756" t="s">
        <v>495</v>
      </c>
      <c r="C72" s="2757"/>
      <c r="D72" s="2757"/>
      <c r="E72" s="455">
        <f>SUM(E67:E71)</f>
        <v>1000</v>
      </c>
      <c r="F72" s="455">
        <f>SUM(F67:F71)</f>
        <v>29</v>
      </c>
      <c r="G72" s="455">
        <f t="shared" ref="G72" si="424">SUM(G67:G71)</f>
        <v>14</v>
      </c>
      <c r="H72" s="455">
        <f t="shared" ref="H72" si="425">SUM(H67:H71)</f>
        <v>13</v>
      </c>
      <c r="I72" s="455">
        <f t="shared" ref="I72" si="426">SUM(I67:I71)</f>
        <v>2</v>
      </c>
      <c r="J72" s="455">
        <f t="shared" ref="J72" si="427">SUM(J67:J71)</f>
        <v>0</v>
      </c>
      <c r="K72" s="455">
        <f>SUM(K67:K71)</f>
        <v>976</v>
      </c>
      <c r="L72" s="455">
        <f t="shared" ref="L72" si="428">SUM(L67:L71)</f>
        <v>0</v>
      </c>
      <c r="M72" s="455">
        <f t="shared" ref="M72" si="429">SUM(M67:M71)</f>
        <v>976</v>
      </c>
      <c r="N72" s="455">
        <f t="shared" ref="N72" si="430">SUM(N67:N71)</f>
        <v>0</v>
      </c>
      <c r="O72" s="455">
        <f t="shared" ref="O72" si="431">SUM(O67:O71)</f>
        <v>0</v>
      </c>
      <c r="P72" s="455">
        <f>SUM(P67:P71)</f>
        <v>0</v>
      </c>
      <c r="Q72" s="455">
        <f t="shared" ref="Q72" si="432">SUM(Q67:Q71)</f>
        <v>151</v>
      </c>
      <c r="R72" s="455">
        <f t="shared" ref="R72" si="433">SUM(R67:R71)</f>
        <v>42</v>
      </c>
      <c r="S72" s="455">
        <f>SUM(S67:S71)</f>
        <v>0</v>
      </c>
      <c r="T72" s="455">
        <f t="shared" ref="T72" si="434">SUM(T67:T71)</f>
        <v>769</v>
      </c>
      <c r="U72" s="455">
        <f t="shared" ref="U72" si="435">SUM(U67:U71)</f>
        <v>14</v>
      </c>
      <c r="V72" s="455">
        <f t="shared" ref="V72" si="436">SUM(V67:V71)</f>
        <v>0</v>
      </c>
      <c r="W72" s="455">
        <f t="shared" ref="W72" si="437">SUM(W67:W71)</f>
        <v>865</v>
      </c>
      <c r="X72" s="455">
        <f>SUM(X67:X71)</f>
        <v>111</v>
      </c>
      <c r="Y72" s="455">
        <f t="shared" ref="Y72" si="438">SUM(Y67:Y71)</f>
        <v>0</v>
      </c>
      <c r="Z72" s="455">
        <f t="shared" ref="Z72" si="439">SUM(Z67:Z71)</f>
        <v>215</v>
      </c>
      <c r="AA72" s="455">
        <f t="shared" ref="AA72" si="440">SUM(AA67:AA71)</f>
        <v>212</v>
      </c>
      <c r="AB72" s="455">
        <f t="shared" ref="AB72" si="441">SUM(AB67:AB71)</f>
        <v>48</v>
      </c>
      <c r="AC72" s="455">
        <f>SUM(AC67:AC71)</f>
        <v>648</v>
      </c>
      <c r="AD72" s="455">
        <f>SUM(AD67:AD71)</f>
        <v>76</v>
      </c>
      <c r="AE72" s="471">
        <f>AVERAGE(AE67:AE71)</f>
        <v>36.741666666666667</v>
      </c>
      <c r="AF72" s="471">
        <f>AVERAGE(AF67:AF71)</f>
        <v>11.466666666666667</v>
      </c>
      <c r="AG72" s="455"/>
      <c r="AH72" s="455">
        <f>SUM(AH67:AH71)</f>
        <v>976</v>
      </c>
      <c r="AI72" s="455">
        <f>SUM(AI67:AI71)</f>
        <v>0</v>
      </c>
      <c r="AJ72" s="455">
        <f t="shared" ref="AJ72" si="442">SUM(AJ67:AJ71)</f>
        <v>0</v>
      </c>
      <c r="AK72" s="455">
        <f t="shared" ref="AK72" si="443">SUM(AK67:AK71)</f>
        <v>0</v>
      </c>
      <c r="AL72" s="455">
        <f t="shared" ref="AL72" si="444">SUM(AL67:AL71)</f>
        <v>1</v>
      </c>
      <c r="AM72" s="455">
        <f t="shared" ref="AM72" si="445">SUM(AM67:AM71)</f>
        <v>28</v>
      </c>
      <c r="AN72" s="455">
        <f t="shared" ref="AN72" si="446">SUM(AN67:AN71)</f>
        <v>10</v>
      </c>
      <c r="AO72" s="455">
        <f>SUM(AO67:AO71)</f>
        <v>66</v>
      </c>
      <c r="AP72" s="455">
        <f>SUM(AP67:AP71)</f>
        <v>203</v>
      </c>
      <c r="AQ72" s="455">
        <f t="shared" ref="AQ72" si="447">SUM(AQ67:AQ71)</f>
        <v>404</v>
      </c>
      <c r="AR72" s="455">
        <f t="shared" ref="AR72" si="448">SUM(AR67:AR71)</f>
        <v>212</v>
      </c>
      <c r="AS72" s="455">
        <f t="shared" ref="AS72" si="449">SUM(AS67:AS71)</f>
        <v>52</v>
      </c>
      <c r="AT72" s="455">
        <f>SUM(AT67:AT71)</f>
        <v>24</v>
      </c>
      <c r="AU72" s="455">
        <f>SUM(AU67:AU71)</f>
        <v>0</v>
      </c>
      <c r="AV72" s="455">
        <f>SUM(AV67:AV71)</f>
        <v>2</v>
      </c>
      <c r="AW72" s="455">
        <f>SUM(AW67:AW71)</f>
        <v>1</v>
      </c>
      <c r="AX72" s="455">
        <f t="shared" ref="AX72" si="450">SUM(AX67:AX71)</f>
        <v>1</v>
      </c>
      <c r="AY72" s="455">
        <f t="shared" ref="AY72" si="451">SUM(AY67:AY71)</f>
        <v>13</v>
      </c>
      <c r="AZ72" s="455">
        <f t="shared" ref="AZ72" si="452">SUM(AZ67:AZ71)</f>
        <v>0</v>
      </c>
      <c r="BA72" s="455">
        <f t="shared" ref="BA72" si="453">SUM(BA67:BA71)</f>
        <v>2</v>
      </c>
      <c r="BB72" s="455">
        <f t="shared" ref="BB72" si="454">SUM(BB67:BB71)</f>
        <v>4</v>
      </c>
      <c r="BC72" s="456">
        <f t="shared" ref="BC72" si="455">SUM(BC67:BC71)</f>
        <v>1</v>
      </c>
    </row>
    <row r="73" spans="1:55" ht="33.950000000000003" customHeight="1">
      <c r="A73" s="2465" t="s">
        <v>216</v>
      </c>
      <c r="B73" s="449" t="s">
        <v>74</v>
      </c>
      <c r="C73" s="2754">
        <f>SUM('Комунальні по юр. особам'!E399:E473)</f>
        <v>1279</v>
      </c>
      <c r="D73" s="2755">
        <f>C73-SUM(K73:K77)</f>
        <v>48</v>
      </c>
      <c r="E73" s="450">
        <f>SUM(K73,AT73)</f>
        <v>188</v>
      </c>
      <c r="F73" s="451">
        <f>SUM(G73:J73)</f>
        <v>6</v>
      </c>
      <c r="G73" s="231">
        <f>SUM('Комунальні по юр. особам'!I399,'Комунальні по юр. особам'!I404,'Комунальні по юр. особам'!I409,'Комунальні по юр. особам'!I414,'Комунальні по юр. особам'!I434,'Комунальні по юр. особам'!I444,'Комунальні по юр. особам'!I464)</f>
        <v>5</v>
      </c>
      <c r="H73" s="231">
        <f>SUM('Комунальні по юр. особам'!J399,'Комунальні по юр. особам'!J404,'Комунальні по юр. особам'!J409,'Комунальні по юр. особам'!J414,'Комунальні по юр. особам'!J434,'Комунальні по юр. особам'!J444,'Комунальні по юр. особам'!J464)</f>
        <v>0</v>
      </c>
      <c r="I73" s="231">
        <f>SUM('Комунальні по юр. особам'!K399,'Комунальні по юр. особам'!K404,'Комунальні по юр. особам'!K409,'Комунальні по юр. особам'!K414,'Комунальні по юр. особам'!K434,'Комунальні по юр. особам'!K444,'Комунальні по юр. особам'!K464)</f>
        <v>1</v>
      </c>
      <c r="J73" s="232">
        <f>SUM('Комунальні по юр. особам'!L399,'Комунальні по юр. особам'!L404,'Комунальні по юр. особам'!L409,'Комунальні по юр. особам'!L414,'Комунальні по юр. особам'!L434,'Комунальні по юр. особам'!L444,'Комунальні по юр. особам'!L464)</f>
        <v>0</v>
      </c>
      <c r="K73" s="510">
        <f>IF(AND(SUM(L73:P73)=SUM(W73:X73),SUM(Q73:V73)=SUM(W73:X73)),SUM(L73:P73),"ПЕРЕВІРТЕ ПРАВИЛЬНІСТЬ ДАНИХ")</f>
        <v>179</v>
      </c>
      <c r="L73" s="228">
        <f>SUM('Комунальні по юр. особам'!N399,'Комунальні по юр. особам'!N404,'Комунальні по юр. особам'!N409,'Комунальні по юр. особам'!N414,'Комунальні по юр. особам'!N419,'Комунальні по юр. особам'!N424,'Комунальні по юр. особам'!N429,'Комунальні по юр. особам'!N434,'Комунальні по юр. особам'!N439,'Комунальні по юр. особам'!N444,'Комунальні по юр. особам'!N449,'Комунальні по юр. особам'!N454,'Комунальні по юр. особам'!N459,'Комунальні по юр. особам'!N464,'Комунальні по юр. особам'!N469)</f>
        <v>0</v>
      </c>
      <c r="M73" s="263">
        <f>SUM('Комунальні по юр. особам'!O399,'Комунальні по юр. особам'!O404,'Комунальні по юр. особам'!O409,'Комунальні по юр. особам'!O414,'Комунальні по юр. особам'!O419,'Комунальні по юр. особам'!O424,'Комунальні по юр. особам'!O429,'Комунальні по юр. особам'!O434,'Комунальні по юр. особам'!O439,'Комунальні по юр. особам'!O444,'Комунальні по юр. особам'!O449,'Комунальні по юр. особам'!O454,'Комунальні по юр. особам'!O459,'Комунальні по юр. особам'!O464,'Комунальні по юр. особам'!O469)</f>
        <v>0</v>
      </c>
      <c r="N73" s="263">
        <f>SUM('Комунальні по юр. особам'!P399,'Комунальні по юр. особам'!P404,'Комунальні по юр. особам'!P409,'Комунальні по юр. особам'!P414,'Комунальні по юр. особам'!P419,'Комунальні по юр. особам'!P424,'Комунальні по юр. особам'!P429,'Комунальні по юр. особам'!P434,'Комунальні по юр. особам'!P439,'Комунальні по юр. особам'!P444,'Комунальні по юр. особам'!P449,'Комунальні по юр. особам'!P454,'Комунальні по юр. особам'!P459,'Комунальні по юр. особам'!P464,'Комунальні по юр. особам'!P469)</f>
        <v>4</v>
      </c>
      <c r="O73" s="263">
        <f>SUM('Комунальні по юр. особам'!Q399,'Комунальні по юр. особам'!Q404,'Комунальні по юр. особам'!Q409,'Комунальні по юр. особам'!Q414,'Комунальні по юр. особам'!Q419,'Комунальні по юр. особам'!Q424,'Комунальні по юр. особам'!Q429,'Комунальні по юр. особам'!Q434,'Комунальні по юр. особам'!Q439,'Комунальні по юр. особам'!Q444,'Комунальні по юр. особам'!Q449,'Комунальні по юр. особам'!Q454,'Комунальні по юр. особам'!Q459,'Комунальні по юр. особам'!Q464,'Комунальні по юр. особам'!Q469)</f>
        <v>0</v>
      </c>
      <c r="P73" s="452">
        <f>SUM('Комунальні по юр. особам'!R399,'Комунальні по юр. особам'!R404,'Комунальні по юр. особам'!R409,'Комунальні по юр. особам'!R414,'Комунальні по юр. особам'!R419,'Комунальні по юр. особам'!R424,'Комунальні по юр. особам'!R429,'Комунальні по юр. особам'!R434,'Комунальні по юр. особам'!R439,'Комунальні по юр. особам'!R444,'Комунальні по юр. особам'!R449,'Комунальні по юр. особам'!R454,'Комунальні по юр. особам'!R459,'Комунальні по юр. особам'!R464,'Комунальні по юр. особам'!R469)</f>
        <v>175</v>
      </c>
      <c r="Q73" s="264">
        <f>SUM('Комунальні по юр. особам'!S399,'Комунальні по юр. особам'!S404,'Комунальні по юр. особам'!S409,'Комунальні по юр. особам'!S414,'Комунальні по юр. особам'!S419,'Комунальні по юр. особам'!S424,'Комунальні по юр. особам'!S429,'Комунальні по юр. особам'!S434,'Комунальні по юр. особам'!S439,'Комунальні по юр. особам'!S444,'Комунальні по юр. особам'!S449,'Комунальні по юр. особам'!S454,'Комунальні по юр. особам'!S459,'Комунальні по юр. особам'!S464,'Комунальні по юр. особам'!S469)</f>
        <v>14</v>
      </c>
      <c r="R73" s="263">
        <f>SUM('Комунальні по юр. особам'!T399,'Комунальні по юр. особам'!T404,'Комунальні по юр. особам'!T409,'Комунальні по юр. особам'!T414,'Комунальні по юр. особам'!T419,'Комунальні по юр. особам'!T424,'Комунальні по юр. особам'!T429,'Комунальні по юр. особам'!T434,'Комунальні по юр. особам'!T439,'Комунальні по юр. особам'!T444,'Комунальні по юр. особам'!T449,'Комунальні по юр. особам'!T454,'Комунальні по юр. особам'!T459,'Комунальні по юр. особам'!T464,'Комунальні по юр. особам'!T469)</f>
        <v>5</v>
      </c>
      <c r="S73" s="263">
        <f>SUM('Комунальні по юр. особам'!U399,'Комунальні по юр. особам'!U404,'Комунальні по юр. особам'!U409,'Комунальні по юр. особам'!U414,'Комунальні по юр. особам'!U419,'Комунальні по юр. особам'!U424,'Комунальні по юр. особам'!U429,'Комунальні по юр. особам'!U434,'Комунальні по юр. особам'!U439,'Комунальні по юр. особам'!U444,'Комунальні по юр. особам'!U449,'Комунальні по юр. особам'!U454,'Комунальні по юр. особам'!U459,'Комунальні по юр. особам'!U464,'Комунальні по юр. особам'!U469)</f>
        <v>0</v>
      </c>
      <c r="T73" s="453">
        <f>SUM('Комунальні по юр. особам'!V399,'Комунальні по юр. особам'!V404,'Комунальні по юр. особам'!V409,'Комунальні по юр. особам'!V414,'Комунальні по юр. особам'!V419,'Комунальні по юр. особам'!V424,'Комунальні по юр. особам'!V429,'Комунальні по юр. особам'!V434,'Комунальні по юр. особам'!V439,'Комунальні по юр. особам'!V444,'Комунальні по юр. особам'!V449,'Комунальні по юр. особам'!V454,'Комунальні по юр. особам'!V459,'Комунальні по юр. особам'!V464,'Комунальні по юр. особам'!V469)</f>
        <v>151</v>
      </c>
      <c r="U73" s="263">
        <f>SUM('Комунальні по юр. особам'!W399,'Комунальні по юр. особам'!W404,'Комунальні по юр. особам'!W409,'Комунальні по юр. особам'!W414,'Комунальні по юр. особам'!W419,'Комунальні по юр. особам'!W424,'Комунальні по юр. особам'!W429,'Комунальні по юр. особам'!W434,'Комунальні по юр. особам'!W439,'Комунальні по юр. особам'!W444,'Комунальні по юр. особам'!W449,'Комунальні по юр. особам'!W454,'Комунальні по юр. особам'!W459,'Комунальні по юр. особам'!W464,'Комунальні по юр. особам'!W469)</f>
        <v>5</v>
      </c>
      <c r="V73" s="229">
        <f>SUM('Комунальні по юр. особам'!X399,'Комунальні по юр. особам'!X404,'Комунальні по юр. особам'!X409,'Комунальні по юр. особам'!X414,'Комунальні по юр. особам'!X419,'Комунальні по юр. особам'!X424,'Комунальні по юр. особам'!X429,'Комунальні по юр. особам'!X434,'Комунальні по юр. особам'!X439,'Комунальні по юр. особам'!X444,'Комунальні по юр. особам'!X449,'Комунальні по юр. особам'!X454,'Комунальні по юр. особам'!X459,'Комунальні по юр. особам'!X464,'Комунальні по юр. особам'!X469)</f>
        <v>4</v>
      </c>
      <c r="W73" s="228">
        <f>SUM('Комунальні по юр. особам'!Y399,'Комунальні по юр. особам'!Y404,'Комунальні по юр. особам'!Y409,'Комунальні по юр. особам'!Y414,'Комунальні по юр. особам'!Y419,'Комунальні по юр. особам'!Y424,'Комунальні по юр. особам'!Y429,'Комунальні по юр. особам'!Y434,'Комунальні по юр. особам'!Y439,'Комунальні по юр. особам'!Y444,'Комунальні по юр. особам'!Y449,'Комунальні по юр. особам'!Y454,'Комунальні по юр. особам'!Y459,'Комунальні по юр. особам'!Y464,'Комунальні по юр. особам'!Y469)</f>
        <v>167</v>
      </c>
      <c r="X73" s="229">
        <f>SUM('Комунальні по юр. особам'!Z399,'Комунальні по юр. особам'!Z404,'Комунальні по юр. особам'!Z409,'Комунальні по юр. особам'!Z414,'Комунальні по юр. особам'!Z419,'Комунальні по юр. особам'!Z424,'Комунальні по юр. особам'!Z429,'Комунальні по юр. особам'!Z434,'Комунальні по юр. особам'!Z439,'Комунальні по юр. особам'!Z444,'Комунальні по юр. особам'!Z449,'Комунальні по юр. особам'!Z454,'Комунальні по юр. особам'!Z459,'Комунальні по юр. особам'!Z464,'Комунальні по юр. особам'!Z469)</f>
        <v>12</v>
      </c>
      <c r="Y73" s="230">
        <f>SUM('Комунальні по юр. особам'!AA399,'Комунальні по юр. особам'!AA404,'Комунальні по юр. особам'!AA409,'Комунальні по юр. особам'!AA414,'Комунальні по юр. особам'!AA419,'Комунальні по юр. особам'!AA424,'Комунальні по юр. особам'!AA429,'Комунальні по юр. особам'!AA434,'Комунальні по юр. особам'!AA439,'Комунальні по юр. особам'!AA444,'Комунальні по юр. особам'!AA449,'Комунальні по юр. особам'!AA454,'Комунальні по юр. особам'!AA459,'Комунальні по юр. особам'!AA464,'Комунальні по юр. особам'!AA469)</f>
        <v>0</v>
      </c>
      <c r="Z73" s="231">
        <f>SUM('Комунальні по юр. особам'!AB399,'Комунальні по юр. особам'!AB404,'Комунальні по юр. особам'!AB409,'Комунальні по юр. особам'!AB414,'Комунальні по юр. особам'!AB419,'Комунальні по юр. особам'!AB424,'Комунальні по юр. особам'!AB429,'Комунальні по юр. особам'!AB434,'Комунальні по юр. особам'!AB439,'Комунальні по юр. особам'!AB444,'Комунальні по юр. особам'!AB449,'Комунальні по юр. особам'!AB454,'Комунальні по юр. особам'!AB459,'Комунальні по юр. особам'!AB464,'Комунальні по юр. особам'!AB469)</f>
        <v>28</v>
      </c>
      <c r="AA73" s="231">
        <f>SUM('Комунальні по юр. особам'!AC399,'Комунальні по юр. особам'!AC404,'Комунальні по юр. особам'!AC409,'Комунальні по юр. особам'!AC414,'Комунальні по юр. особам'!AC419,'Комунальні по юр. особам'!AC424,'Комунальні по юр. особам'!AC429,'Комунальні по юр. особам'!AC434,'Комунальні по юр. особам'!AC439,'Комунальні по юр. особам'!AC444,'Комунальні по юр. особам'!AC449,'Комунальні по юр. особам'!AC454,'Комунальні по юр. особам'!AC459,'Комунальні по юр. особам'!AC464,'Комунальні по юр. особам'!AC469)</f>
        <v>25</v>
      </c>
      <c r="AB73" s="231">
        <f>SUM('Комунальні по юр. особам'!AD399,'Комунальні по юр. особам'!AD404,'Комунальні по юр. особам'!AD409,'Комунальні по юр. особам'!AD414,'Комунальні по юр. особам'!AD419,'Комунальні по юр. особам'!AD424,'Комунальні по юр. особам'!AD429,'Комунальні по юр. особам'!AD434,'Комунальні по юр. особам'!AD439,'Комунальні по юр. особам'!AD444,'Комунальні по юр. особам'!AD449,'Комунальні по юр. особам'!AD454,'Комунальні по юр. особам'!AD459,'Комунальні по юр. особам'!AD464,'Комунальні по юр. особам'!AD469)</f>
        <v>14</v>
      </c>
      <c r="AC73" s="231">
        <f>SUM('Комунальні по юр. особам'!AE399,'Комунальні по юр. особам'!AE404,'Комунальні по юр. особам'!AE409,'Комунальні по юр. особам'!AE414,'Комунальні по юр. особам'!AE419,'Комунальні по юр. особам'!AE424,'Комунальні по юр. особам'!AE429,'Комунальні по юр. особам'!AE434,'Комунальні по юр. особам'!AE439,'Комунальні по юр. особам'!AE444,'Комунальні по юр. особам'!AE449,'Комунальні по юр. особам'!AE454,'Комунальні по юр. особам'!AE459,'Комунальні по юр. особам'!AE464,'Комунальні по юр. особам'!AE469)</f>
        <v>67</v>
      </c>
      <c r="AD73" s="232">
        <f>SUM('Комунальні по юр. особам'!AF399,'Комунальні по юр. особам'!AF404,'Комунальні по юр. особам'!AF409,'Комунальні по юр. особам'!AF414,'Комунальні по юр. особам'!AF419,'Комунальні по юр. особам'!AF424,'Комунальні по юр. особам'!AF429,'Комунальні по юр. особам'!AF434,'Комунальні по юр. особам'!AF439,'Комунальні по юр. особам'!AF444,'Комунальні по юр. особам'!AF449,'Комунальні по юр. особам'!AF454,'Комунальні по юр. особам'!AF459,'Комунальні по юр. особам'!AF464,'Комунальні по юр. особам'!AF469)</f>
        <v>18</v>
      </c>
      <c r="AE73" s="524">
        <f>AVERAGE('Комунальні по юр. особам'!AG399,'Комунальні по юр. особам'!AG404,'Комунальні по юр. особам'!AG434,'Комунальні по юр. особам'!AG444,'Комунальні по юр. особам'!AG449,'Комунальні по юр. особам'!AG454,'Комунальні по юр. особам'!AG464)</f>
        <v>38.714285714285715</v>
      </c>
      <c r="AF73" s="525">
        <f>AVERAGE('Комунальні по юр. особам'!AH399,'Комунальні по юр. особам'!AH404,'Комунальні по юр. особам'!AH434,'Комунальні по юр. особам'!AH444,'Комунальні по юр. особам'!AH449,'Комунальні по юр. особам'!AH454,'Комунальні по юр. особам'!AH464)</f>
        <v>19.271428571428572</v>
      </c>
      <c r="AG73" s="526">
        <f>AVERAGE('Комунальні по юр. особам'!AI399,'Комунальні по юр. особам'!AI404,'Комунальні по юр. особам'!AI434,'Комунальні по юр. особам'!AI444,'Комунальні по юр. особам'!AI449,'Комунальні по юр. особам'!AI454,'Комунальні по юр. особам'!AI464)</f>
        <v>10.428571428571429</v>
      </c>
      <c r="AH73" s="274">
        <f>SUM(AL73:AN73)</f>
        <v>179</v>
      </c>
      <c r="AI73" s="273"/>
      <c r="AJ73" s="231"/>
      <c r="AK73" s="454"/>
      <c r="AL73" s="230">
        <f>SUM('Комунальні по юр. особам'!AN399,'Комунальні по юр. особам'!AN404,'Комунальні по юр. особам'!AN409,'Комунальні по юр. особам'!AN414,'Комунальні по юр. особам'!AN419,'Комунальні по юр. особам'!AN424,'Комунальні по юр. особам'!AN429,'Комунальні по юр. особам'!AN434,'Комунальні по юр. особам'!AN439,'Комунальні по юр. особам'!AN444,'Комунальні по юр. особам'!AN449,'Комунальні по юр. особам'!AN454,'Комунальні по юр. особам'!AN459,'Комунальні по юр. особам'!AN464,'Комунальні по юр. особам'!AN469)</f>
        <v>18</v>
      </c>
      <c r="AM73" s="231">
        <f>SUM('Комунальні по юр. особам'!AO399,'Комунальні по юр. особам'!AO404,'Комунальні по юр. особам'!AO409,'Комунальні по юр. особам'!AO414,'Комунальні по юр. особам'!AO419,'Комунальні по юр. особам'!AO424,'Комунальні по юр. особам'!AO429,'Комунальні по юр. особам'!AO434,'Комунальні по юр. особам'!AO439,'Комунальні по юр. особам'!AO444,'Комунальні по юр. особам'!AO449,'Комунальні по юр. особам'!AO454,'Комунальні по юр. особам'!AO459,'Комунальні по юр. особам'!AO464,'Комунальні по юр. особам'!AO469)</f>
        <v>161</v>
      </c>
      <c r="AN73" s="454">
        <f>SUM('Комунальні по юр. особам'!AP399,'Комунальні по юр. особам'!AP404,'Комунальні по юр. особам'!AP409,'Комунальні по юр. особам'!AP414,'Комунальні по юр. особам'!AP419,'Комунальні по юр. особам'!AP424,'Комунальні по юр. особам'!AP429,'Комунальні по юр. особам'!AP434,'Комунальні по юр. особам'!AP439,'Комунальні по юр. особам'!AP444,'Комунальні по юр. особам'!AP449,'Комунальні по юр. особам'!AP454,'Комунальні по юр. особам'!AP459,'Комунальні по юр. особам'!AP464,'Комунальні по юр. особам'!AP469)</f>
        <v>0</v>
      </c>
      <c r="AO73" s="230"/>
      <c r="AP73" s="231"/>
      <c r="AQ73" s="231"/>
      <c r="AR73" s="231"/>
      <c r="AS73" s="232"/>
      <c r="AT73" s="398">
        <f>SUM(AU73:BC73)</f>
        <v>9</v>
      </c>
      <c r="AU73" s="228">
        <f>SUM('Комунальні по юр. особам'!AW399,'Комунальні по юр. особам'!AW404,'Комунальні по юр. особам'!AW409,'Комунальні по юр. особам'!AW414,'Комунальні по юр. особам'!AW419,'Комунальні по юр. особам'!AW424,'Комунальні по юр. особам'!AW429,'Комунальні по юр. особам'!AW434,'Комунальні по юр. особам'!AW439,'Комунальні по юр. особам'!AW444,'Комунальні по юр. особам'!AW449,'Комунальні по юр. особам'!AW454,'Комунальні по юр. особам'!AW459,'Комунальні по юр. особам'!AW464,'Комунальні по юр. особам'!AW469)</f>
        <v>0</v>
      </c>
      <c r="AV73" s="228">
        <f>SUM('Комунальні по юр. особам'!AX399,'Комунальні по юр. особам'!AX404,'Комунальні по юр. особам'!AX409,'Комунальні по юр. особам'!AX414,'Комунальні по юр. особам'!AX419,'Комунальні по юр. особам'!AX424,'Комунальні по юр. особам'!AX429,'Комунальні по юр. особам'!AX434,'Комунальні по юр. особам'!AX439,'Комунальні по юр. особам'!AX444,'Комунальні по юр. особам'!AX449,'Комунальні по юр. особам'!AX454,'Комунальні по юр. особам'!AX459,'Комунальні по юр. особам'!AX464,'Комунальні по юр. особам'!AX469)</f>
        <v>0</v>
      </c>
      <c r="AW73" s="228">
        <f>SUM('Комунальні по юр. особам'!AY399,'Комунальні по юр. особам'!AY404,'Комунальні по юр. особам'!AY409,'Комунальні по юр. особам'!AY414,'Комунальні по юр. особам'!AY419,'Комунальні по юр. особам'!AY424,'Комунальні по юр. особам'!AY429,'Комунальні по юр. особам'!AY434,'Комунальні по юр. особам'!AY439,'Комунальні по юр. особам'!AY444,'Комунальні по юр. особам'!AY449,'Комунальні по юр. особам'!AY454,'Комунальні по юр. особам'!AY459,'Комунальні по юр. особам'!AY464,'Комунальні по юр. особам'!AY469)</f>
        <v>1</v>
      </c>
      <c r="AX73" s="228">
        <f>SUM('Комунальні по юр. особам'!AZ399,'Комунальні по юр. особам'!AZ404,'Комунальні по юр. особам'!AZ409,'Комунальні по юр. особам'!AZ414,'Комунальні по юр. особам'!AZ419,'Комунальні по юр. особам'!AZ424,'Комунальні по юр. особам'!AZ429,'Комунальні по юр. особам'!AZ434,'Комунальні по юр. особам'!AZ439,'Комунальні по юр. особам'!AZ444,'Комунальні по юр. особам'!AZ449,'Комунальні по юр. особам'!AZ454,'Комунальні по юр. особам'!AZ459,'Комунальні по юр. особам'!AZ464,'Комунальні по юр. особам'!AZ469)</f>
        <v>0</v>
      </c>
      <c r="AY73" s="228">
        <f>SUM('Комунальні по юр. особам'!BA399,'Комунальні по юр. особам'!BA404,'Комунальні по юр. особам'!BA409,'Комунальні по юр. особам'!BA414,'Комунальні по юр. особам'!BA419,'Комунальні по юр. особам'!BA424,'Комунальні по юр. особам'!BA429,'Комунальні по юр. особам'!BA434,'Комунальні по юр. особам'!BA439,'Комунальні по юр. особам'!BA444,'Комунальні по юр. особам'!BA449,'Комунальні по юр. особам'!BA454,'Комунальні по юр. особам'!BA459,'Комунальні по юр. особам'!BA464,'Комунальні по юр. особам'!BA469)</f>
        <v>4</v>
      </c>
      <c r="AZ73" s="228">
        <f>SUM('Комунальні по юр. особам'!BB399,'Комунальні по юр. особам'!BB404,'Комунальні по юр. особам'!BB409,'Комунальні по юр. особам'!BB414,'Комунальні по юр. особам'!BB419,'Комунальні по юр. особам'!BB424,'Комунальні по юр. особам'!BB429,'Комунальні по юр. особам'!BB434,'Комунальні по юр. особам'!BB439,'Комунальні по юр. особам'!BB444,'Комунальні по юр. особам'!BB449,'Комунальні по юр. особам'!BB454,'Комунальні по юр. особам'!BB459,'Комунальні по юр. особам'!BB464,'Комунальні по юр. особам'!BB469)</f>
        <v>0</v>
      </c>
      <c r="BA73" s="228">
        <f>SUM('Комунальні по юр. особам'!BC399,'Комунальні по юр. особам'!BC404,'Комунальні по юр. особам'!BC409,'Комунальні по юр. особам'!BC414,'Комунальні по юр. особам'!BC419,'Комунальні по юр. особам'!BC424,'Комунальні по юр. особам'!BC429,'Комунальні по юр. особам'!BC434,'Комунальні по юр. особам'!BC439,'Комунальні по юр. особам'!BC444,'Комунальні по юр. особам'!BC449,'Комунальні по юр. особам'!BC454,'Комунальні по юр. особам'!BC459,'Комунальні по юр. особам'!BC464,'Комунальні по юр. особам'!BC469)</f>
        <v>1</v>
      </c>
      <c r="BB73" s="228">
        <f>SUM('Комунальні по юр. особам'!BD399,'Комунальні по юр. особам'!BD404,'Комунальні по юр. особам'!BD409,'Комунальні по юр. особам'!BD414,'Комунальні по юр. особам'!BD419,'Комунальні по юр. особам'!BD424,'Комунальні по юр. особам'!BD429,'Комунальні по юр. особам'!BD434,'Комунальні по юр. особам'!BD439,'Комунальні по юр. особам'!BD444,'Комунальні по юр. особам'!BD449,'Комунальні по юр. особам'!BD454,'Комунальні по юр. особам'!BD459,'Комунальні по юр. особам'!BD464,'Комунальні по юр. особам'!BD469)</f>
        <v>3</v>
      </c>
      <c r="BC73" s="519">
        <f>SUM('Комунальні по юр. особам'!BE399,'Комунальні по юр. особам'!BE404,'Комунальні по юр. особам'!BE409,'Комунальні по юр. особам'!BE414,'Комунальні по юр. особам'!BE419,'Комунальні по юр. особам'!BE424,'Комунальні по юр. особам'!BE429,'Комунальні по юр. особам'!BE434,'Комунальні по юр. особам'!BE439,'Комунальні по юр. особам'!BE444,'Комунальні по юр. особам'!BE449,'Комунальні по юр. особам'!BE454,'Комунальні по юр. особам'!BE459,'Комунальні по юр. особам'!BE464,'Комунальні по юр. особам'!BE469)</f>
        <v>0</v>
      </c>
    </row>
    <row r="74" spans="1:55" ht="33.950000000000003" customHeight="1">
      <c r="A74" s="2466"/>
      <c r="B74" s="234" t="s">
        <v>75</v>
      </c>
      <c r="C74" s="2627"/>
      <c r="D74" s="2630"/>
      <c r="E74" s="227">
        <f t="shared" ref="E74" si="456">SUM(K74,AT74)</f>
        <v>0</v>
      </c>
      <c r="F74" s="235">
        <f t="shared" ref="F74" si="457">SUM(G74:J74)</f>
        <v>0</v>
      </c>
      <c r="G74" s="236"/>
      <c r="H74" s="236"/>
      <c r="I74" s="236"/>
      <c r="J74" s="237"/>
      <c r="K74" s="504">
        <f t="shared" ref="K74:K80" si="458">IF(AND(SUM(L74:P74)=SUM(W74:X74),SUM(Q74:V74)=SUM(W74:X74)),SUM(L74:P74),"ПЕРЕВІРТЕ ПРАВИЛЬНІСТЬ ДАНИХ")</f>
        <v>0</v>
      </c>
      <c r="L74" s="259"/>
      <c r="M74" s="238"/>
      <c r="N74" s="238"/>
      <c r="O74" s="238"/>
      <c r="P74" s="239"/>
      <c r="Q74" s="240"/>
      <c r="R74" s="241"/>
      <c r="S74" s="241"/>
      <c r="T74" s="238"/>
      <c r="U74" s="238"/>
      <c r="V74" s="242"/>
      <c r="W74" s="228"/>
      <c r="X74" s="229"/>
      <c r="Y74" s="243"/>
      <c r="Z74" s="244"/>
      <c r="AA74" s="244"/>
      <c r="AB74" s="244"/>
      <c r="AC74" s="244"/>
      <c r="AD74" s="245"/>
      <c r="AE74" s="477"/>
      <c r="AF74" s="478"/>
      <c r="AG74" s="409"/>
      <c r="AH74" s="247"/>
      <c r="AI74" s="248"/>
      <c r="AJ74" s="249"/>
      <c r="AK74" s="250"/>
      <c r="AL74" s="251"/>
      <c r="AM74" s="249"/>
      <c r="AN74" s="250"/>
      <c r="AO74" s="251"/>
      <c r="AP74" s="249"/>
      <c r="AQ74" s="249"/>
      <c r="AR74" s="249"/>
      <c r="AS74" s="252"/>
      <c r="AT74" s="372">
        <f t="shared" ref="AT74" si="459">SUM(AU74:BC74)</f>
        <v>0</v>
      </c>
      <c r="AU74" s="259">
        <f>SUM('Комунальні по юр. особам'!AW400,'Комунальні по юр. особам'!AW405,'Комунальні по юр. особам'!AW410,'Комунальні по юр. особам'!AW415,'Комунальні по юр. особам'!AW420,'Комунальні по юр. особам'!AW425,'Комунальні по юр. особам'!AW430,'Комунальні по юр. особам'!AW435,'Комунальні по юр. особам'!AW440,'Комунальні по юр. особам'!AW445,'Комунальні по юр. особам'!AW450,'Комунальні по юр. особам'!AW455,'Комунальні по юр. особам'!AW460,'Комунальні по юр. особам'!AW465,'Комунальні по юр. особам'!AW470)</f>
        <v>0</v>
      </c>
      <c r="AV74" s="238">
        <f>SUM('Комунальні по юр. особам'!AX400,'Комунальні по юр. особам'!AX405,'Комунальні по юр. особам'!AX410,'Комунальні по юр. особам'!AX415,'Комунальні по юр. особам'!AX420,'Комунальні по юр. особам'!AX425,'Комунальні по юр. особам'!AX430,'Комунальні по юр. особам'!AX435,'Комунальні по юр. особам'!AX440,'Комунальні по юр. особам'!AX445,'Комунальні по юр. особам'!AX450,'Комунальні по юр. особам'!AX455,'Комунальні по юр. особам'!AX460,'Комунальні по юр. особам'!AX465,'Комунальні по юр. особам'!AX470)</f>
        <v>0</v>
      </c>
      <c r="AW74" s="238">
        <f>SUM('Комунальні по юр. особам'!AY400,'Комунальні по юр. особам'!AY405,'Комунальні по юр. особам'!AY410,'Комунальні по юр. особам'!AY415,'Комунальні по юр. особам'!AY420,'Комунальні по юр. особам'!AY425,'Комунальні по юр. особам'!AY430,'Комунальні по юр. особам'!AY435,'Комунальні по юр. особам'!AY440,'Комунальні по юр. особам'!AY445,'Комунальні по юр. особам'!AY450,'Комунальні по юр. особам'!AY455,'Комунальні по юр. особам'!AY460,'Комунальні по юр. особам'!AY465,'Комунальні по юр. особам'!AY470)</f>
        <v>0</v>
      </c>
      <c r="AX74" s="238">
        <f>SUM('Комунальні по юр. особам'!AZ400,'Комунальні по юр. особам'!AZ405,'Комунальні по юр. особам'!AZ410,'Комунальні по юр. особам'!AZ415,'Комунальні по юр. особам'!AZ420,'Комунальні по юр. особам'!AZ425,'Комунальні по юр. особам'!AZ430,'Комунальні по юр. особам'!AZ435,'Комунальні по юр. особам'!AZ440,'Комунальні по юр. особам'!AZ445,'Комунальні по юр. особам'!AZ450,'Комунальні по юр. особам'!AZ455,'Комунальні по юр. особам'!AZ460,'Комунальні по юр. особам'!AZ465,'Комунальні по юр. особам'!AZ470)</f>
        <v>0</v>
      </c>
      <c r="AY74" s="238">
        <f>SUM('Комунальні по юр. особам'!BA400,'Комунальні по юр. особам'!BA405,'Комунальні по юр. особам'!BA410,'Комунальні по юр. особам'!BA415,'Комунальні по юр. особам'!BA420,'Комунальні по юр. особам'!BA425,'Комунальні по юр. особам'!BA430,'Комунальні по юр. особам'!BA435,'Комунальні по юр. особам'!BA440,'Комунальні по юр. особам'!BA445,'Комунальні по юр. особам'!BA450,'Комунальні по юр. особам'!BA455,'Комунальні по юр. особам'!BA460,'Комунальні по юр. особам'!BA465,'Комунальні по юр. особам'!BA470)</f>
        <v>0</v>
      </c>
      <c r="AZ74" s="238">
        <f>SUM('Комунальні по юр. особам'!BB400,'Комунальні по юр. особам'!BB405,'Комунальні по юр. особам'!BB410,'Комунальні по юр. особам'!BB415,'Комунальні по юр. особам'!BB420,'Комунальні по юр. особам'!BB425,'Комунальні по юр. особам'!BB430,'Комунальні по юр. особам'!BB435,'Комунальні по юр. особам'!BB440,'Комунальні по юр. особам'!BB445,'Комунальні по юр. особам'!BB450,'Комунальні по юр. особам'!BB455,'Комунальні по юр. особам'!BB460,'Комунальні по юр. особам'!BB465,'Комунальні по юр. особам'!BB470)</f>
        <v>0</v>
      </c>
      <c r="BA74" s="238">
        <f>SUM('Комунальні по юр. особам'!BC400,'Комунальні по юр. особам'!BC405,'Комунальні по юр. особам'!BC410,'Комунальні по юр. особам'!BC415,'Комунальні по юр. особам'!BC420,'Комунальні по юр. особам'!BC425,'Комунальні по юр. особам'!BC430,'Комунальні по юр. особам'!BC435,'Комунальні по юр. особам'!BC440,'Комунальні по юр. особам'!BC445,'Комунальні по юр. особам'!BC450,'Комунальні по юр. особам'!BC455,'Комунальні по юр. особам'!BC460,'Комунальні по юр. особам'!BC465,'Комунальні по юр. особам'!BC470)</f>
        <v>0</v>
      </c>
      <c r="BB74" s="238">
        <f>SUM('Комунальні по юр. особам'!BD400,'Комунальні по юр. особам'!BD405,'Комунальні по юр. особам'!BD410,'Комунальні по юр. особам'!BD415,'Комунальні по юр. особам'!BD420,'Комунальні по юр. особам'!BD425,'Комунальні по юр. особам'!BD430,'Комунальні по юр. особам'!BD435,'Комунальні по юр. особам'!BD440,'Комунальні по юр. особам'!BD445,'Комунальні по юр. особам'!BD450,'Комунальні по юр. особам'!BD455,'Комунальні по юр. особам'!BD460,'Комунальні по юр. особам'!BD465,'Комунальні по юр. особам'!BD470)</f>
        <v>0</v>
      </c>
      <c r="BC74" s="400">
        <f>SUM('Комунальні по юр. особам'!BE400,'Комунальні по юр. особам'!BE405,'Комунальні по юр. особам'!BE410,'Комунальні по юр. особам'!BE415,'Комунальні по юр. особам'!BE420,'Комунальні по юр. особам'!BE425,'Комунальні по юр. особам'!BE430,'Комунальні по юр. особам'!BE435,'Комунальні по юр. особам'!BE440,'Комунальні по юр. особам'!BE445,'Комунальні по юр. особам'!BE450,'Комунальні по юр. особам'!BE455,'Комунальні по юр. особам'!BE460,'Комунальні по юр. особам'!BE465,'Комунальні по юр. особам'!BE470)</f>
        <v>0</v>
      </c>
    </row>
    <row r="75" spans="1:55" ht="33.950000000000003" customHeight="1">
      <c r="A75" s="2466"/>
      <c r="B75" s="234" t="s">
        <v>76</v>
      </c>
      <c r="C75" s="2627"/>
      <c r="D75" s="2630"/>
      <c r="E75" s="278">
        <f>SUM(K75,AT75)</f>
        <v>40</v>
      </c>
      <c r="F75" s="68">
        <f>SUM(G75:J75)</f>
        <v>1</v>
      </c>
      <c r="G75" s="69">
        <f>SUM('Комунальні по юр. особам'!I401,'Комунальні по юр. особам'!I406,'Комунальні по юр. особам'!I411,'Комунальні по юр. особам'!I416,'Комунальні по юр. особам'!I421,'Комунальні по юр. особам'!I426,'Комунальні по юр. особам'!I431,'Комунальні по юр. особам'!I436,'Комунальні по юр. особам'!I441)</f>
        <v>1</v>
      </c>
      <c r="H75" s="69">
        <f>SUM('Комунальні по юр. особам'!J401,'Комунальні по юр. особам'!J406,'Комунальні по юр. особам'!J411,'Комунальні по юр. особам'!J416,'Комунальні по юр. особам'!J421,'Комунальні по юр. особам'!J426,'Комунальні по юр. особам'!J431,'Комунальні по юр. особам'!J436,'Комунальні по юр. особам'!J441)</f>
        <v>0</v>
      </c>
      <c r="I75" s="69">
        <f>SUM('Комунальні по юр. особам'!K401,'Комунальні по юр. особам'!K406,'Комунальні по юр. особам'!K411,'Комунальні по юр. особам'!K416,'Комунальні по юр. особам'!K421,'Комунальні по юр. особам'!K426,'Комунальні по юр. особам'!K431,'Комунальні по юр. особам'!K436,'Комунальні по юр. особам'!K441)</f>
        <v>0</v>
      </c>
      <c r="J75" s="70">
        <f>SUM('Комунальні по юр. особам'!L401,'Комунальні по юр. особам'!L406,'Комунальні по юр. особам'!L411,'Комунальні по юр. особам'!L416,'Комунальні по юр. особам'!L421,'Комунальні по юр. особам'!L426,'Комунальні по юр. особам'!L431,'Комунальні по юр. особам'!L436,'Комунальні по юр. особам'!L441)</f>
        <v>0</v>
      </c>
      <c r="K75" s="504">
        <f>IF(AND(SUM(L75:P75)=SUM(W75:X75),SUM(Q75:V75)=SUM(W75:X75)),SUM(L75:P75),"ПЕРЕВІРТЕ ПРАВИЛЬНІСТЬ ДАНИХ")</f>
        <v>37</v>
      </c>
      <c r="L75" s="92">
        <f>SUM('Комунальні по юр. особам'!N401,'Комунальні по юр. особам'!N406,'Комунальні по юр. особам'!N411,'Комунальні по юр. особам'!N416,'Комунальні по юр. особам'!N421,'Комунальні по юр. особам'!N426,'Комунальні по юр. особам'!N431,'Комунальні по юр. особам'!N436,'Комунальні по юр. особам'!N441,'Комунальні по юр. особам'!N446,'Комунальні по юр. особам'!N451,'Комунальні по юр. особам'!N456,'Комунальні по юр. особам'!N461,'Комунальні по юр. особам'!N466,'Комунальні по юр. особам'!N471)</f>
        <v>19</v>
      </c>
      <c r="M75" s="71">
        <f>SUM('Комунальні по юр. особам'!O401,'Комунальні по юр. особам'!O406,'Комунальні по юр. особам'!O411,'Комунальні по юр. особам'!O416,'Комунальні по юр. особам'!O421,'Комунальні по юр. особам'!O426,'Комунальні по юр. особам'!O431,'Комунальні по юр. особам'!O436,'Комунальні по юр. особам'!O441,'Комунальні по юр. особам'!O446,'Комунальні по юр. особам'!O451,'Комунальні по юр. особам'!O456,'Комунальні по юр. особам'!O461,'Комунальні по юр. особам'!O466,'Комунальні по юр. особам'!O471)</f>
        <v>0</v>
      </c>
      <c r="N75" s="84">
        <f>SUM('Комунальні по юр. особам'!P401,'Комунальні по юр. особам'!P406,'Комунальні по юр. особам'!P411,'Комунальні по юр. особам'!P416,'Комунальні по юр. особам'!P421,'Комунальні по юр. особам'!P426,'Комунальні по юр. особам'!P431,'Комунальні по юр. особам'!P436,'Комунальні по юр. особам'!P441,'Комунальні по юр. особам'!P446,'Комунальні по юр. особам'!P451,'Комунальні по юр. особам'!P456,'Комунальні по юр. особам'!P461,'Комунальні по юр. особам'!P466,'Комунальні по юр. особам'!P471)</f>
        <v>0</v>
      </c>
      <c r="O75" s="85">
        <f>SUM('Комунальні по юр. особам'!Q401,'Комунальні по юр. особам'!Q406,'Комунальні по юр. особам'!Q411,'Комунальні по юр. особам'!Q416,'Комунальні по юр. особам'!Q421,'Комунальні по юр. особам'!Q426,'Комунальні по юр. особам'!Q431,'Комунальні по юр. особам'!Q436,'Комунальні по юр. особам'!Q441,'Комунальні по юр. особам'!Q446,'Комунальні по юр. особам'!Q451,'Комунальні по юр. особам'!Q456,'Комунальні по юр. особам'!Q461,'Комунальні по юр. особам'!Q466,'Комунальні по юр. особам'!Q471)</f>
        <v>0</v>
      </c>
      <c r="P75" s="106">
        <f>SUM('Комунальні по юр. особам'!R401,'Комунальні по юр. особам'!R406,'Комунальні по юр. особам'!R411,'Комунальні по юр. особам'!R416,'Комунальні по юр. особам'!R421,'Комунальні по юр. особам'!R426,'Комунальні по юр. особам'!R431,'Комунальні по юр. особам'!R436,'Комунальні по юр. особам'!R441,'Комунальні по юр. особам'!R446,'Комунальні по юр. особам'!R451,'Комунальні по юр. особам'!R456,'Комунальні по юр. особам'!R461,'Комунальні по юр. особам'!R466,'Комунальні по юр. особам'!R471)</f>
        <v>18</v>
      </c>
      <c r="Q75" s="73">
        <f>SUM('Комунальні по юр. особам'!S401,'Комунальні по юр. особам'!S406,'Комунальні по юр. особам'!S411,'Комунальні по юр. особам'!S416,'Комунальні по юр. особам'!S421,'Комунальні по юр. особам'!S426,'Комунальні по юр. особам'!S431,'Комунальні по юр. особам'!S436,'Комунальні по юр. особам'!S441,'Комунальні по юр. особам'!S446,'Комунальні по юр. особам'!S451,'Комунальні по юр. особам'!S456,'Комунальні по юр. особам'!S461,'Комунальні по юр. особам'!S466,'Комунальні по юр. особам'!S471)</f>
        <v>0</v>
      </c>
      <c r="R75" s="71">
        <f>SUM('Комунальні по юр. особам'!T401,'Комунальні по юр. особам'!T406,'Комунальні по юр. особам'!T411,'Комунальні по юр. особам'!T416,'Комунальні по юр. особам'!T421,'Комунальні по юр. особам'!T426,'Комунальні по юр. особам'!T431,'Комунальні по юр. особам'!T436,'Комунальні по юр. особам'!T441,'Комунальні по юр. особам'!T446,'Комунальні по юр. особам'!T451,'Комунальні по юр. особам'!T456,'Комунальні по юр. особам'!T461,'Комунальні по юр. особам'!T466,'Комунальні по юр. особам'!T471)</f>
        <v>0</v>
      </c>
      <c r="S75" s="71">
        <f>SUM('Комунальні по юр. особам'!U401,'Комунальні по юр. особам'!U406,'Комунальні по юр. особам'!U411,'Комунальні по юр. особам'!U416,'Комунальні по юр. особам'!U421,'Комунальні по юр. особам'!U426,'Комунальні по юр. особам'!U431,'Комунальні по юр. особам'!U436,'Комунальні по юр. особам'!U441,'Комунальні по юр. особам'!U446,'Комунальні по юр. особам'!U451,'Комунальні по юр. особам'!U456,'Комунальні по юр. особам'!U461,'Комунальні по юр. особам'!U466,'Комунальні по юр. особам'!U471)</f>
        <v>37</v>
      </c>
      <c r="T75" s="71">
        <f>SUM('Комунальні по юр. особам'!V401,'Комунальні по юр. особам'!V406,'Комунальні по юр. особам'!V411,'Комунальні по юр. особам'!V416,'Комунальні по юр. особам'!V421,'Комунальні по юр. особам'!V426,'Комунальні по юр. особам'!V431,'Комунальні по юр. особам'!V436,'Комунальні по юр. особам'!V441,'Комунальні по юр. особам'!V446,'Комунальні по юр. особам'!V451,'Комунальні по юр. особам'!V456,'Комунальні по юр. особам'!V461,'Комунальні по юр. особам'!V466,'Комунальні по юр. особам'!V471)</f>
        <v>0</v>
      </c>
      <c r="U75" s="71">
        <f>SUM('Комунальні по юр. особам'!W401,'Комунальні по юр. особам'!W406,'Комунальні по юр. особам'!W411,'Комунальні по юр. особам'!W416,'Комунальні по юр. особам'!W421,'Комунальні по юр. особам'!W426,'Комунальні по юр. особам'!W431,'Комунальні по юр. особам'!W436,'Комунальні по юр. особам'!W441,'Комунальні по юр. особам'!W446,'Комунальні по юр. особам'!W451,'Комунальні по юр. особам'!W456,'Комунальні по юр. особам'!W461,'Комунальні по юр. особам'!W466,'Комунальні по юр. особам'!W471)</f>
        <v>0</v>
      </c>
      <c r="V75" s="72">
        <f>SUM('Комунальні по юр. особам'!X401,'Комунальні по юр. особам'!X406,'Комунальні по юр. особам'!X411,'Комунальні по юр. особам'!X416,'Комунальні по юр. особам'!X421,'Комунальні по юр. особам'!X426,'Комунальні по юр. особам'!X431,'Комунальні по юр. особам'!X436,'Комунальні по юр. особам'!X441,'Комунальні по юр. особам'!X446,'Комунальні по юр. особам'!X451,'Комунальні по юр. особам'!X456,'Комунальні по юр. особам'!X461,'Комунальні по юр. особам'!X466,'Комунальні по юр. особам'!X471)</f>
        <v>0</v>
      </c>
      <c r="W75" s="104">
        <f>SUM('Комунальні по юр. особам'!Y401,'Комунальні по юр. особам'!Y406,'Комунальні по юр. особам'!Y411,'Комунальні по юр. особам'!Y416,'Комунальні по юр. особам'!Y421,'Комунальні по юр. особам'!Y426,'Комунальні по юр. особам'!Y431,'Комунальні по юр. особам'!Y436,'Комунальні по юр. особам'!Y441,'Комунальні по юр. особам'!Y446,'Комунальні по юр. особам'!Y451,'Комунальні по юр. особам'!Y456,'Комунальні по юр. особам'!Y461,'Комунальні по юр. особам'!Y466,'Комунальні по юр. особам'!Y471)</f>
        <v>36</v>
      </c>
      <c r="X75" s="86">
        <f>SUM('Комунальні по юр. особам'!Z401,'Комунальні по юр. особам'!Z406,'Комунальні по юр. особам'!Z411,'Комунальні по юр. особам'!Z416,'Комунальні по юр. особам'!Z421,'Комунальні по юр. особам'!Z426,'Комунальні по юр. особам'!Z431,'Комунальні по юр. особам'!Z436,'Комунальні по юр. особам'!Z441,'Комунальні по юр. особам'!Z446,'Комунальні по юр. особам'!Z451,'Комунальні по юр. особам'!Z456,'Комунальні по юр. особам'!Z461,'Комунальні по юр. особам'!Z466,'Комунальні по юр. особам'!Z471)</f>
        <v>1</v>
      </c>
      <c r="Y75" s="67">
        <f>SUM('Комунальні по юр. особам'!AA401,'Комунальні по юр. особам'!AA406,'Комунальні по юр. особам'!AA411,'Комунальні по юр. особам'!AA416,'Комунальні по юр. особам'!AA421,'Комунальні по юр. особам'!AA426,'Комунальні по юр. особам'!AA431,'Комунальні по юр. особам'!AA436,'Комунальні по юр. особам'!AA441,'Комунальні по юр. особам'!AA446,'Комунальні по юр. особам'!AA451,'Комунальні по юр. особам'!AA456,'Комунальні по юр. особам'!AA461,'Комунальні по юр. особам'!AA466,'Комунальні по юр. особам'!AA471)</f>
        <v>0</v>
      </c>
      <c r="Z75" s="65">
        <f>SUM('Комунальні по юр. особам'!AB401,'Комунальні по юр. особам'!AB406,'Комунальні по юр. особам'!AB411,'Комунальні по юр. особам'!AB416,'Комунальні по юр. особам'!AB421,'Комунальні по юр. особам'!AB426,'Комунальні по юр. особам'!AB431,'Комунальні по юр. особам'!AB436,'Комунальні по юр. особам'!AB441,'Комунальні по юр. особам'!AB446,'Комунальні по юр. особам'!AB451,'Комунальні по юр. особам'!AB456,'Комунальні по юр. особам'!AB461,'Комунальні по юр. особам'!AB466,'Комунальні по юр. особам'!AB471)</f>
        <v>5</v>
      </c>
      <c r="AA75" s="65">
        <f>SUM('Комунальні по юр. особам'!AC401,'Комунальні по юр. особам'!AC406,'Комунальні по юр. особам'!AC411,'Комунальні по юр. особам'!AC416,'Комунальні по юр. особам'!AC421,'Комунальні по юр. особам'!AC426,'Комунальні по юр. особам'!AC431,'Комунальні по юр. особам'!AC436,'Комунальні по юр. особам'!AC441,'Комунальні по юр. особам'!AC446,'Комунальні по юр. особам'!AC451,'Комунальні по юр. особам'!AC456,'Комунальні по юр. особам'!AC461,'Комунальні по юр. особам'!AC466,'Комунальні по юр. особам'!AC471)</f>
        <v>2</v>
      </c>
      <c r="AB75" s="65">
        <f>SUM('Комунальні по юр. особам'!AD401,'Комунальні по юр. особам'!AD406,'Комунальні по юр. особам'!AD411,'Комунальні по юр. особам'!AD416,'Комунальні по юр. особам'!AD421,'Комунальні по юр. особам'!AD426,'Комунальні по юр. особам'!AD431,'Комунальні по юр. особам'!AD436,'Комунальні по юр. особам'!AD441,'Комунальні по юр. особам'!AD446,'Комунальні по юр. особам'!AD451,'Комунальні по юр. особам'!AD456,'Комунальні по юр. особам'!AD461,'Комунальні по юр. особам'!AD466,'Комунальні по юр. особам'!AD471)</f>
        <v>1</v>
      </c>
      <c r="AC75" s="65">
        <f>SUM('Комунальні по юр. особам'!AE401,'Комунальні по юр. особам'!AE406,'Комунальні по юр. особам'!AE411,'Комунальні по юр. особам'!AE416,'Комунальні по юр. особам'!AE421,'Комунальні по юр. особам'!AE426,'Комунальні по юр. особам'!AE431,'Комунальні по юр. особам'!AE436,'Комунальні по юр. особам'!AE441,'Комунальні по юр. особам'!AE446,'Комунальні по юр. особам'!AE451,'Комунальні по юр. особам'!AE456,'Комунальні по юр. особам'!AE461,'Комунальні по юр. особам'!AE466,'Комунальні по юр. особам'!AE471)</f>
        <v>8</v>
      </c>
      <c r="AD75" s="66">
        <f>SUM('Комунальні по юр. особам'!AF401,'Комунальні по юр. особам'!AF406,'Комунальні по юр. особам'!AF411,'Комунальні по юр. особам'!AF416,'Комунальні по юр. особам'!AF421,'Комунальні по юр. особам'!AF426,'Комунальні по юр. особам'!AF431,'Комунальні по юр. особам'!AF436,'Комунальні по юр. особам'!AF441,'Комунальні по юр. особам'!AF446,'Комунальні по юр. особам'!AF451,'Комунальні по юр. особам'!AF456,'Комунальні по юр. особам'!AF461,'Комунальні по юр. особам'!AF466,'Комунальні по юр. особам'!AF471)</f>
        <v>0</v>
      </c>
      <c r="AE75" s="76">
        <f>'Комунальні по юр. особам'!AG401</f>
        <v>39</v>
      </c>
      <c r="AF75" s="77">
        <f>'Комунальні по юр. особам'!AH401</f>
        <v>116</v>
      </c>
      <c r="AG75" s="75">
        <f>'Комунальні по юр. особам'!AI401</f>
        <v>100</v>
      </c>
      <c r="AH75" s="279">
        <f>SUM(AI75:AK75)</f>
        <v>37</v>
      </c>
      <c r="AI75" s="78">
        <f>SUM('Комунальні по юр. особам'!AK401,'Комунальні по юр. особам'!AK406)</f>
        <v>7</v>
      </c>
      <c r="AJ75" s="79">
        <f>SUM('Комунальні по юр. особам'!AL401,'Комунальні по юр. особам'!AL406)</f>
        <v>27</v>
      </c>
      <c r="AK75" s="80">
        <f>SUM('Комунальні по юр. особам'!AM401,'Комунальні по юр. особам'!AM406)</f>
        <v>3</v>
      </c>
      <c r="AL75" s="81"/>
      <c r="AM75" s="79"/>
      <c r="AN75" s="80"/>
      <c r="AO75" s="81"/>
      <c r="AP75" s="79"/>
      <c r="AQ75" s="79"/>
      <c r="AR75" s="79"/>
      <c r="AS75" s="280"/>
      <c r="AT75" s="220">
        <f>SUM(AU75:BC75)</f>
        <v>3</v>
      </c>
      <c r="AU75" s="259">
        <f>SUM('Комунальні по юр. особам'!AW401,'Комунальні по юр. особам'!AW406,'Комунальні по юр. особам'!AW411,'Комунальні по юр. особам'!AW416,'Комунальні по юр. особам'!AW421,'Комунальні по юр. особам'!AW426,'Комунальні по юр. особам'!AW431,'Комунальні по юр. особам'!AW436,'Комунальні по юр. особам'!AW441,'Комунальні по юр. особам'!AW446,'Комунальні по юр. особам'!AW451,'Комунальні по юр. особам'!AW456,'Комунальні по юр. особам'!AW461,'Комунальні по юр. особам'!AW466,'Комунальні по юр. особам'!AW471)</f>
        <v>1</v>
      </c>
      <c r="AV75" s="238">
        <f>SUM('Комунальні по юр. особам'!AX401,'Комунальні по юр. особам'!AX406,'Комунальні по юр. особам'!AX411,'Комунальні по юр. особам'!AX416,'Комунальні по юр. особам'!AX421,'Комунальні по юр. особам'!AX426,'Комунальні по юр. особам'!AX431,'Комунальні по юр. особам'!AX436,'Комунальні по юр. особам'!AX441,'Комунальні по юр. особам'!AX446,'Комунальні по юр. особам'!AX451,'Комунальні по юр. особам'!AX456,'Комунальні по юр. особам'!AX461,'Комунальні по юр. особам'!AX466,'Комунальні по юр. особам'!AX471)</f>
        <v>2</v>
      </c>
      <c r="AW75" s="238">
        <f>SUM('Комунальні по юр. особам'!AY401,'Комунальні по юр. особам'!AY406,'Комунальні по юр. особам'!AY411,'Комунальні по юр. особам'!AY416,'Комунальні по юр. особам'!AY421,'Комунальні по юр. особам'!AY426,'Комунальні по юр. особам'!AY431,'Комунальні по юр. особам'!AY436,'Комунальні по юр. особам'!AY441,'Комунальні по юр. особам'!AY446,'Комунальні по юр. особам'!AY451,'Комунальні по юр. особам'!AY456,'Комунальні по юр. особам'!AY461,'Комунальні по юр. особам'!AY466,'Комунальні по юр. особам'!AY471)</f>
        <v>0</v>
      </c>
      <c r="AX75" s="238">
        <f>SUM('Комунальні по юр. особам'!AZ401,'Комунальні по юр. особам'!AZ406,'Комунальні по юр. особам'!AZ411,'Комунальні по юр. особам'!AZ416,'Комунальні по юр. особам'!AZ421,'Комунальні по юр. особам'!AZ426,'Комунальні по юр. особам'!AZ431,'Комунальні по юр. особам'!AZ436,'Комунальні по юр. особам'!AZ441,'Комунальні по юр. особам'!AZ446,'Комунальні по юр. особам'!AZ451,'Комунальні по юр. особам'!AZ456,'Комунальні по юр. особам'!AZ461,'Комунальні по юр. особам'!AZ466,'Комунальні по юр. особам'!AZ471)</f>
        <v>0</v>
      </c>
      <c r="AY75" s="238">
        <f>SUM('Комунальні по юр. особам'!BA401,'Комунальні по юр. особам'!BA406,'Комунальні по юр. особам'!BA411,'Комунальні по юр. особам'!BA416,'Комунальні по юр. особам'!BA421,'Комунальні по юр. особам'!BA426,'Комунальні по юр. особам'!BA431,'Комунальні по юр. особам'!BA436,'Комунальні по юр. особам'!BA441,'Комунальні по юр. особам'!BA446,'Комунальні по юр. особам'!BA451,'Комунальні по юр. особам'!BA456,'Комунальні по юр. особам'!BA461,'Комунальні по юр. особам'!BA466,'Комунальні по юр. особам'!BA471)</f>
        <v>0</v>
      </c>
      <c r="AZ75" s="238">
        <f>SUM('Комунальні по юр. особам'!BB401,'Комунальні по юр. особам'!BB406,'Комунальні по юр. особам'!BB411,'Комунальні по юр. особам'!BB416,'Комунальні по юр. особам'!BB421,'Комунальні по юр. особам'!BB426,'Комунальні по юр. особам'!BB431,'Комунальні по юр. особам'!BB436,'Комунальні по юр. особам'!BB441,'Комунальні по юр. особам'!BB446,'Комунальні по юр. особам'!BB451,'Комунальні по юр. особам'!BB456,'Комунальні по юр. особам'!BB461,'Комунальні по юр. особам'!BB466,'Комунальні по юр. особам'!BB471)</f>
        <v>0</v>
      </c>
      <c r="BA75" s="238">
        <f>SUM('Комунальні по юр. особам'!BC401,'Комунальні по юр. особам'!BC406,'Комунальні по юр. особам'!BC411,'Комунальні по юр. особам'!BC416,'Комунальні по юр. особам'!BC421,'Комунальні по юр. особам'!BC426,'Комунальні по юр. особам'!BC431,'Комунальні по юр. особам'!BC436,'Комунальні по юр. особам'!BC441,'Комунальні по юр. особам'!BC446,'Комунальні по юр. особам'!BC451,'Комунальні по юр. особам'!BC456,'Комунальні по юр. особам'!BC461,'Комунальні по юр. особам'!BC466,'Комунальні по юр. особам'!BC471)</f>
        <v>0</v>
      </c>
      <c r="BB75" s="238">
        <f>SUM('Комунальні по юр. особам'!BD401,'Комунальні по юр. особам'!BD406,'Комунальні по юр. особам'!BD411,'Комунальні по юр. особам'!BD416,'Комунальні по юр. особам'!BD421,'Комунальні по юр. особам'!BD426,'Комунальні по юр. особам'!BD431,'Комунальні по юр. особам'!BD436,'Комунальні по юр. особам'!BD441,'Комунальні по юр. особам'!BD446,'Комунальні по юр. особам'!BD451,'Комунальні по юр. особам'!BD456,'Комунальні по юр. особам'!BD461,'Комунальні по юр. особам'!BD466,'Комунальні по юр. особам'!BD471)</f>
        <v>0</v>
      </c>
      <c r="BC75" s="400">
        <f>SUM('Комунальні по юр. особам'!BE401,'Комунальні по юр. особам'!BE406,'Комунальні по юр. особам'!BE411,'Комунальні по юр. особам'!BE416,'Комунальні по юр. особам'!BE421,'Комунальні по юр. особам'!BE426,'Комунальні по юр. особам'!BE431,'Комунальні по юр. особам'!BE436,'Комунальні по юр. особам'!BE441,'Комунальні по юр. особам'!BE446,'Комунальні по юр. особам'!BE451,'Комунальні по юр. особам'!BE456,'Комунальні по юр. особам'!BE461,'Комунальні по юр. особам'!BE466,'Комунальні по юр. особам'!BE471)</f>
        <v>0</v>
      </c>
    </row>
    <row r="76" spans="1:55" ht="33.950000000000003" customHeight="1">
      <c r="A76" s="2466"/>
      <c r="B76" s="234" t="s">
        <v>77</v>
      </c>
      <c r="C76" s="2627"/>
      <c r="D76" s="2630"/>
      <c r="E76" s="227">
        <f>SUM(K76,AT76)</f>
        <v>1062</v>
      </c>
      <c r="F76" s="235">
        <f>SUM(G76:J76)</f>
        <v>46</v>
      </c>
      <c r="G76" s="249">
        <f>SUM('Комунальні по юр. особам'!I402,'Комунальні по юр. особам'!I407,'Комунальні по юр. особам'!I412,'Комунальні по юр. особам'!I417,'Комунальні по юр. особам'!I422,'Комунальні по юр. особам'!I427,'Комунальні по юр. особам'!I432,'Комунальні по юр. особам'!I437,'Комунальні по юр. особам'!I442,'Комунальні по юр. особам'!I447,'Комунальні по юр. особам'!I452,'Комунальні по юр. особам'!I457,'Комунальні по юр. особам'!I462,'Комунальні по юр. особам'!I467,'Комунальні по юр. особам'!I472)</f>
        <v>28</v>
      </c>
      <c r="H76" s="249">
        <f>SUM('Комунальні по юр. особам'!J402,'Комунальні по юр. особам'!J407,'Комунальні по юр. особам'!J412,'Комунальні по юр. особам'!J417,'Комунальні по юр. особам'!J422,'Комунальні по юр. особам'!J427,'Комунальні по юр. особам'!J432,'Комунальні по юр. особам'!J437,'Комунальні по юр. особам'!J442,'Комунальні по юр. особам'!J447,'Комунальні по юр. особам'!J452,'Комунальні по юр. особам'!J457,'Комунальні по юр. особам'!J462,'Комунальні по юр. особам'!J467,'Комунальні по юр. особам'!J472)</f>
        <v>0</v>
      </c>
      <c r="I76" s="249">
        <f>SUM('Комунальні по юр. особам'!K402,'Комунальні по юр. особам'!K407,'Комунальні по юр. особам'!K412,'Комунальні по юр. особам'!K417,'Комунальні по юр. особам'!K422,'Комунальні по юр. особам'!K427,'Комунальні по юр. особам'!K432,'Комунальні по юр. особам'!K437,'Комунальні по юр. особам'!K442,'Комунальні по юр. особам'!K447,'Комунальні по юр. особам'!K452,'Комунальні по юр. особам'!K457,'Комунальні по юр. особам'!K462,'Комунальні по юр. особам'!K467,'Комунальні по юр. особам'!K472)</f>
        <v>17</v>
      </c>
      <c r="J76" s="252">
        <f>SUM('Комунальні по юр. особам'!L402,'Комунальні по юр. особам'!L407,'Комунальні по юр. особам'!L412,'Комунальні по юр. особам'!L417,'Комунальні по юр. особам'!L422,'Комунальні по юр. особам'!L427,'Комунальні по юр. особам'!L432,'Комунальні по юр. особам'!L437,'Комунальні по юр. особам'!L442,'Комунальні по юр. особам'!L447,'Комунальні по юр. особам'!L452,'Комунальні по юр. особам'!L457,'Комунальні по юр. особам'!L462,'Комунальні по юр. особам'!L467,'Комунальні по юр. особам'!L472)</f>
        <v>1</v>
      </c>
      <c r="K76" s="504">
        <f>IF(AND(SUM(L76:P76)=SUM(W76:X76),SUM(Q76:V76)=SUM(W76:X76)),SUM(L76:P76),"ПЕРЕВІРТЕ ПРАВИЛЬНІСТЬ ДАНИХ")</f>
        <v>1015</v>
      </c>
      <c r="L76" s="259">
        <f>SUM('Комунальні по юр. особам'!N402,'Комунальні по юр. особам'!N407,'Комунальні по юр. особам'!N412,'Комунальні по юр. особам'!N417,'Комунальні по юр. особам'!N422,'Комунальні по юр. особам'!N427,'Комунальні по юр. особам'!N432,'Комунальні по юр. особам'!N437,'Комунальні по юр. особам'!N442,'Комунальні по юр. особам'!N447,'Комунальні по юр. особам'!N452,'Комунальні по юр. особам'!N457,'Комунальні по юр. особам'!N462,'Комунальні по юр. особам'!N467,'Комунальні по юр. особам'!N472)</f>
        <v>0</v>
      </c>
      <c r="M76" s="238">
        <f>SUM('Комунальні по юр. особам'!O402,'Комунальні по юр. особам'!O407,'Комунальні по юр. особам'!O412,'Комунальні по юр. особам'!O417,'Комунальні по юр. особам'!O422,'Комунальні по юр. особам'!O427,'Комунальні по юр. особам'!O432,'Комунальні по юр. особам'!O437,'Комунальні по юр. особам'!O442,'Комунальні по юр. особам'!O447,'Комунальні по юр. особам'!O452,'Комунальні по юр. особам'!O457,'Комунальні по юр. особам'!O462,'Комунальні по юр. особам'!O467,'Комунальні по юр. особам'!O472)</f>
        <v>0</v>
      </c>
      <c r="N76" s="238">
        <f>SUM('Комунальні по юр. особам'!P402,'Комунальні по юр. особам'!P407,'Комунальні по юр. особам'!P412,'Комунальні по юр. особам'!P417,'Комунальні по юр. особам'!P422,'Комунальні по юр. особам'!P427,'Комунальні по юр. особам'!P432,'Комунальні по юр. особам'!P437,'Комунальні по юр. особам'!P442,'Комунальні по юр. особам'!P447,'Комунальні по юр. особам'!P452,'Комунальні по юр. особам'!P457,'Комунальні по юр. особам'!P462,'Комунальні по юр. особам'!P467,'Комунальні по юр. особам'!P472)</f>
        <v>13</v>
      </c>
      <c r="O76" s="238">
        <f>SUM('Комунальні по юр. особам'!Q402,'Комунальні по юр. особам'!Q407,'Комунальні по юр. особам'!Q412,'Комунальні по юр. особам'!Q417,'Комунальні по юр. особам'!Q422,'Комунальні по юр. особам'!Q427,'Комунальні по юр. особам'!Q432,'Комунальні по юр. особам'!Q437,'Комунальні по юр. особам'!Q442,'Комунальні по юр. особам'!Q447,'Комунальні по юр. особам'!Q452,'Комунальні по юр. особам'!Q457,'Комунальні по юр. особам'!Q462,'Комунальні по юр. особам'!Q467,'Комунальні по юр. особам'!Q472)</f>
        <v>0</v>
      </c>
      <c r="P76" s="239">
        <f>SUM('Комунальні по юр. особам'!R402,'Комунальні по юр. особам'!R407,'Комунальні по юр. особам'!R412,'Комунальні по юр. особам'!R417,'Комунальні по юр. особам'!R422,'Комунальні по юр. особам'!R427,'Комунальні по юр. особам'!R432,'Комунальні по юр. особам'!R437,'Комунальні по юр. особам'!R442,'Комунальні по юр. особам'!R447,'Комунальні по юр. особам'!R452,'Комунальні по юр. особам'!R457,'Комунальні по юр. особам'!R462,'Комунальні по юр. особам'!R467,'Комунальні по юр. особам'!R472)</f>
        <v>1002</v>
      </c>
      <c r="Q76" s="240">
        <f>SUM('Комунальні по юр. особам'!S402,'Комунальні по юр. особам'!S407,'Комунальні по юр. особам'!S412,'Комунальні по юр. особам'!S417,'Комунальні по юр. особам'!S422,'Комунальні по юр. особам'!S427,'Комунальні по юр. особам'!S432,'Комунальні по юр. особам'!S437,'Комунальні по юр. особам'!S442,'Комунальні по юр. особам'!S447,'Комунальні по юр. особам'!S452,'Комунальні по юр. особам'!S457,'Комунальні по юр. особам'!S462,'Комунальні по юр. особам'!S467,'Комунальні по юр. особам'!S472)</f>
        <v>92</v>
      </c>
      <c r="R76" s="238">
        <f>SUM('Комунальні по юр. особам'!T402,'Комунальні по юр. особам'!T407,'Комунальні по юр. особам'!T412,'Комунальні по юр. особам'!T417,'Комунальні по юр. особам'!T422,'Комунальні по юр. особам'!T427,'Комунальні по юр. особам'!T432,'Комунальні по юр. особам'!T437,'Комунальні по юр. особам'!T442,'Комунальні по юр. особам'!T447,'Комунальні по юр. особам'!T452,'Комунальні по юр. особам'!T457,'Комунальні по юр. особам'!T462,'Комунальні по юр. особам'!T467,'Комунальні по юр. особам'!T472)</f>
        <v>15</v>
      </c>
      <c r="S76" s="238">
        <f>SUM('Комунальні по юр. особам'!U402,'Комунальні по юр. особам'!U407,'Комунальні по юр. особам'!U412,'Комунальні по юр. особам'!U417,'Комунальні по юр. особам'!U422,'Комунальні по юр. особам'!U427,'Комунальні по юр. особам'!U432,'Комунальні по юр. особам'!U437,'Комунальні по юр. особам'!U442,'Комунальні по юр. особам'!U447,'Комунальні по юр. особам'!U452,'Комунальні по юр. особам'!U457,'Комунальні по юр. особам'!U462,'Комунальні по юр. особам'!U467,'Комунальні по юр. особам'!U472)</f>
        <v>0</v>
      </c>
      <c r="T76" s="238">
        <f>SUM('Комунальні по юр. особам'!V402,'Комунальні по юр. особам'!V407,'Комунальні по юр. особам'!V412,'Комунальні по юр. особам'!V417,'Комунальні по юр. особам'!V422,'Комунальні по юр. особам'!V427,'Комунальні по юр. особам'!V432,'Комунальні по юр. особам'!V437,'Комунальні по юр. особам'!V442,'Комунальні по юр. особам'!V447,'Комунальні по юр. особам'!V452,'Комунальні по юр. особам'!V457,'Комунальні по юр. особам'!V462,'Комунальні по юр. особам'!V467,'Комунальні по юр. особам'!V472)</f>
        <v>880</v>
      </c>
      <c r="U76" s="238">
        <f>SUM('Комунальні по юр. особам'!W402,'Комунальні по юр. особам'!W407,'Комунальні по юр. особам'!W412,'Комунальні по юр. особам'!W417,'Комунальні по юр. особам'!W422,'Комунальні по юр. особам'!W427,'Комунальні по юр. особам'!W432,'Комунальні по юр. особам'!W437,'Комунальні по юр. особам'!W442,'Комунальні по юр. особам'!W447,'Комунальні по юр. особам'!W452,'Комунальні по юр. особам'!W457,'Комунальні по юр. особам'!W462,'Комунальні по юр. особам'!W467,'Комунальні по юр. особам'!W472)</f>
        <v>14</v>
      </c>
      <c r="V76" s="242">
        <f>SUM('Комунальні по юр. особам'!X402,'Комунальні по юр. особам'!X407,'Комунальні по юр. особам'!X412,'Комунальні по юр. особам'!X417,'Комунальні по юр. особам'!X422,'Комунальні по юр. особам'!X427,'Комунальні по юр. особам'!X432,'Комунальні по юр. особам'!X437,'Комунальні по юр. особам'!X442,'Комунальні по юр. особам'!X447,'Комунальні по юр. особам'!X452,'Комунальні по юр. особам'!X457,'Комунальні по юр. особам'!X462,'Комунальні по юр. особам'!X467,'Комунальні по юр. особам'!X472)</f>
        <v>14</v>
      </c>
      <c r="W76" s="228">
        <f>SUM('Комунальні по юр. особам'!Y402,'Комунальні по юр. особам'!Y407,'Комунальні по юр. особам'!Y412,'Комунальні по юр. особам'!Y417,'Комунальні по юр. особам'!Y422,'Комунальні по юр. особам'!Y427,'Комунальні по юр. особам'!Y432,'Комунальні по юр. особам'!Y437,'Комунальні по юр. особам'!Y442,'Комунальні по юр. особам'!Y447,'Комунальні по юр. особам'!Y452,'Комунальні по юр. особам'!Y457,'Комунальні по юр. особам'!Y462,'Комунальні по юр. особам'!Y467,'Комунальні по юр. особам'!Y472)</f>
        <v>885</v>
      </c>
      <c r="X76" s="229">
        <f>SUM('Комунальні по юр. особам'!Z402,'Комунальні по юр. особам'!Z407,'Комунальні по юр. особам'!Z412,'Комунальні по юр. особам'!Z417,'Комунальні по юр. особам'!Z422,'Комунальні по юр. особам'!Z427,'Комунальні по юр. особам'!Z432,'Комунальні по юр. особам'!Z437,'Комунальні по юр. особам'!Z442,'Комунальні по юр. особам'!Z447,'Комунальні по юр. особам'!Z452,'Комунальні по юр. особам'!Z457,'Комунальні по юр. особам'!Z462,'Комунальні по юр. особам'!Z467,'Комунальні по юр. особам'!Z472)</f>
        <v>130</v>
      </c>
      <c r="Y76" s="230">
        <f>SUM('Комунальні по юр. особам'!AA402,'Комунальні по юр. особам'!AA407,'Комунальні по юр. особам'!AA412,'Комунальні по юр. особам'!AA417,'Комунальні по юр. особам'!AA422,'Комунальні по юр. особам'!AA427,'Комунальні по юр. особам'!AA432,'Комунальні по юр. особам'!AA437,'Комунальні по юр. особам'!AA442,'Комунальні по юр. особам'!AA447,'Комунальні по юр. особам'!AA452,'Комунальні по юр. особам'!AA457,'Комунальні по юр. особам'!AA462,'Комунальні по юр. особам'!AA467,'Комунальні по юр. особам'!AA472)</f>
        <v>0</v>
      </c>
      <c r="Z76" s="231">
        <f>SUM('Комунальні по юр. особам'!AB402,'Комунальні по юр. особам'!AB407,'Комунальні по юр. особам'!AB412,'Комунальні по юр. особам'!AB417,'Комунальні по юр. особам'!AB422,'Комунальні по юр. особам'!AB427,'Комунальні по юр. особам'!AB432,'Комунальні по юр. особам'!AB437,'Комунальні по юр. особам'!AB442,'Комунальні по юр. особам'!AB447,'Комунальні по юр. особам'!AB452,'Комунальні по юр. особам'!AB457,'Комунальні по юр. особам'!AB462,'Комунальні по юр. особам'!AB467,'Комунальні по юр. особам'!AB472)</f>
        <v>277</v>
      </c>
      <c r="AA76" s="231">
        <f>SUM('Комунальні по юр. особам'!AC402,'Комунальні по юр. особам'!AC407,'Комунальні по юр. особам'!AC412,'Комунальні по юр. особам'!AC417,'Комунальні по юр. особам'!AC422,'Комунальні по юр. особам'!AC427,'Комунальні по юр. особам'!AC432,'Комунальні по юр. особам'!AC437,'Комунальні по юр. особам'!AC442,'Комунальні по юр. особам'!AC447,'Комунальні по юр. особам'!AC452,'Комунальні по юр. особам'!AC457,'Комунальні по юр. особам'!AC462,'Комунальні по юр. особам'!AC467,'Комунальні по юр. особам'!AC472)</f>
        <v>250</v>
      </c>
      <c r="AB76" s="231">
        <f>SUM('Комунальні по юр. особам'!AD402,'Комунальні по юр. особам'!AD407,'Комунальні по юр. особам'!AD412,'Комунальні по юр. особам'!AD417,'Комунальні по юр. особам'!AD422,'Комунальні по юр. особам'!AD427,'Комунальні по юр. особам'!AD432,'Комунальні по юр. особам'!AD437,'Комунальні по юр. особам'!AD442,'Комунальні по юр. особам'!AD447,'Комунальні по юр. особам'!AD452,'Комунальні по юр. особам'!AD457,'Комунальні по юр. особам'!AD462,'Комунальні по юр. особам'!AD467,'Комунальні по юр. особам'!AD472)</f>
        <v>88</v>
      </c>
      <c r="AC76" s="231">
        <f>SUM('Комунальні по юр. особам'!AE402,'Комунальні по юр. особам'!AE407,'Комунальні по юр. особам'!AE412,'Комунальні по юр. особам'!AE417,'Комунальні по юр. особам'!AE422,'Комунальні по юр. особам'!AE427,'Комунальні по юр. особам'!AE432,'Комунальні по юр. особам'!AE437,'Комунальні по юр. особам'!AE442,'Комунальні по юр. особам'!AE447,'Комунальні по юр. особам'!AE452,'Комунальні по юр. особам'!AE457,'Комунальні по юр. особам'!AE462,'Комунальні по юр. особам'!AE467,'Комунальні по юр. особам'!AE472)</f>
        <v>353</v>
      </c>
      <c r="AD76" s="232">
        <f>SUM('Комунальні по юр. особам'!AF402,'Комунальні по юр. особам'!AF407,'Комунальні по юр. особам'!AF412,'Комунальні по юр. особам'!AF417,'Комунальні по юр. особам'!AF422,'Комунальні по юр. особам'!AF427,'Комунальні по юр. особам'!AF432,'Комунальні по юр. особам'!AF437,'Комунальні по юр. особам'!AF442,'Комунальні по юр. особам'!AF447,'Комунальні по юр. особам'!AF452,'Комунальні по юр. особам'!AF457,'Комунальні по юр. особам'!AF462,'Комунальні по юр. особам'!AF467,'Комунальні по юр. особам'!AF472)</f>
        <v>129</v>
      </c>
      <c r="AE76" s="491">
        <f>AVERAGE('Комунальні по юр. особам'!AG402,'Комунальні по юр. особам'!AG407,'Комунальні по юр. особам'!AG412,'Комунальні по юр. особам'!AG417,'Комунальні по юр. особам'!AG422,'Комунальні по юр. особам'!AG427,'Комунальні по юр. особам'!AG432,'Комунальні по юр. особам'!AG442,'Комунальні по юр. особам'!AG447,'Комунальні по юр. особам'!AG452,'Комунальні по юр. особам'!AG457,'Комунальні по юр. особам'!AG462,'Комунальні по юр. особам'!AG467,'Комунальні по юр. особам'!AG472,)</f>
        <v>36.800000000000004</v>
      </c>
      <c r="AF76" s="480">
        <f>AVERAGE('Комунальні по юр. особам'!AH402,'Комунальні по юр. особам'!AH407,'Комунальні по юр. особам'!AH412,'Комунальні по юр. особам'!AH417,'Комунальні по юр. особам'!AH422,'Комунальні по юр. особам'!AH427,'Комунальні по юр. особам'!AH432,'Комунальні по юр. особам'!AH442,'Комунальні по юр. особам'!AH447,'Комунальні по юр. особам'!AH452,'Комунальні по юр. особам'!AH457,'Комунальні по юр. особам'!AH462,'Комунальні по юр. особам'!AH467,'Комунальні по юр. особам'!AH472,)</f>
        <v>16.373333333333335</v>
      </c>
      <c r="AG76" s="493">
        <f>AVERAGE('Комунальні по юр. особам'!AI402,'Комунальні по юр. особам'!AI407,'Комунальні по юр. особам'!AI412,'Комунальні по юр. особам'!AI417,'Комунальні по юр. особам'!AI422,'Комунальні по юр. особам'!AI427,'Комунальні по юр. особам'!AI432,'Комунальні по юр. особам'!AI442,'Комунальні по юр. особам'!AI447,'Комунальні по юр. особам'!AI452,'Комунальні по юр. особам'!AI457,'Комунальні по юр. особам'!AI462,'Комунальні по юр. особам'!AI467,'Комунальні по юр. особам'!AI472,)</f>
        <v>97.038461538461533</v>
      </c>
      <c r="AH76" s="247">
        <f>SUM(AO76:AS76)</f>
        <v>1015</v>
      </c>
      <c r="AI76" s="248"/>
      <c r="AJ76" s="249"/>
      <c r="AK76" s="250"/>
      <c r="AL76" s="251"/>
      <c r="AM76" s="249"/>
      <c r="AN76" s="250"/>
      <c r="AO76" s="254">
        <f>SUM('Комунальні по юр. особам'!AQ402,'Комунальні по юр. особам'!AQ407,'Комунальні по юр. особам'!AQ412,'Комунальні по юр. особам'!AQ417,'Комунальні по юр. особам'!AQ422,'Комунальні по юр. особам'!AQ427,'Комунальні по юр. особам'!AQ432,'Комунальні по юр. особам'!AQ437,'Комунальні по юр. особам'!AQ442,'Комунальні по юр. особам'!AQ447,'Комунальні по юр. особам'!AQ452,'Комунальні по юр. особам'!AQ457,'Комунальні по юр. особам'!AQ462,'Комунальні по юр. особам'!AQ467,'Комунальні по юр. особам'!AQ472)</f>
        <v>82</v>
      </c>
      <c r="AP76" s="255">
        <f>SUM('Комунальні по юр. особам'!AR402,'Комунальні по юр. особам'!AR407,'Комунальні по юр. особам'!AR412,'Комунальні по юр. особам'!AR417,'Комунальні по юр. особам'!AR422,'Комунальні по юр. особам'!AR427,'Комунальні по юр. особам'!AR432,'Комунальні по юр. особам'!AR437,'Комунальні по юр. особам'!AR442,'Комунальні по юр. особам'!AR447,'Комунальні по юр. особам'!AR452,'Комунальні по юр. особам'!AR457,'Комунальні по юр. особам'!AR462,'Комунальні по юр. особам'!AR467,'Комунальні по юр. особам'!AR472)</f>
        <v>221</v>
      </c>
      <c r="AQ76" s="255">
        <f>SUM('Комунальні по юр. особам'!AS402,'Комунальні по юр. особам'!AS407,'Комунальні по юр. особам'!AS412,'Комунальні по юр. особам'!AS417,'Комунальні по юр. особам'!AS422,'Комунальні по юр. особам'!AS427,'Комунальні по юр. особам'!AS432,'Комунальні по юр. особам'!AS437,'Комунальні по юр. особам'!AS442,'Комунальні по юр. особам'!AS447,'Комунальні по юр. особам'!AS452,'Комунальні по юр. особам'!AS457,'Комунальні по юр. особам'!AS462,'Комунальні по юр. особам'!AS467,'Комунальні по юр. особам'!AS472)</f>
        <v>547</v>
      </c>
      <c r="AR76" s="255">
        <f>SUM('Комунальні по юр. особам'!AT402,'Комунальні по юр. особам'!AT407,'Комунальні по юр. особам'!AT412,'Комунальні по юр. особам'!AT417,'Комунальні по юр. особам'!AT422,'Комунальні по юр. особам'!AT427,'Комунальні по юр. особам'!AT432,'Комунальні по юр. особам'!AT437,'Комунальні по юр. особам'!AT442,'Комунальні по юр. особам'!AT447,'Комунальні по юр. особам'!AT452,'Комунальні по юр. особам'!AT457,'Комунальні по юр. особам'!AT462,'Комунальні по юр. особам'!AT467,'Комунальні по юр. особам'!AT472)</f>
        <v>149</v>
      </c>
      <c r="AS76" s="255">
        <f>SUM('Комунальні по юр. особам'!AU402,'Комунальні по юр. особам'!AU407,'Комунальні по юр. особам'!AU412,'Комунальні по юр. особам'!AU417,'Комунальні по юр. особам'!AU422,'Комунальні по юр. особам'!AU427,'Комунальні по юр. особам'!AU432,'Комунальні по юр. особам'!AU437,'Комунальні по юр. особам'!AU442,'Комунальні по юр. особам'!AU447,'Комунальні по юр. особам'!AU452,'Комунальні по юр. особам'!AU457,'Комунальні по юр. особам'!AU462,'Комунальні по юр. особам'!AU467,'Комунальні по юр. особам'!AU472)</f>
        <v>16</v>
      </c>
      <c r="AT76" s="372">
        <f>SUM(AU76:BC76)</f>
        <v>47</v>
      </c>
      <c r="AU76" s="259">
        <f>SUM('Комунальні по юр. особам'!AW402,'Комунальні по юр. особам'!AW407,'Комунальні по юр. особам'!AW412,'Комунальні по юр. особам'!AW417,'Комунальні по юр. особам'!AW422,'Комунальні по юр. особам'!AW427,'Комунальні по юр. особам'!AW432,'Комунальні по юр. особам'!AW437,'Комунальні по юр. особам'!AW442,'Комунальні по юр. особам'!AW447,'Комунальні по юр. особам'!AW452,'Комунальні по юр. особам'!AW457,'Комунальні по юр. особам'!AW462,'Комунальні по юр. особам'!AW467,'Комунальні по юр. особам'!AW472)</f>
        <v>0</v>
      </c>
      <c r="AV76" s="238">
        <f>SUM('Комунальні по юр. особам'!AX402,'Комунальні по юр. особам'!AX407,'Комунальні по юр. особам'!AX412,'Комунальні по юр. особам'!AX417,'Комунальні по юр. особам'!AX422,'Комунальні по юр. особам'!AX427,'Комунальні по юр. особам'!AX432,'Комунальні по юр. особам'!AX437,'Комунальні по юр. особам'!AX442,'Комунальні по юр. особам'!AX447,'Комунальні по юр. особам'!AX452,'Комунальні по юр. особам'!AX457,'Комунальні по юр. особам'!AX462,'Комунальні по юр. особам'!AX467,'Комунальні по юр. особам'!AX472)</f>
        <v>0</v>
      </c>
      <c r="AW76" s="238">
        <f>SUM('Комунальні по юр. особам'!AY402,'Комунальні по юр. особам'!AY407,'Комунальні по юр. особам'!AY412,'Комунальні по юр. особам'!AY417,'Комунальні по юр. особам'!AY422,'Комунальні по юр. особам'!AY427,'Комунальні по юр. особам'!AY432,'Комунальні по юр. особам'!AY437,'Комунальні по юр. особам'!AY442,'Комунальні по юр. особам'!AY447,'Комунальні по юр. особам'!AY452,'Комунальні по юр. особам'!AY457,'Комунальні по юр. особам'!AY462,'Комунальні по юр. особам'!AY467,'Комунальні по юр. особам'!AY472)</f>
        <v>4</v>
      </c>
      <c r="AX76" s="238">
        <f>SUM('Комунальні по юр. особам'!AZ402,'Комунальні по юр. особам'!AZ407,'Комунальні по юр. особам'!AZ412,'Комунальні по юр. особам'!AZ417,'Комунальні по юр. особам'!AZ422,'Комунальні по юр. особам'!AZ427,'Комунальні по юр. особам'!AZ432,'Комунальні по юр. особам'!AZ437,'Комунальні по юр. особам'!AZ442,'Комунальні по юр. особам'!AZ447,'Комунальні по юр. особам'!AZ452,'Комунальні по юр. особам'!AZ457,'Комунальні по юр. особам'!AZ462,'Комунальні по юр. особам'!AZ467,'Комунальні по юр. особам'!AZ472)</f>
        <v>0</v>
      </c>
      <c r="AY76" s="238">
        <f>SUM('Комунальні по юр. особам'!BA402,'Комунальні по юр. особам'!BA407,'Комунальні по юр. особам'!BA412,'Комунальні по юр. особам'!BA417,'Комунальні по юр. особам'!BA422,'Комунальні по юр. особам'!BA427,'Комунальні по юр. особам'!BA432,'Комунальні по юр. особам'!BA437,'Комунальні по юр. особам'!BA442,'Комунальні по юр. особам'!BA447,'Комунальні по юр. особам'!BA452,'Комунальні по юр. особам'!BA457,'Комунальні по юр. особам'!BA462,'Комунальні по юр. особам'!BA467,'Комунальні по юр. особам'!BA472)</f>
        <v>14</v>
      </c>
      <c r="AZ76" s="238">
        <f>SUM('Комунальні по юр. особам'!BB402,'Комунальні по юр. особам'!BB407,'Комунальні по юр. особам'!BB412,'Комунальні по юр. особам'!BB417,'Комунальні по юр. особам'!BB422,'Комунальні по юр. особам'!BB427,'Комунальні по юр. особам'!BB432,'Комунальні по юр. особам'!BB437,'Комунальні по юр. особам'!BB442,'Комунальні по юр. особам'!BB447,'Комунальні по юр. особам'!BB452,'Комунальні по юр. особам'!BB457,'Комунальні по юр. особам'!BB462,'Комунальні по юр. особам'!BB467,'Комунальні по юр. особам'!BB472)</f>
        <v>0</v>
      </c>
      <c r="BA76" s="238">
        <f>SUM('Комунальні по юр. особам'!BC402,'Комунальні по юр. особам'!BC407,'Комунальні по юр. особам'!BC412,'Комунальні по юр. особам'!BC417,'Комунальні по юр. особам'!BC422,'Комунальні по юр. особам'!BC427,'Комунальні по юр. особам'!BC432,'Комунальні по юр. особам'!BC437,'Комунальні по юр. особам'!BC442,'Комунальні по юр. особам'!BC447,'Комунальні по юр. особам'!BC452,'Комунальні по юр. особам'!BC457,'Комунальні по юр. особам'!BC462,'Комунальні по юр. особам'!BC467,'Комунальні по юр. особам'!BC472)</f>
        <v>5</v>
      </c>
      <c r="BB76" s="238">
        <f>SUM('Комунальні по юр. особам'!BD402,'Комунальні по юр. особам'!BD407,'Комунальні по юр. особам'!BD412,'Комунальні по юр. особам'!BD417,'Комунальні по юр. особам'!BD422,'Комунальні по юр. особам'!BD427,'Комунальні по юр. особам'!BD432,'Комунальні по юр. особам'!BD437,'Комунальні по юр. особам'!BD442,'Комунальні по юр. особам'!BD447,'Комунальні по юр. особам'!BD452,'Комунальні по юр. особам'!BD457,'Комунальні по юр. особам'!BD462,'Комунальні по юр. особам'!BD467,'Комунальні по юр. особам'!BD472)</f>
        <v>22</v>
      </c>
      <c r="BC76" s="400">
        <f>SUM('Комунальні по юр. особам'!BE402,'Комунальні по юр. особам'!BE407,'Комунальні по юр. особам'!BE412,'Комунальні по юр. особам'!BE417,'Комунальні по юр. особам'!BE422,'Комунальні по юр. особам'!BE427,'Комунальні по юр. особам'!BE432,'Комунальні по юр. особам'!BE437,'Комунальні по юр. особам'!BE442,'Комунальні по юр. особам'!BE447,'Комунальні по юр. особам'!BE452,'Комунальні по юр. особам'!BE457,'Комунальні по юр. особам'!BE462,'Комунальні по юр. особам'!BE467,'Комунальні по юр. особам'!BE472)</f>
        <v>2</v>
      </c>
    </row>
    <row r="77" spans="1:55" ht="33.950000000000003" customHeight="1" thickBot="1">
      <c r="A77" s="2466"/>
      <c r="B77" s="256" t="s">
        <v>78</v>
      </c>
      <c r="C77" s="2627"/>
      <c r="D77" s="2630"/>
      <c r="E77" s="433">
        <f t="shared" ref="E77" si="460">SUM(K77,AT77)</f>
        <v>0</v>
      </c>
      <c r="F77" s="434">
        <f t="shared" ref="F77" si="461">SUM(G77:J77)</f>
        <v>0</v>
      </c>
      <c r="G77" s="435"/>
      <c r="H77" s="435"/>
      <c r="I77" s="435"/>
      <c r="J77" s="261"/>
      <c r="K77" s="508">
        <f t="shared" ref="K77" si="462">IF(AND(SUM(L77:P77)=SUM(W77:X77),SUM(Q77:V77)=SUM(W77:X77)),SUM(L77:P77),"ПЕРЕВІРТЕ ПРАВИЛЬНІСТЬ ДАНИХ")</f>
        <v>0</v>
      </c>
      <c r="L77" s="448"/>
      <c r="M77" s="257"/>
      <c r="N77" s="257"/>
      <c r="O77" s="257"/>
      <c r="P77" s="258"/>
      <c r="Q77" s="511"/>
      <c r="R77" s="257"/>
      <c r="S77" s="257"/>
      <c r="T77" s="257"/>
      <c r="U77" s="257"/>
      <c r="V77" s="512"/>
      <c r="W77" s="448"/>
      <c r="X77" s="512"/>
      <c r="Y77" s="260"/>
      <c r="Z77" s="435"/>
      <c r="AA77" s="435"/>
      <c r="AB77" s="435"/>
      <c r="AC77" s="435"/>
      <c r="AD77" s="261"/>
      <c r="AE77" s="520"/>
      <c r="AF77" s="521"/>
      <c r="AG77" s="522"/>
      <c r="AH77" s="266"/>
      <c r="AI77" s="265"/>
      <c r="AJ77" s="441"/>
      <c r="AK77" s="513"/>
      <c r="AL77" s="514"/>
      <c r="AM77" s="441"/>
      <c r="AN77" s="513"/>
      <c r="AO77" s="514"/>
      <c r="AP77" s="441"/>
      <c r="AQ77" s="441"/>
      <c r="AR77" s="441"/>
      <c r="AS77" s="442"/>
      <c r="AT77" s="509">
        <f t="shared" ref="AT77" si="463">SUM(AU77:BC77)</f>
        <v>0</v>
      </c>
      <c r="AU77" s="448">
        <f>SUM('Комунальні по юр. особам'!AW403,'Комунальні по юр. особам'!AW408,'Комунальні по юр. особам'!AW413,'Комунальні по юр. особам'!AW418,'Комунальні по юр. особам'!AW423,'Комунальні по юр. особам'!AW428,'Комунальні по юр. особам'!AW433,'Комунальні по юр. особам'!AW438,'Комунальні по юр. особам'!AW443,'Комунальні по юр. особам'!AW448,'Комунальні по юр. особам'!AW453,'Комунальні по юр. особам'!AW458,'Комунальні по юр. особам'!AW463,'Комунальні по юр. особам'!AW468,'Комунальні по юр. особам'!AW473)</f>
        <v>0</v>
      </c>
      <c r="AV77" s="257">
        <f>SUM('Комунальні по юр. особам'!AX403,'Комунальні по юр. особам'!AX408,'Комунальні по юр. особам'!AX413,'Комунальні по юр. особам'!AX418,'Комунальні по юр. особам'!AX423,'Комунальні по юр. особам'!AX428,'Комунальні по юр. особам'!AX433,'Комунальні по юр. особам'!AX438,'Комунальні по юр. особам'!AX443,'Комунальні по юр. особам'!AX448,'Комунальні по юр. особам'!AX453,'Комунальні по юр. особам'!AX458,'Комунальні по юр. особам'!AX463,'Комунальні по юр. особам'!AX468,'Комунальні по юр. особам'!AX473)</f>
        <v>0</v>
      </c>
      <c r="AW77" s="257">
        <f>SUM('Комунальні по юр. особам'!AY403,'Комунальні по юр. особам'!AY408,'Комунальні по юр. особам'!AY413,'Комунальні по юр. особам'!AY418,'Комунальні по юр. особам'!AY423,'Комунальні по юр. особам'!AY428,'Комунальні по юр. особам'!AY433,'Комунальні по юр. особам'!AY438,'Комунальні по юр. особам'!AY443,'Комунальні по юр. особам'!AY448,'Комунальні по юр. особам'!AY453,'Комунальні по юр. особам'!AY458,'Комунальні по юр. особам'!AY463,'Комунальні по юр. особам'!AY468,'Комунальні по юр. особам'!AY473)</f>
        <v>0</v>
      </c>
      <c r="AX77" s="257">
        <f>SUM('Комунальні по юр. особам'!AZ403,'Комунальні по юр. особам'!AZ408,'Комунальні по юр. особам'!AZ413,'Комунальні по юр. особам'!AZ418,'Комунальні по юр. особам'!AZ423,'Комунальні по юр. особам'!AZ428,'Комунальні по юр. особам'!AZ433,'Комунальні по юр. особам'!AZ438,'Комунальні по юр. особам'!AZ443,'Комунальні по юр. особам'!AZ448,'Комунальні по юр. особам'!AZ453,'Комунальні по юр. особам'!AZ458,'Комунальні по юр. особам'!AZ463,'Комунальні по юр. особам'!AZ468,'Комунальні по юр. особам'!AZ473)</f>
        <v>0</v>
      </c>
      <c r="AY77" s="257">
        <f>SUM('Комунальні по юр. особам'!BA403,'Комунальні по юр. особам'!BA408,'Комунальні по юр. особам'!BA413,'Комунальні по юр. особам'!BA418,'Комунальні по юр. особам'!BA423,'Комунальні по юр. особам'!BA428,'Комунальні по юр. особам'!BA433,'Комунальні по юр. особам'!BA438,'Комунальні по юр. особам'!BA443,'Комунальні по юр. особам'!BA448,'Комунальні по юр. особам'!BA453,'Комунальні по юр. особам'!BA458,'Комунальні по юр. особам'!BA463,'Комунальні по юр. особам'!BA468,'Комунальні по юр. особам'!BA473)</f>
        <v>0</v>
      </c>
      <c r="AZ77" s="257">
        <f>SUM('Комунальні по юр. особам'!BB403,'Комунальні по юр. особам'!BB408,'Комунальні по юр. особам'!BB413,'Комунальні по юр. особам'!BB418,'Комунальні по юр. особам'!BB423,'Комунальні по юр. особам'!BB428,'Комунальні по юр. особам'!BB433,'Комунальні по юр. особам'!BB438,'Комунальні по юр. особам'!BB443,'Комунальні по юр. особам'!BB448,'Комунальні по юр. особам'!BB453,'Комунальні по юр. особам'!BB458,'Комунальні по юр. особам'!BB463,'Комунальні по юр. особам'!BB468,'Комунальні по юр. особам'!BB473)</f>
        <v>0</v>
      </c>
      <c r="BA77" s="257">
        <f>SUM('Комунальні по юр. особам'!BC403,'Комунальні по юр. особам'!BC408,'Комунальні по юр. особам'!BC413,'Комунальні по юр. особам'!BC418,'Комунальні по юр. особам'!BC423,'Комунальні по юр. особам'!BC428,'Комунальні по юр. особам'!BC433,'Комунальні по юр. особам'!BC438,'Комунальні по юр. особам'!BC443,'Комунальні по юр. особам'!BC448,'Комунальні по юр. особам'!BC453,'Комунальні по юр. особам'!BC458,'Комунальні по юр. особам'!BC463,'Комунальні по юр. особам'!BC468,'Комунальні по юр. особам'!BC473)</f>
        <v>0</v>
      </c>
      <c r="BB77" s="257">
        <f>SUM('Комунальні по юр. особам'!BD403,'Комунальні по юр. особам'!BD408,'Комунальні по юр. особам'!BD413,'Комунальні по юр. особам'!BD418,'Комунальні по юр. особам'!BD423,'Комунальні по юр. особам'!BD428,'Комунальні по юр. особам'!BD433,'Комунальні по юр. особам'!BD438,'Комунальні по юр. особам'!BD443,'Комунальні по юр. особам'!BD448,'Комунальні по юр. особам'!BD453,'Комунальні по юр. особам'!BD458,'Комунальні по юр. особам'!BD463,'Комунальні по юр. особам'!BD468,'Комунальні по юр. особам'!BD473)</f>
        <v>0</v>
      </c>
      <c r="BC77" s="437">
        <f>SUM('Комунальні по юр. особам'!BE403,'Комунальні по юр. особам'!BE408,'Комунальні по юр. особам'!BE413,'Комунальні по юр. особам'!BE418,'Комунальні по юр. особам'!BE423,'Комунальні по юр. особам'!BE428,'Комунальні по юр. особам'!BE433,'Комунальні по юр. особам'!BE438,'Комунальні по юр. особам'!BE443,'Комунальні по юр. особам'!BE448,'Комунальні по юр. особам'!BE453,'Комунальні по юр. особам'!BE458,'Комунальні по юр. особам'!BE463,'Комунальні по юр. особам'!BE468,'Комунальні по юр. особам'!BE473)</f>
        <v>0</v>
      </c>
    </row>
    <row r="78" spans="1:55" s="432" customFormat="1" ht="33.950000000000003" customHeight="1" thickBot="1">
      <c r="A78" s="2450"/>
      <c r="B78" s="2756" t="s">
        <v>495</v>
      </c>
      <c r="C78" s="2757"/>
      <c r="D78" s="2757"/>
      <c r="E78" s="455">
        <f>SUM(E73:E77)</f>
        <v>1290</v>
      </c>
      <c r="F78" s="455">
        <f>SUM(F73:F77)</f>
        <v>53</v>
      </c>
      <c r="G78" s="455">
        <f t="shared" ref="G78" si="464">SUM(G73:G77)</f>
        <v>34</v>
      </c>
      <c r="H78" s="455">
        <f t="shared" ref="H78" si="465">SUM(H73:H77)</f>
        <v>0</v>
      </c>
      <c r="I78" s="455">
        <f t="shared" ref="I78" si="466">SUM(I73:I77)</f>
        <v>18</v>
      </c>
      <c r="J78" s="455">
        <f t="shared" ref="J78" si="467">SUM(J73:J77)</f>
        <v>1</v>
      </c>
      <c r="K78" s="455">
        <f>SUM(K73:K77)</f>
        <v>1231</v>
      </c>
      <c r="L78" s="455">
        <f t="shared" ref="L78" si="468">SUM(L73:L77)</f>
        <v>19</v>
      </c>
      <c r="M78" s="455">
        <f t="shared" ref="M78" si="469">SUM(M73:M77)</f>
        <v>0</v>
      </c>
      <c r="N78" s="455">
        <f t="shared" ref="N78" si="470">SUM(N73:N77)</f>
        <v>17</v>
      </c>
      <c r="O78" s="455">
        <f t="shared" ref="O78" si="471">SUM(O73:O77)</f>
        <v>0</v>
      </c>
      <c r="P78" s="455">
        <f>SUM(P73:P77)</f>
        <v>1195</v>
      </c>
      <c r="Q78" s="455">
        <f t="shared" ref="Q78" si="472">SUM(Q73:Q77)</f>
        <v>106</v>
      </c>
      <c r="R78" s="455">
        <f t="shared" ref="R78" si="473">SUM(R73:R77)</f>
        <v>20</v>
      </c>
      <c r="S78" s="455">
        <f>SUM(S73:S77)</f>
        <v>37</v>
      </c>
      <c r="T78" s="455">
        <f t="shared" ref="T78" si="474">SUM(T73:T77)</f>
        <v>1031</v>
      </c>
      <c r="U78" s="455">
        <f t="shared" ref="U78" si="475">SUM(U73:U77)</f>
        <v>19</v>
      </c>
      <c r="V78" s="455">
        <f t="shared" ref="V78" si="476">SUM(V73:V77)</f>
        <v>18</v>
      </c>
      <c r="W78" s="455">
        <f t="shared" ref="W78" si="477">SUM(W73:W77)</f>
        <v>1088</v>
      </c>
      <c r="X78" s="455">
        <f>SUM(X73:X77)</f>
        <v>143</v>
      </c>
      <c r="Y78" s="455">
        <f t="shared" ref="Y78" si="478">SUM(Y73:Y77)</f>
        <v>0</v>
      </c>
      <c r="Z78" s="455">
        <f t="shared" ref="Z78" si="479">SUM(Z73:Z77)</f>
        <v>310</v>
      </c>
      <c r="AA78" s="455">
        <f t="shared" ref="AA78" si="480">SUM(AA73:AA77)</f>
        <v>277</v>
      </c>
      <c r="AB78" s="455">
        <f t="shared" ref="AB78" si="481">SUM(AB73:AB77)</f>
        <v>103</v>
      </c>
      <c r="AC78" s="455">
        <f>SUM(AC73:AC77)</f>
        <v>428</v>
      </c>
      <c r="AD78" s="455">
        <f>SUM(AD73:AD77)</f>
        <v>147</v>
      </c>
      <c r="AE78" s="471">
        <f>AVERAGE(AE73:AE77)</f>
        <v>38.171428571428578</v>
      </c>
      <c r="AF78" s="471">
        <f>AVERAGE(AF73:AF77)</f>
        <v>50.548253968253967</v>
      </c>
      <c r="AG78" s="455"/>
      <c r="AH78" s="455">
        <f>SUM(AH73:AH77)</f>
        <v>1231</v>
      </c>
      <c r="AI78" s="455">
        <f>SUM(AI73:AI77)</f>
        <v>7</v>
      </c>
      <c r="AJ78" s="455">
        <f t="shared" ref="AJ78" si="482">SUM(AJ73:AJ77)</f>
        <v>27</v>
      </c>
      <c r="AK78" s="455">
        <f t="shared" ref="AK78" si="483">SUM(AK73:AK77)</f>
        <v>3</v>
      </c>
      <c r="AL78" s="455">
        <f t="shared" ref="AL78" si="484">SUM(AL73:AL77)</f>
        <v>18</v>
      </c>
      <c r="AM78" s="455">
        <f t="shared" ref="AM78" si="485">SUM(AM73:AM77)</f>
        <v>161</v>
      </c>
      <c r="AN78" s="455">
        <f t="shared" ref="AN78" si="486">SUM(AN73:AN77)</f>
        <v>0</v>
      </c>
      <c r="AO78" s="455">
        <f>SUM(AO73:AO77)</f>
        <v>82</v>
      </c>
      <c r="AP78" s="455">
        <f>SUM(AP73:AP77)</f>
        <v>221</v>
      </c>
      <c r="AQ78" s="455">
        <f t="shared" ref="AQ78" si="487">SUM(AQ73:AQ77)</f>
        <v>547</v>
      </c>
      <c r="AR78" s="455">
        <f t="shared" ref="AR78" si="488">SUM(AR73:AR77)</f>
        <v>149</v>
      </c>
      <c r="AS78" s="455">
        <f t="shared" ref="AS78" si="489">SUM(AS73:AS77)</f>
        <v>16</v>
      </c>
      <c r="AT78" s="455">
        <f>SUM(AT73:AT77)</f>
        <v>59</v>
      </c>
      <c r="AU78" s="455">
        <f>SUM(AU73:AU77)</f>
        <v>1</v>
      </c>
      <c r="AV78" s="455">
        <f>SUM(AV73:AV77)</f>
        <v>2</v>
      </c>
      <c r="AW78" s="455">
        <f>SUM(AW73:AW77)</f>
        <v>5</v>
      </c>
      <c r="AX78" s="455">
        <f t="shared" ref="AX78" si="490">SUM(AX73:AX77)</f>
        <v>0</v>
      </c>
      <c r="AY78" s="455">
        <f t="shared" ref="AY78" si="491">SUM(AY73:AY77)</f>
        <v>18</v>
      </c>
      <c r="AZ78" s="455">
        <f t="shared" ref="AZ78" si="492">SUM(AZ73:AZ77)</f>
        <v>0</v>
      </c>
      <c r="BA78" s="455">
        <f t="shared" ref="BA78" si="493">SUM(BA73:BA77)</f>
        <v>6</v>
      </c>
      <c r="BB78" s="455">
        <f t="shared" ref="BB78" si="494">SUM(BB73:BB77)</f>
        <v>25</v>
      </c>
      <c r="BC78" s="456">
        <f t="shared" ref="BC78" si="495">SUM(BC73:BC77)</f>
        <v>2</v>
      </c>
    </row>
    <row r="79" spans="1:55" ht="33.950000000000003" customHeight="1">
      <c r="A79" s="2465" t="s">
        <v>217</v>
      </c>
      <c r="B79" s="449" t="s">
        <v>74</v>
      </c>
      <c r="C79" s="2754">
        <f>SUM('Комунальні по юр. особам'!E474:E548)</f>
        <v>1388</v>
      </c>
      <c r="D79" s="2755">
        <f>C79-SUM(K79:K83)</f>
        <v>151</v>
      </c>
      <c r="E79" s="450">
        <f>SUM(K79,AT79)</f>
        <v>56</v>
      </c>
      <c r="F79" s="451">
        <f>SUM(G79:J79)</f>
        <v>2</v>
      </c>
      <c r="G79" s="231">
        <f>SUM('Комунальні по юр. особам'!I474,'Комунальні по юр. особам'!I479,'Комунальні по юр. особам'!I484,'Комунальні по юр. особам'!I489)</f>
        <v>2</v>
      </c>
      <c r="H79" s="231">
        <f>SUM('Комунальні по юр. особам'!J474,'Комунальні по юр. особам'!J479,'Комунальні по юр. особам'!J484,'Комунальні по юр. особам'!J489)</f>
        <v>0</v>
      </c>
      <c r="I79" s="231">
        <f>SUM('Комунальні по юр. особам'!K474,'Комунальні по юр. особам'!K479,'Комунальні по юр. особам'!K484,'Комунальні по юр. особам'!K489)</f>
        <v>0</v>
      </c>
      <c r="J79" s="232">
        <f>SUM('Комунальні по юр. особам'!L474,'Комунальні по юр. особам'!L479,'Комунальні по юр. особам'!L484,'Комунальні по юр. особам'!L489)</f>
        <v>0</v>
      </c>
      <c r="K79" s="510">
        <f>IF(AND(SUM(L79:P79)=SUM(W79:X79),SUM(Q79:V79)=SUM(W79:X79)),SUM(L79:P79),"ПЕРЕВІРТЕ ПРАВИЛЬНІСТЬ ДАНИХ")</f>
        <v>56</v>
      </c>
      <c r="L79" s="228">
        <f>SUM('Комунальні по юр. особам'!N474,'Комунальні по юр. особам'!N479)</f>
        <v>0</v>
      </c>
      <c r="M79" s="263">
        <f>SUM('Комунальні по юр. особам'!O474,'Комунальні по юр. особам'!O479)</f>
        <v>0</v>
      </c>
      <c r="N79" s="263">
        <f>SUM('Комунальні по юр. особам'!P474,'Комунальні по юр. особам'!P479)</f>
        <v>1</v>
      </c>
      <c r="O79" s="263">
        <f>SUM('Комунальні по юр. особам'!Q474,'Комунальні по юр. особам'!Q479)</f>
        <v>0</v>
      </c>
      <c r="P79" s="452">
        <f>SUM('Комунальні по юр. особам'!R474,'Комунальні по юр. особам'!R479)</f>
        <v>55</v>
      </c>
      <c r="Q79" s="264">
        <f>SUM('Комунальні по юр. особам'!S474,'Комунальні по юр. особам'!S479)</f>
        <v>0</v>
      </c>
      <c r="R79" s="263">
        <f>SUM('Комунальні по юр. особам'!T474,'Комунальні по юр. особам'!T479)</f>
        <v>0</v>
      </c>
      <c r="S79" s="263">
        <f>SUM('Комунальні по юр. особам'!U474,'Комунальні по юр. особам'!U479)</f>
        <v>0</v>
      </c>
      <c r="T79" s="453">
        <f>SUM('Комунальні по юр. особам'!V474,'Комунальні по юр. особам'!V479)</f>
        <v>55</v>
      </c>
      <c r="U79" s="263">
        <f>SUM('Комунальні по юр. особам'!W474,'Комунальні по юр. особам'!W479)</f>
        <v>0</v>
      </c>
      <c r="V79" s="229">
        <f>SUM('Комунальні по юр. особам'!X474,'Комунальні по юр. особам'!X479)</f>
        <v>1</v>
      </c>
      <c r="W79" s="228">
        <f>SUM('Комунальні по юр. особам'!Y474,'Комунальні по юр. особам'!Y479)</f>
        <v>45</v>
      </c>
      <c r="X79" s="229">
        <f>SUM('Комунальні по юр. особам'!Z474,'Комунальні по юр. особам'!Z479)</f>
        <v>11</v>
      </c>
      <c r="Y79" s="230">
        <f>SUM('Комунальні по юр. особам'!AA474,'Комунальні по юр. особам'!AA479)</f>
        <v>0</v>
      </c>
      <c r="Z79" s="231">
        <f>SUM('Комунальні по юр. особам'!AB474,'Комунальні по юр. особам'!AB479)</f>
        <v>26</v>
      </c>
      <c r="AA79" s="231">
        <f>SUM('Комунальні по юр. особам'!AC474,'Комунальні по юр. особам'!AC479)</f>
        <v>25</v>
      </c>
      <c r="AB79" s="231">
        <f>SUM('Комунальні по юр. особам'!AD474,'Комунальні по юр. особам'!AD479)</f>
        <v>1</v>
      </c>
      <c r="AC79" s="231">
        <f>SUM('Комунальні по юр. особам'!AE474,'Комунальні по юр. особам'!AE479)</f>
        <v>5</v>
      </c>
      <c r="AD79" s="232">
        <f>SUM('Комунальні по юр. особам'!AF474,'Комунальні по юр. особам'!AF479)</f>
        <v>1</v>
      </c>
      <c r="AE79" s="415">
        <f>AVERAGE('Комунальні по юр. особам'!AG474,'Комунальні по юр. особам'!AG479)</f>
        <v>43</v>
      </c>
      <c r="AF79" s="527">
        <f>AVERAGE('Комунальні по юр. особам'!AH474,'Комунальні по юр. особам'!AH479)</f>
        <v>15.5</v>
      </c>
      <c r="AG79" s="273">
        <f>AVERAGE('Комунальні по юр. особам'!AI474,'Комунальні по юр. особам'!AI479)</f>
        <v>11</v>
      </c>
      <c r="AH79" s="274">
        <f>SUM(AL79:AN79)</f>
        <v>56</v>
      </c>
      <c r="AI79" s="273"/>
      <c r="AJ79" s="231"/>
      <c r="AK79" s="454"/>
      <c r="AL79" s="230">
        <f>SUM('Комунальні по юр. особам'!AN474,'Комунальні по юр. особам'!AN479)</f>
        <v>14</v>
      </c>
      <c r="AM79" s="231">
        <f>SUM('Комунальні по юр. особам'!AO474,'Комунальні по юр. особам'!AO479)</f>
        <v>40</v>
      </c>
      <c r="AN79" s="454">
        <f>SUM('Комунальні по юр. особам'!AP474,'Комунальні по юр. особам'!AP479)</f>
        <v>2</v>
      </c>
      <c r="AO79" s="230"/>
      <c r="AP79" s="231"/>
      <c r="AQ79" s="231"/>
      <c r="AR79" s="231"/>
      <c r="AS79" s="232"/>
      <c r="AT79" s="398">
        <f>SUM(AU79:BC79)</f>
        <v>0</v>
      </c>
      <c r="AU79" s="228"/>
      <c r="AV79" s="263"/>
      <c r="AW79" s="263"/>
      <c r="AX79" s="263"/>
      <c r="AY79" s="263"/>
      <c r="AZ79" s="263"/>
      <c r="BA79" s="263"/>
      <c r="BB79" s="263"/>
      <c r="BC79" s="411"/>
    </row>
    <row r="80" spans="1:55" ht="33.950000000000003" customHeight="1">
      <c r="A80" s="2466"/>
      <c r="B80" s="234" t="s">
        <v>75</v>
      </c>
      <c r="C80" s="2627"/>
      <c r="D80" s="2630"/>
      <c r="E80" s="227">
        <f t="shared" ref="E80" si="496">SUM(K80,AT80)</f>
        <v>0</v>
      </c>
      <c r="F80" s="235">
        <f t="shared" ref="F80" si="497">SUM(G80:J80)</f>
        <v>0</v>
      </c>
      <c r="G80" s="236"/>
      <c r="H80" s="236"/>
      <c r="I80" s="236"/>
      <c r="J80" s="237"/>
      <c r="K80" s="504">
        <f t="shared" si="458"/>
        <v>0</v>
      </c>
      <c r="L80" s="259"/>
      <c r="M80" s="238"/>
      <c r="N80" s="238"/>
      <c r="O80" s="238"/>
      <c r="P80" s="239"/>
      <c r="Q80" s="240"/>
      <c r="R80" s="241"/>
      <c r="S80" s="241"/>
      <c r="T80" s="238"/>
      <c r="U80" s="238"/>
      <c r="V80" s="242"/>
      <c r="W80" s="228"/>
      <c r="X80" s="229"/>
      <c r="Y80" s="243"/>
      <c r="Z80" s="244"/>
      <c r="AA80" s="244"/>
      <c r="AB80" s="244"/>
      <c r="AC80" s="244"/>
      <c r="AD80" s="245"/>
      <c r="AE80" s="430"/>
      <c r="AF80" s="414"/>
      <c r="AG80" s="409"/>
      <c r="AH80" s="247"/>
      <c r="AI80" s="248"/>
      <c r="AJ80" s="249"/>
      <c r="AK80" s="250"/>
      <c r="AL80" s="251"/>
      <c r="AM80" s="249"/>
      <c r="AN80" s="250"/>
      <c r="AO80" s="251"/>
      <c r="AP80" s="249"/>
      <c r="AQ80" s="249"/>
      <c r="AR80" s="249"/>
      <c r="AS80" s="252"/>
      <c r="AT80" s="372">
        <f t="shared" ref="AT80" si="498">SUM(AU80:BC80)</f>
        <v>0</v>
      </c>
      <c r="AU80" s="259"/>
      <c r="AV80" s="238"/>
      <c r="AW80" s="238"/>
      <c r="AX80" s="238"/>
      <c r="AY80" s="238"/>
      <c r="AZ80" s="238"/>
      <c r="BA80" s="238"/>
      <c r="BB80" s="238"/>
      <c r="BC80" s="400"/>
    </row>
    <row r="81" spans="1:55" ht="33.950000000000003" customHeight="1">
      <c r="A81" s="2466"/>
      <c r="B81" s="234" t="s">
        <v>76</v>
      </c>
      <c r="C81" s="2627"/>
      <c r="D81" s="2630"/>
      <c r="E81" s="278">
        <f>SUM(K81,AT81)</f>
        <v>0</v>
      </c>
      <c r="F81" s="68">
        <f>SUM(G81:J81)</f>
        <v>0</v>
      </c>
      <c r="G81" s="249"/>
      <c r="H81" s="249"/>
      <c r="I81" s="249"/>
      <c r="J81" s="252"/>
      <c r="K81" s="504">
        <f>IF(AND(SUM(L81:P81)=SUM(W81:X81),SUM(Q81:V81)=SUM(W81:X81)),SUM(L81:P81),"ПЕРЕВІРТЕ ПРАВИЛЬНІСТЬ ДАНИХ")</f>
        <v>0</v>
      </c>
      <c r="L81" s="259"/>
      <c r="M81" s="238"/>
      <c r="N81" s="238"/>
      <c r="O81" s="253"/>
      <c r="P81" s="239"/>
      <c r="Q81" s="240"/>
      <c r="R81" s="238"/>
      <c r="S81" s="238"/>
      <c r="T81" s="238"/>
      <c r="U81" s="238"/>
      <c r="V81" s="242"/>
      <c r="W81" s="228"/>
      <c r="X81" s="229"/>
      <c r="Y81" s="230"/>
      <c r="Z81" s="231"/>
      <c r="AA81" s="231"/>
      <c r="AB81" s="231"/>
      <c r="AC81" s="231"/>
      <c r="AD81" s="232"/>
      <c r="AE81" s="270"/>
      <c r="AF81" s="416"/>
      <c r="AG81" s="248"/>
      <c r="AH81" s="279">
        <f>SUM(AI81:AK81)</f>
        <v>0</v>
      </c>
      <c r="AI81" s="248"/>
      <c r="AJ81" s="249"/>
      <c r="AK81" s="250"/>
      <c r="AL81" s="251"/>
      <c r="AM81" s="249"/>
      <c r="AN81" s="250"/>
      <c r="AO81" s="251"/>
      <c r="AP81" s="249"/>
      <c r="AQ81" s="249"/>
      <c r="AR81" s="249"/>
      <c r="AS81" s="252"/>
      <c r="AT81" s="220">
        <f>SUM(AU81:BC81)</f>
        <v>0</v>
      </c>
      <c r="AU81" s="259"/>
      <c r="AV81" s="238"/>
      <c r="AW81" s="238"/>
      <c r="AX81" s="238"/>
      <c r="AY81" s="238"/>
      <c r="AZ81" s="238"/>
      <c r="BA81" s="238"/>
      <c r="BB81" s="238"/>
      <c r="BC81" s="400"/>
    </row>
    <row r="82" spans="1:55" ht="33.950000000000003" customHeight="1">
      <c r="A82" s="2466"/>
      <c r="B82" s="234" t="s">
        <v>77</v>
      </c>
      <c r="C82" s="2627"/>
      <c r="D82" s="2630"/>
      <c r="E82" s="227">
        <f>SUM(K82,AT82)</f>
        <v>1196</v>
      </c>
      <c r="F82" s="235">
        <f>SUM(G82:J82)</f>
        <v>19</v>
      </c>
      <c r="G82" s="249">
        <f>SUM('Комунальні по юр. особам'!I477,'Комунальні по юр. особам'!I482,'Комунальні по юр. особам'!I487,'Комунальні по юр. особам'!I502,'Комунальні по юр. особам'!I507,'Комунальні по юр. особам'!I512,'Комунальні по юр. особам'!I522,'Комунальні по юр. особам'!I537)</f>
        <v>6</v>
      </c>
      <c r="H82" s="249">
        <f>SUM('Комунальні по юр. особам'!J477,'Комунальні по юр. особам'!J482,'Комунальні по юр. особам'!J487,'Комунальні по юр. особам'!J502,'Комунальні по юр. особам'!J507,'Комунальні по юр. особам'!J512,'Комунальні по юр. особам'!J522,'Комунальні по юр. особам'!J537)</f>
        <v>8</v>
      </c>
      <c r="I82" s="249">
        <f>SUM('Комунальні по юр. особам'!K477,'Комунальні по юр. особам'!K482,'Комунальні по юр. особам'!K487,'Комунальні по юр. особам'!K502,'Комунальні по юр. особам'!K507,'Комунальні по юр. особам'!K512,'Комунальні по юр. особам'!K522,'Комунальні по юр. особам'!K537)</f>
        <v>5</v>
      </c>
      <c r="J82" s="252">
        <f>SUM('Комунальні по юр. особам'!L477,'Комунальні по юр. особам'!L482,'Комунальні по юр. особам'!L487,'Комунальні по юр. особам'!L502,'Комунальні по юр. особам'!L507,'Комунальні по юр. особам'!L512,'Комунальні по юр. особам'!L522,'Комунальні по юр. особам'!L537)</f>
        <v>0</v>
      </c>
      <c r="K82" s="504">
        <f>IF(AND(SUM(L82:P82)=SUM(W82:X82),SUM(Q82:V82)=SUM(W82:X82)),SUM(L82:P82),"ПЕРЕВІРТЕ ПРАВИЛЬНІСТЬ ДАНИХ")</f>
        <v>1181</v>
      </c>
      <c r="L82" s="259">
        <f>SUM('Комунальні по юр. особам'!N477,'Комунальні по юр. особам'!N482,'Комунальні по юр. особам'!N487,'Комунальні по юр. особам'!N497,'Комунальні по юр. особам'!N502,'Комунальні по юр. особам'!N507,'Комунальні по юр. особам'!N512,'Комунальні по юр. особам'!N517,'Комунальні по юр. особам'!N522,'Комунальні по юр. особам'!N527,'Комунальні по юр. особам'!N532,'Комунальні по юр. особам'!N537,'Комунальні по юр. особам'!N542,'Комунальні по юр. особам'!N547)</f>
        <v>370</v>
      </c>
      <c r="M82" s="238">
        <f>SUM('Комунальні по юр. особам'!O477,'Комунальні по юр. особам'!O482,'Комунальні по юр. особам'!O487,'Комунальні по юр. особам'!O497,'Комунальні по юр. особам'!O502,'Комунальні по юр. особам'!O507,'Комунальні по юр. особам'!O512,'Комунальні по юр. особам'!O517,'Комунальні по юр. особам'!O522,'Комунальні по юр. особам'!O527,'Комунальні по юр. особам'!O532,'Комунальні по юр. особам'!O537,'Комунальні по юр. особам'!O542,'Комунальні по юр. особам'!O547)</f>
        <v>0</v>
      </c>
      <c r="N82" s="238">
        <f>SUM('Комунальні по юр. особам'!P477,'Комунальні по юр. особам'!P482,'Комунальні по юр. особам'!P487,'Комунальні по юр. особам'!P497,'Комунальні по юр. особам'!P502,'Комунальні по юр. особам'!P507,'Комунальні по юр. особам'!P512,'Комунальні по юр. особам'!P517,'Комунальні по юр. особам'!P522,'Комунальні по юр. особам'!P527,'Комунальні по юр. особам'!P532,'Комунальні по юр. особам'!P537,'Комунальні по юр. особам'!P542,'Комунальні по юр. особам'!P547)</f>
        <v>136</v>
      </c>
      <c r="O82" s="238">
        <f>SUM('Комунальні по юр. особам'!Q477,'Комунальні по юр. особам'!Q482,'Комунальні по юр. особам'!Q487,'Комунальні по юр. особам'!Q497,'Комунальні по юр. особам'!Q502,'Комунальні по юр. особам'!Q507,'Комунальні по юр. особам'!Q512,'Комунальні по юр. особам'!Q517,'Комунальні по юр. особам'!Q522,'Комунальні по юр. особам'!Q527,'Комунальні по юр. особам'!Q532,'Комунальні по юр. особам'!Q537,'Комунальні по юр. особам'!Q542,'Комунальні по юр. особам'!Q547)</f>
        <v>0</v>
      </c>
      <c r="P82" s="239">
        <f>SUM('Комунальні по юр. особам'!R477,'Комунальні по юр. особам'!R482,'Комунальні по юр. особам'!R487,'Комунальні по юр. особам'!R497,'Комунальні по юр. особам'!R502,'Комунальні по юр. особам'!R507,'Комунальні по юр. особам'!R512,'Комунальні по юр. особам'!R517,'Комунальні по юр. особам'!R522,'Комунальні по юр. особам'!R527,'Комунальні по юр. особам'!R532,'Комунальні по юр. особам'!R537,'Комунальні по юр. особам'!R542,'Комунальні по юр. особам'!R547)</f>
        <v>675</v>
      </c>
      <c r="Q82" s="240">
        <f>SUM('Комунальні по юр. особам'!S477,'Комунальні по юр. особам'!S482,'Комунальні по юр. особам'!S487,'Комунальні по юр. особам'!S497,'Комунальні по юр. особам'!S502,'Комунальні по юр. особам'!S507,'Комунальні по юр. особам'!S512,'Комунальні по юр. особам'!S517,'Комунальні по юр. особам'!S522,'Комунальні по юр. особам'!S527,'Комунальні по юр. особам'!S532,'Комунальні по юр. особам'!S537,'Комунальні по юр. особам'!S542,'Комунальні по юр. особам'!S547)</f>
        <v>61</v>
      </c>
      <c r="R82" s="238">
        <f>SUM('Комунальні по юр. особам'!T477,'Комунальні по юр. особам'!T482,'Комунальні по юр. особам'!T487,'Комунальні по юр. особам'!T497,'Комунальні по юр. особам'!T502,'Комунальні по юр. особам'!T507,'Комунальні по юр. особам'!T512,'Комунальні по юр. особам'!T517,'Комунальні по юр. особам'!T522,'Комунальні по юр. особам'!T527,'Комунальні по юр. особам'!T532,'Комунальні по юр. особам'!T537,'Комунальні по юр. особам'!T542,'Комунальні по юр. особам'!T547)</f>
        <v>0</v>
      </c>
      <c r="S82" s="238">
        <f>SUM('Комунальні по юр. особам'!U477,'Комунальні по юр. особам'!U482,'Комунальні по юр. особам'!U487,'Комунальні по юр. особам'!U497,'Комунальні по юр. особам'!U502,'Комунальні по юр. особам'!U507,'Комунальні по юр. особам'!U512,'Комунальні по юр. особам'!U517,'Комунальні по юр. особам'!U522,'Комунальні по юр. особам'!U527,'Комунальні по юр. особам'!U532,'Комунальні по юр. особам'!U537,'Комунальні по юр. особам'!U542,'Комунальні по юр. особам'!U547)</f>
        <v>1</v>
      </c>
      <c r="T82" s="238">
        <f>SUM('Комунальні по юр. особам'!V477,'Комунальні по юр. особам'!V482,'Комунальні по юр. особам'!V487,'Комунальні по юр. особам'!V497,'Комунальні по юр. особам'!V502,'Комунальні по юр. особам'!V507,'Комунальні по юр. особам'!V512,'Комунальні по юр. особам'!V517,'Комунальні по юр. особам'!V522,'Комунальні по юр. особам'!V527,'Комунальні по юр. особам'!V532,'Комунальні по юр. особам'!V537,'Комунальні по юр. особам'!V542,'Комунальні по юр. особам'!V547)</f>
        <v>983</v>
      </c>
      <c r="U82" s="238">
        <f>SUM('Комунальні по юр. особам'!W477,'Комунальні по юр. особам'!W482,'Комунальні по юр. особам'!W487,'Комунальні по юр. особам'!W497,'Комунальні по юр. особам'!W502,'Комунальні по юр. особам'!W507,'Комунальні по юр. особам'!W512,'Комунальні по юр. особам'!W517,'Комунальні по юр. особам'!W522,'Комунальні по юр. особам'!W527,'Комунальні по юр. особам'!W532,'Комунальні по юр. особам'!W537,'Комунальні по юр. особам'!W542,'Комунальні по юр. особам'!W547)</f>
        <v>0</v>
      </c>
      <c r="V82" s="242">
        <f>SUM('Комунальні по юр. особам'!X477,'Комунальні по юр. особам'!X482,'Комунальні по юр. особам'!X487,'Комунальні по юр. особам'!X497,'Комунальні по юр. особам'!X502,'Комунальні по юр. особам'!X507,'Комунальні по юр. особам'!X512,'Комунальні по юр. особам'!X517,'Комунальні по юр. особам'!X522,'Комунальні по юр. особам'!X527,'Комунальні по юр. особам'!X532,'Комунальні по юр. особам'!X537,'Комунальні по юр. особам'!X542,'Комунальні по юр. особам'!X547)</f>
        <v>136</v>
      </c>
      <c r="W82" s="228">
        <f>SUM('Комунальні по юр. особам'!Y477,'Комунальні по юр. особам'!Y482,'Комунальні по юр. особам'!Y487,'Комунальні по юр. особам'!Y497,'Комунальні по юр. особам'!Y502,'Комунальні по юр. особам'!Y507,'Комунальні по юр. особам'!Y512,'Комунальні по юр. особам'!Y517,'Комунальні по юр. особам'!Y522,'Комунальні по юр. особам'!Y527,'Комунальні по юр. особам'!Y532,'Комунальні по юр. особам'!Y537,'Комунальні по юр. особам'!Y542,'Комунальні по юр. особам'!Y547)</f>
        <v>1000</v>
      </c>
      <c r="X82" s="229">
        <f>SUM('Комунальні по юр. особам'!Z477,'Комунальні по юр. особам'!Z482,'Комунальні по юр. особам'!Z487,'Комунальні по юр. особам'!Z497,'Комунальні по юр. особам'!Z502,'Комунальні по юр. особам'!Z507,'Комунальні по юр. особам'!Z512,'Комунальні по юр. особам'!Z517,'Комунальні по юр. особам'!Z522,'Комунальні по юр. особам'!Z527,'Комунальні по юр. особам'!Z532,'Комунальні по юр. особам'!Z537,'Комунальні по юр. особам'!Z542,'Комунальні по юр. особам'!Z547)</f>
        <v>181</v>
      </c>
      <c r="Y82" s="230">
        <f>SUM('Комунальні по юр. особам'!AA477,'Комунальні по юр. особам'!AA482,'Комунальні по юр. особам'!AA487,'Комунальні по юр. особам'!AA497,'Комунальні по юр. особам'!AA502,'Комунальні по юр. особам'!AA507,'Комунальні по юр. особам'!AA512,'Комунальні по юр. особам'!AA517,'Комунальні по юр. особам'!AA522,'Комунальні по юр. особам'!AA527,'Комунальні по юр. особам'!AA532,'Комунальні по юр. особам'!AA537,'Комунальні по юр. особам'!AA542,'Комунальні по юр. особам'!AA547)</f>
        <v>0</v>
      </c>
      <c r="Z82" s="231">
        <f>SUM('Комунальні по юр. особам'!AB477,'Комунальні по юр. особам'!AB482,'Комунальні по юр. особам'!AB487,'Комунальні по юр. особам'!AB497,'Комунальні по юр. особам'!AB502,'Комунальні по юр. особам'!AB507,'Комунальні по юр. особам'!AB512,'Комунальні по юр. особам'!AB517,'Комунальні по юр. особам'!AB522,'Комунальні по юр. особам'!AB527,'Комунальні по юр. особам'!AB532,'Комунальні по юр. особам'!AB537,'Комунальні по юр. особам'!AB542,'Комунальні по юр. особам'!AB547)</f>
        <v>405</v>
      </c>
      <c r="AA82" s="231">
        <f>SUM('Комунальні по юр. особам'!AC477,'Комунальні по юр. особам'!AC482,'Комунальні по юр. особам'!AC487,'Комунальні по юр. особам'!AC497,'Комунальні по юр. особам'!AC502,'Комунальні по юр. особам'!AC507,'Комунальні по юр. особам'!AC512,'Комунальні по юр. особам'!AC517,'Комунальні по юр. особам'!AC522,'Комунальні по юр. особам'!AC527,'Комунальні по юр. особам'!AC532,'Комунальні по юр. особам'!AC537,'Комунальні по юр. особам'!AC542,'Комунальні по юр. особам'!AC547)</f>
        <v>393</v>
      </c>
      <c r="AB82" s="231">
        <f>SUM('Комунальні по юр. особам'!AD477,'Комунальні по юр. особам'!AD482,'Комунальні по юр. особам'!AD487,'Комунальні по юр. особам'!AD497,'Комунальні по юр. особам'!AD502,'Комунальні по юр. особам'!AD507,'Комунальні по юр. особам'!AD512,'Комунальні по юр. особам'!AD517,'Комунальні по юр. особам'!AD522,'Комунальні по юр. особам'!AD527,'Комунальні по юр. особам'!AD532,'Комунальні по юр. особам'!AD537,'Комунальні по юр. особам'!AD542,'Комунальні по юр. особам'!AD547)</f>
        <v>99</v>
      </c>
      <c r="AC82" s="231">
        <f>SUM('Комунальні по юр. особам'!AE477,'Комунальні по юр. особам'!AE482,'Комунальні по юр. особам'!AE487,'Комунальні по юр. особам'!AE497,'Комунальні по юр. особам'!AE502,'Комунальні по юр. особам'!AE507,'Комунальні по юр. особам'!AE512,'Комунальні по юр. особам'!AE517,'Комунальні по юр. особам'!AE522,'Комунальні по юр. особам'!AE527,'Комунальні по юр. особам'!AE532,'Комунальні по юр. особам'!AE537,'Комунальні по юр. особам'!AE542,'Комунальні по юр. особам'!AE547)</f>
        <v>493</v>
      </c>
      <c r="AD82" s="232">
        <f>SUM('Комунальні по юр. особам'!AF477,'Комунальні по юр. особам'!AF482,'Комунальні по юр. особам'!AF487,'Комунальні по юр. особам'!AF497,'Комунальні по юр. особам'!AF502,'Комунальні по юр. особам'!AF507,'Комунальні по юр. особам'!AF512,'Комунальні по юр. особам'!AF517,'Комунальні по юр. особам'!AF522,'Комунальні по юр. особам'!AF527,'Комунальні по юр. особам'!AF532,'Комунальні по юр. особам'!AF537,'Комунальні по юр. особам'!AF542,'Комунальні по юр. особам'!AF547)</f>
        <v>82</v>
      </c>
      <c r="AE82" s="494">
        <f>AVERAGE('Комунальні по юр. особам'!AG477,'Комунальні по юр. особам'!AG482,'Комунальні по юр. особам'!AG487,'Комунальні по юр. особам'!AG492,'Комунальні по юр. особам'!AG497,'Комунальні по юр. особам'!AG502,'Комунальні по юр. особам'!AG507,'Комунальні по юр. особам'!AG512,'Комунальні по юр. особам'!AG517,'Комунальні по юр. особам'!AG522,'Комунальні по юр. особам'!AG527,'Комунальні по юр. особам'!AG532,'Комунальні по юр. особам'!AG537,'Комунальні по юр. особам'!AG542,'Комунальні по юр. особам'!AG547)</f>
        <v>42.785714285714285</v>
      </c>
      <c r="AF82" s="495">
        <f>AVERAGE('Комунальні по юр. особам'!AH477,'Комунальні по юр. особам'!AH482,'Комунальні по юр. особам'!AH487,'Комунальні по юр. особам'!AH492,'Комунальні по юр. особам'!AH497,'Комунальні по юр. особам'!AH502,'Комунальні по юр. особам'!AH507,'Комунальні по юр. особам'!AH512,'Комунальні по юр. особам'!AH517,'Комунальні по юр. особам'!AH522,'Комунальні по юр. особам'!AH527,'Комунальні по юр. особам'!AH532,'Комунальні по юр. особам'!AH537,'Комунальні по юр. особам'!AH542,'Комунальні по юр. особам'!AH547)</f>
        <v>19.285714285714285</v>
      </c>
      <c r="AG82" s="492">
        <f>AVERAGE('Комунальні по юр. особам'!AI477,'Комунальні по юр. особам'!AI482,'Комунальні по юр. особам'!AI487,'Комунальні по юр. особам'!AI492,'Комунальні по юр. особам'!AI497,'Комунальні по юр. особам'!AI502,'Комунальні по юр. особам'!AI507,'Комунальні по юр. особам'!AI512,'Комунальні по юр. особам'!AI517,'Комунальні по юр. особам'!AI522,'Комунальні по юр. особам'!AI527,'Комунальні по юр. особам'!AI532,'Комунальні по юр. особам'!AI537,'Комунальні по юр. особам'!AI542,'Комунальні по юр. особам'!AI547)</f>
        <v>108.57142857142857</v>
      </c>
      <c r="AH82" s="247">
        <f>SUM(AO82:AS82)</f>
        <v>1181</v>
      </c>
      <c r="AI82" s="248"/>
      <c r="AJ82" s="249"/>
      <c r="AK82" s="250"/>
      <c r="AL82" s="251"/>
      <c r="AM82" s="249"/>
      <c r="AN82" s="250"/>
      <c r="AO82" s="254">
        <f>SUM('Комунальні по юр. особам'!AQ477,'Комунальні по юр. особам'!AQ482,'Комунальні по юр. особам'!AQ487,'Комунальні по юр. особам'!AQ497,'Комунальні по юр. особам'!AQ502,'Комунальні по юр. особам'!AQ507,'Комунальні по юр. особам'!AQ512,'Комунальні по юр. особам'!AQ517,'Комунальні по юр. особам'!AQ522,'Комунальні по юр. особам'!AQ527,'Комунальні по юр. особам'!AQ532,'Комунальні по юр. особам'!AQ537,'Комунальні по юр. особам'!AQ542,'Комунальні по юр. особам'!AQ547)</f>
        <v>110</v>
      </c>
      <c r="AP82" s="255">
        <f>SUM('Комунальні по юр. особам'!AR477,'Комунальні по юр. особам'!AR482,'Комунальні по юр. особам'!AR487,'Комунальні по юр. особам'!AR497,'Комунальні по юр. особам'!AR502,'Комунальні по юр. особам'!AR507,'Комунальні по юр. особам'!AR512,'Комунальні по юр. особам'!AR517,'Комунальні по юр. особам'!AR522,'Комунальні по юр. особам'!AR527,'Комунальні по юр. особам'!AR532,'Комунальні по юр. особам'!AR537,'Комунальні по юр. особам'!AR542,'Комунальні по юр. особам'!AR547)</f>
        <v>200</v>
      </c>
      <c r="AQ82" s="255">
        <f>SUM('Комунальні по юр. особам'!AS477,'Комунальні по юр. особам'!AS482,'Комунальні по юр. особам'!AS487,'Комунальні по юр. особам'!AS497,'Комунальні по юр. особам'!AS502,'Комунальні по юр. особам'!AS507,'Комунальні по юр. особам'!AS512,'Комунальні по юр. особам'!AS517,'Комунальні по юр. особам'!AS522,'Комунальні по юр. особам'!AS527,'Комунальні по юр. особам'!AS532,'Комунальні по юр. особам'!AS537,'Комунальні по юр. особам'!AS542,'Комунальні по юр. особам'!AS547)</f>
        <v>401</v>
      </c>
      <c r="AR82" s="255">
        <f>SUM('Комунальні по юр. особам'!AT477,'Комунальні по юр. особам'!AT482,'Комунальні по юр. особам'!AT487,'Комунальні по юр. особам'!AT497,'Комунальні по юр. особам'!AT502,'Комунальні по юр. особам'!AT507,'Комунальні по юр. особам'!AT512,'Комунальні по юр. особам'!AT517,'Комунальні по юр. особам'!AT522,'Комунальні по юр. особам'!AT527,'Комунальні по юр. особам'!AT532,'Комунальні по юр. особам'!AT537,'Комунальні по юр. особам'!AT542,'Комунальні по юр. особам'!AT547)</f>
        <v>265</v>
      </c>
      <c r="AS82" s="255">
        <f>SUM('Комунальні по юр. особам'!AU477,'Комунальні по юр. особам'!AU482,'Комунальні по юр. особам'!AU487,'Комунальні по юр. особам'!AU497,'Комунальні по юр. особам'!AU502,'Комунальні по юр. особам'!AU507,'Комунальні по юр. особам'!AU512,'Комунальні по юр. особам'!AU517,'Комунальні по юр. особам'!AU522,'Комунальні по юр. особам'!AU527,'Комунальні по юр. особам'!AU532,'Комунальні по юр. особам'!AU537,'Комунальні по юр. особам'!AU542,'Комунальні по юр. особам'!AU547)</f>
        <v>205</v>
      </c>
      <c r="AT82" s="372">
        <f>SUM(AU82:BC82)</f>
        <v>15</v>
      </c>
      <c r="AU82" s="259">
        <f>SUM('Комунальні по юр. особам'!AW477,'Комунальні по юр. особам'!AW482,'Комунальні по юр. особам'!AW502,'Комунальні по юр. особам'!AW512,'Комунальні по юр. особам'!AW517,'Комунальні по юр. особам'!AW522)</f>
        <v>1</v>
      </c>
      <c r="AV82" s="238">
        <f>SUM('Комунальні по юр. особам'!AX477,'Комунальні по юр. особам'!AX482,'Комунальні по юр. особам'!AX502,'Комунальні по юр. особам'!AX512,'Комунальні по юр. особам'!AX517,'Комунальні по юр. особам'!AX522)</f>
        <v>0</v>
      </c>
      <c r="AW82" s="238">
        <f>SUM('Комунальні по юр. особам'!AY477,'Комунальні по юр. особам'!AY482,'Комунальні по юр. особам'!AY502,'Комунальні по юр. особам'!AY512,'Комунальні по юр. особам'!AY517,'Комунальні по юр. особам'!AY522)</f>
        <v>2</v>
      </c>
      <c r="AX82" s="238">
        <f>SUM('Комунальні по юр. особам'!AZ477,'Комунальні по юр. особам'!AZ482,'Комунальні по юр. особам'!AZ502,'Комунальні по юр. особам'!AZ512,'Комунальні по юр. особам'!AZ517,'Комунальні по юр. особам'!AZ522)</f>
        <v>0</v>
      </c>
      <c r="AY82" s="238">
        <f>SUM('Комунальні по юр. особам'!BA477,'Комунальні по юр. особам'!BA482,'Комунальні по юр. особам'!BA502,'Комунальні по юр. особам'!BA512,'Комунальні по юр. особам'!BA517,'Комунальні по юр. особам'!BA522)</f>
        <v>3</v>
      </c>
      <c r="AZ82" s="238">
        <f>SUM('Комунальні по юр. особам'!BB477,'Комунальні по юр. особам'!BB482,'Комунальні по юр. особам'!BB502,'Комунальні по юр. особам'!BB512,'Комунальні по юр. особам'!BB517,'Комунальні по юр. особам'!BB522)</f>
        <v>0</v>
      </c>
      <c r="BA82" s="238">
        <f>SUM('Комунальні по юр. особам'!BC477,'Комунальні по юр. особам'!BC482,'Комунальні по юр. особам'!BC502,'Комунальні по юр. особам'!BC512,'Комунальні по юр. особам'!BC517,'Комунальні по юр. особам'!BC522)</f>
        <v>1</v>
      </c>
      <c r="BB82" s="238">
        <f>SUM('Комунальні по юр. особам'!BD477,'Комунальні по юр. особам'!BD482,'Комунальні по юр. особам'!BD502,'Комунальні по юр. особам'!BD512,'Комунальні по юр. особам'!BD517,'Комунальні по юр. особам'!BD522)</f>
        <v>7</v>
      </c>
      <c r="BC82" s="400">
        <f>SUM('Комунальні по юр. особам'!BE477,'Комунальні по юр. особам'!BE482,'Комунальні по юр. особам'!BE502,'Комунальні по юр. особам'!BE512,'Комунальні по юр. особам'!BE517,'Комунальні по юр. особам'!BE522)</f>
        <v>1</v>
      </c>
    </row>
    <row r="83" spans="1:55" ht="33.950000000000003" customHeight="1" thickBot="1">
      <c r="A83" s="2466"/>
      <c r="B83" s="256" t="s">
        <v>78</v>
      </c>
      <c r="C83" s="2627"/>
      <c r="D83" s="2630"/>
      <c r="E83" s="433">
        <f t="shared" ref="E83" si="499">SUM(K83,AT83)</f>
        <v>0</v>
      </c>
      <c r="F83" s="434">
        <f t="shared" ref="F83" si="500">SUM(G83:J83)</f>
        <v>0</v>
      </c>
      <c r="G83" s="435"/>
      <c r="H83" s="435"/>
      <c r="I83" s="435"/>
      <c r="J83" s="261"/>
      <c r="K83" s="508">
        <f t="shared" ref="K83" si="501">IF(AND(SUM(L83:P83)=SUM(W83:X83),SUM(Q83:V83)=SUM(W83:X83)),SUM(L83:P83),"ПЕРЕВІРТЕ ПРАВИЛЬНІСТЬ ДАНИХ")</f>
        <v>0</v>
      </c>
      <c r="L83" s="448"/>
      <c r="M83" s="257"/>
      <c r="N83" s="257"/>
      <c r="O83" s="257"/>
      <c r="P83" s="258"/>
      <c r="Q83" s="511"/>
      <c r="R83" s="257"/>
      <c r="S83" s="257"/>
      <c r="T83" s="257"/>
      <c r="U83" s="257"/>
      <c r="V83" s="512"/>
      <c r="W83" s="448"/>
      <c r="X83" s="512"/>
      <c r="Y83" s="260"/>
      <c r="Z83" s="435"/>
      <c r="AA83" s="435"/>
      <c r="AB83" s="435"/>
      <c r="AC83" s="435"/>
      <c r="AD83" s="261"/>
      <c r="AE83" s="438"/>
      <c r="AF83" s="439"/>
      <c r="AG83" s="522"/>
      <c r="AH83" s="266"/>
      <c r="AI83" s="265"/>
      <c r="AJ83" s="441"/>
      <c r="AK83" s="513"/>
      <c r="AL83" s="514"/>
      <c r="AM83" s="441"/>
      <c r="AN83" s="513"/>
      <c r="AO83" s="514"/>
      <c r="AP83" s="441"/>
      <c r="AQ83" s="441"/>
      <c r="AR83" s="441"/>
      <c r="AS83" s="442"/>
      <c r="AT83" s="509">
        <f t="shared" ref="AT83" si="502">SUM(AU83:BC83)</f>
        <v>0</v>
      </c>
      <c r="AU83" s="448"/>
      <c r="AV83" s="257"/>
      <c r="AW83" s="257"/>
      <c r="AX83" s="257"/>
      <c r="AY83" s="257"/>
      <c r="AZ83" s="257"/>
      <c r="BA83" s="257"/>
      <c r="BB83" s="257"/>
      <c r="BC83" s="437"/>
    </row>
    <row r="84" spans="1:55" s="432" customFormat="1" ht="33.950000000000003" customHeight="1" thickBot="1">
      <c r="A84" s="2467"/>
      <c r="B84" s="2756" t="s">
        <v>495</v>
      </c>
      <c r="C84" s="2757"/>
      <c r="D84" s="2757"/>
      <c r="E84" s="455">
        <f>SUM(E79:E83)</f>
        <v>1252</v>
      </c>
      <c r="F84" s="455">
        <f>SUM(F79:F83)</f>
        <v>21</v>
      </c>
      <c r="G84" s="455">
        <f t="shared" ref="G84" si="503">SUM(G79:G83)</f>
        <v>8</v>
      </c>
      <c r="H84" s="455">
        <f t="shared" ref="H84" si="504">SUM(H79:H83)</f>
        <v>8</v>
      </c>
      <c r="I84" s="455">
        <f t="shared" ref="I84" si="505">SUM(I79:I83)</f>
        <v>5</v>
      </c>
      <c r="J84" s="482">
        <f t="shared" ref="J84" si="506">SUM(J79:J83)</f>
        <v>0</v>
      </c>
      <c r="K84" s="498">
        <f>SUM(K79:K83)</f>
        <v>1237</v>
      </c>
      <c r="L84" s="497">
        <f t="shared" ref="L84" si="507">SUM(L79:L83)</f>
        <v>370</v>
      </c>
      <c r="M84" s="455">
        <f t="shared" ref="M84" si="508">SUM(M79:M83)</f>
        <v>0</v>
      </c>
      <c r="N84" s="455">
        <f t="shared" ref="N84" si="509">SUM(N79:N83)</f>
        <v>137</v>
      </c>
      <c r="O84" s="455">
        <f t="shared" ref="O84" si="510">SUM(O79:O83)</f>
        <v>0</v>
      </c>
      <c r="P84" s="455">
        <f>SUM(P79:P83)</f>
        <v>730</v>
      </c>
      <c r="Q84" s="455">
        <f t="shared" ref="Q84" si="511">SUM(Q79:Q83)</f>
        <v>61</v>
      </c>
      <c r="R84" s="455">
        <f t="shared" ref="R84" si="512">SUM(R79:R83)</f>
        <v>0</v>
      </c>
      <c r="S84" s="455">
        <f>SUM(S79:S83)</f>
        <v>1</v>
      </c>
      <c r="T84" s="455">
        <f t="shared" ref="T84" si="513">SUM(T79:T83)</f>
        <v>1038</v>
      </c>
      <c r="U84" s="455">
        <f t="shared" ref="U84" si="514">SUM(U79:U83)</f>
        <v>0</v>
      </c>
      <c r="V84" s="455">
        <f t="shared" ref="V84" si="515">SUM(V79:V83)</f>
        <v>137</v>
      </c>
      <c r="W84" s="455">
        <f t="shared" ref="W84" si="516">SUM(W79:W83)</f>
        <v>1045</v>
      </c>
      <c r="X84" s="455">
        <f>SUM(X79:X83)</f>
        <v>192</v>
      </c>
      <c r="Y84" s="455">
        <f t="shared" ref="Y84" si="517">SUM(Y79:Y83)</f>
        <v>0</v>
      </c>
      <c r="Z84" s="455">
        <f t="shared" ref="Z84" si="518">SUM(Z79:Z83)</f>
        <v>431</v>
      </c>
      <c r="AA84" s="455">
        <f t="shared" ref="AA84" si="519">SUM(AA79:AA83)</f>
        <v>418</v>
      </c>
      <c r="AB84" s="455">
        <f t="shared" ref="AB84" si="520">SUM(AB79:AB83)</f>
        <v>100</v>
      </c>
      <c r="AC84" s="455">
        <f>SUM(AC79:AC83)</f>
        <v>498</v>
      </c>
      <c r="AD84" s="455">
        <f>SUM(AD79:AD83)</f>
        <v>83</v>
      </c>
      <c r="AE84" s="471">
        <f>AVERAGE(AE79:AE83)</f>
        <v>42.892857142857139</v>
      </c>
      <c r="AF84" s="471">
        <f>AVERAGE(AF79:AF83)</f>
        <v>17.392857142857142</v>
      </c>
      <c r="AG84" s="455"/>
      <c r="AH84" s="455">
        <f>SUM(AH79:AH83)</f>
        <v>1237</v>
      </c>
      <c r="AI84" s="455">
        <f>SUM(AI79:AI83)</f>
        <v>0</v>
      </c>
      <c r="AJ84" s="455">
        <f t="shared" ref="AJ84" si="521">SUM(AJ79:AJ83)</f>
        <v>0</v>
      </c>
      <c r="AK84" s="455">
        <f t="shared" ref="AK84" si="522">SUM(AK79:AK83)</f>
        <v>0</v>
      </c>
      <c r="AL84" s="455">
        <f t="shared" ref="AL84" si="523">SUM(AL79:AL83)</f>
        <v>14</v>
      </c>
      <c r="AM84" s="455">
        <f t="shared" ref="AM84" si="524">SUM(AM79:AM83)</f>
        <v>40</v>
      </c>
      <c r="AN84" s="455">
        <f t="shared" ref="AN84" si="525">SUM(AN79:AN83)</f>
        <v>2</v>
      </c>
      <c r="AO84" s="455">
        <f>SUM(AO79:AO83)</f>
        <v>110</v>
      </c>
      <c r="AP84" s="455">
        <f>SUM(AP79:AP83)</f>
        <v>200</v>
      </c>
      <c r="AQ84" s="455">
        <f t="shared" ref="AQ84" si="526">SUM(AQ79:AQ83)</f>
        <v>401</v>
      </c>
      <c r="AR84" s="455">
        <f t="shared" ref="AR84" si="527">SUM(AR79:AR83)</f>
        <v>265</v>
      </c>
      <c r="AS84" s="482">
        <f t="shared" ref="AS84" si="528">SUM(AS79:AS83)</f>
        <v>205</v>
      </c>
      <c r="AT84" s="498">
        <f>SUM(AT79:AT83)</f>
        <v>15</v>
      </c>
      <c r="AU84" s="497">
        <f>SUM(AU79:AU83)</f>
        <v>1</v>
      </c>
      <c r="AV84" s="455">
        <f>SUM(AV79:AV83)</f>
        <v>0</v>
      </c>
      <c r="AW84" s="455">
        <f>SUM(AW79:AW83)</f>
        <v>2</v>
      </c>
      <c r="AX84" s="455">
        <f t="shared" ref="AX84" si="529">SUM(AX79:AX83)</f>
        <v>0</v>
      </c>
      <c r="AY84" s="455">
        <f t="shared" ref="AY84" si="530">SUM(AY79:AY83)</f>
        <v>3</v>
      </c>
      <c r="AZ84" s="455">
        <f t="shared" ref="AZ84" si="531">SUM(AZ79:AZ83)</f>
        <v>0</v>
      </c>
      <c r="BA84" s="455">
        <f t="shared" ref="BA84" si="532">SUM(BA79:BA83)</f>
        <v>1</v>
      </c>
      <c r="BB84" s="455">
        <f t="shared" ref="BB84" si="533">SUM(BB79:BB83)</f>
        <v>7</v>
      </c>
      <c r="BC84" s="456">
        <f t="shared" ref="BC84" si="534">SUM(BC79:BC83)</f>
        <v>1</v>
      </c>
    </row>
    <row r="85" spans="1:55" ht="33.950000000000003" customHeight="1">
      <c r="A85" s="2465" t="s">
        <v>218</v>
      </c>
      <c r="B85" s="449" t="s">
        <v>74</v>
      </c>
      <c r="C85" s="2754">
        <f>SUM('Комунальні по юр. особам'!E549:E588)</f>
        <v>1128</v>
      </c>
      <c r="D85" s="2755">
        <f>C85-SUM(K85:K89)</f>
        <v>76</v>
      </c>
      <c r="E85" s="450">
        <f>SUM(K85,AT85)</f>
        <v>125</v>
      </c>
      <c r="F85" s="451">
        <f>SUM(G85:J85)</f>
        <v>0</v>
      </c>
      <c r="G85" s="231">
        <f>'Комунальні по юр. особам'!I549</f>
        <v>0</v>
      </c>
      <c r="H85" s="231">
        <f>'Комунальні по юр. особам'!J549</f>
        <v>0</v>
      </c>
      <c r="I85" s="231">
        <f>'Комунальні по юр. особам'!K549</f>
        <v>0</v>
      </c>
      <c r="J85" s="232">
        <f>'Комунальні по юр. особам'!L549</f>
        <v>0</v>
      </c>
      <c r="K85" s="510">
        <f t="shared" ref="K85:K86" si="535">IF(AND(SUM(L85:P85)=SUM(W85:X85),SUM(Q85:V85)=SUM(W85:X85)),SUM(L85:P85),"ПЕРЕВІРТЕ ПРАВИЛЬНІСТЬ ДАНИХ")</f>
        <v>122</v>
      </c>
      <c r="L85" s="228">
        <f>'Комунальні по юр. особам'!N549</f>
        <v>0</v>
      </c>
      <c r="M85" s="263">
        <f>'Комунальні по юр. особам'!O549</f>
        <v>122</v>
      </c>
      <c r="N85" s="263">
        <f>'Комунальні по юр. особам'!P549</f>
        <v>0</v>
      </c>
      <c r="O85" s="263">
        <f>'Комунальні по юр. особам'!Q549</f>
        <v>0</v>
      </c>
      <c r="P85" s="452">
        <f>'Комунальні по юр. особам'!R549</f>
        <v>0</v>
      </c>
      <c r="Q85" s="264">
        <f>'Комунальні по юр. особам'!S549</f>
        <v>4</v>
      </c>
      <c r="R85" s="263">
        <f>'Комунальні по юр. особам'!T549</f>
        <v>0</v>
      </c>
      <c r="S85" s="263">
        <f>'Комунальні по юр. особам'!U549</f>
        <v>0</v>
      </c>
      <c r="T85" s="453">
        <f>'Комунальні по юр. особам'!V549</f>
        <v>103</v>
      </c>
      <c r="U85" s="263">
        <f>'Комунальні по юр. особам'!W549</f>
        <v>15</v>
      </c>
      <c r="V85" s="229">
        <f>'Комунальні по юр. особам'!X549</f>
        <v>0</v>
      </c>
      <c r="W85" s="228">
        <f>'Комунальні по юр. особам'!Y549</f>
        <v>92</v>
      </c>
      <c r="X85" s="229">
        <f>'Комунальні по юр. особам'!Z549</f>
        <v>30</v>
      </c>
      <c r="Y85" s="230">
        <f>'Комунальні по юр. особам'!AA549</f>
        <v>0</v>
      </c>
      <c r="Z85" s="231">
        <f>'Комунальні по юр. особам'!AB549</f>
        <v>59</v>
      </c>
      <c r="AA85" s="231">
        <f>'Комунальні по юр. особам'!AC549</f>
        <v>59</v>
      </c>
      <c r="AB85" s="231">
        <f>'Комунальні по юр. особам'!AD549</f>
        <v>7</v>
      </c>
      <c r="AC85" s="231">
        <f>'Комунальні по юр. особам'!AE549</f>
        <v>77</v>
      </c>
      <c r="AD85" s="232">
        <f>'Комунальні по юр. особам'!AF549</f>
        <v>5</v>
      </c>
      <c r="AE85" s="415" t="str">
        <f>'Комунальні по юр. особам'!AG549</f>
        <v>48.08</v>
      </c>
      <c r="AF85" s="527" t="str">
        <f>'Комунальні по юр. особам'!AH549</f>
        <v>29.54</v>
      </c>
      <c r="AG85" s="273" t="str">
        <f>'Комунальні по юр. особам'!AI549</f>
        <v>13.85</v>
      </c>
      <c r="AH85" s="274">
        <f>SUM(AL85:AN85)</f>
        <v>122</v>
      </c>
      <c r="AI85" s="273" t="str">
        <f>'Комунальні по юр. особам'!AK549</f>
        <v>X</v>
      </c>
      <c r="AJ85" s="231" t="str">
        <f>'Комунальні по юр. особам'!AL549</f>
        <v>X</v>
      </c>
      <c r="AK85" s="454" t="str">
        <f>'Комунальні по юр. особам'!AM549</f>
        <v>X</v>
      </c>
      <c r="AL85" s="230">
        <f>'Комунальні по юр. особам'!AN549</f>
        <v>8</v>
      </c>
      <c r="AM85" s="231">
        <f>'Комунальні по юр. особам'!AO549</f>
        <v>97</v>
      </c>
      <c r="AN85" s="454">
        <f>'Комунальні по юр. особам'!AP549</f>
        <v>17</v>
      </c>
      <c r="AO85" s="230" t="str">
        <f>'Комунальні по юр. особам'!AQ549</f>
        <v>X</v>
      </c>
      <c r="AP85" s="231" t="str">
        <f>'Комунальні по юр. особам'!AR549</f>
        <v>X</v>
      </c>
      <c r="AQ85" s="231" t="str">
        <f>'Комунальні по юр. особам'!AS549</f>
        <v>X</v>
      </c>
      <c r="AR85" s="231" t="str">
        <f>'Комунальні по юр. особам'!AT549</f>
        <v>X</v>
      </c>
      <c r="AS85" s="232" t="str">
        <f>'Комунальні по юр. особам'!AU549</f>
        <v>X</v>
      </c>
      <c r="AT85" s="398">
        <f>SUM(AU85:BC85)</f>
        <v>3</v>
      </c>
      <c r="AU85" s="228">
        <f>'Комунальні по юр. особам'!AW549</f>
        <v>0</v>
      </c>
      <c r="AV85" s="263">
        <f>'Комунальні по юр. особам'!AX549</f>
        <v>0</v>
      </c>
      <c r="AW85" s="263">
        <f>'Комунальні по юр. особам'!AY549</f>
        <v>0</v>
      </c>
      <c r="AX85" s="263">
        <f>'Комунальні по юр. особам'!AZ549</f>
        <v>0</v>
      </c>
      <c r="AY85" s="263">
        <f>'Комунальні по юр. особам'!BA549</f>
        <v>3</v>
      </c>
      <c r="AZ85" s="263">
        <f>'Комунальні по юр. особам'!BB549</f>
        <v>0</v>
      </c>
      <c r="BA85" s="263">
        <f>'Комунальні по юр. особам'!BC549</f>
        <v>0</v>
      </c>
      <c r="BB85" s="263">
        <f>'Комунальні по юр. особам'!BD549</f>
        <v>0</v>
      </c>
      <c r="BC85" s="411">
        <f>'Комунальні по юр. особам'!BE549</f>
        <v>0</v>
      </c>
    </row>
    <row r="86" spans="1:55" ht="33.950000000000003" customHeight="1">
      <c r="A86" s="2466"/>
      <c r="B86" s="234" t="s">
        <v>75</v>
      </c>
      <c r="C86" s="2627"/>
      <c r="D86" s="2630"/>
      <c r="E86" s="227">
        <f t="shared" ref="E86" si="536">SUM(K86,AT86)</f>
        <v>0</v>
      </c>
      <c r="F86" s="235">
        <f t="shared" ref="F86" si="537">SUM(G86:J86)</f>
        <v>0</v>
      </c>
      <c r="G86" s="236"/>
      <c r="H86" s="236"/>
      <c r="I86" s="236"/>
      <c r="J86" s="237"/>
      <c r="K86" s="504">
        <f t="shared" si="535"/>
        <v>0</v>
      </c>
      <c r="L86" s="259"/>
      <c r="M86" s="238"/>
      <c r="N86" s="238"/>
      <c r="O86" s="238"/>
      <c r="P86" s="239"/>
      <c r="Q86" s="240"/>
      <c r="R86" s="241"/>
      <c r="S86" s="241"/>
      <c r="T86" s="238"/>
      <c r="U86" s="238"/>
      <c r="V86" s="242"/>
      <c r="W86" s="228"/>
      <c r="X86" s="229"/>
      <c r="Y86" s="243"/>
      <c r="Z86" s="244"/>
      <c r="AA86" s="244"/>
      <c r="AB86" s="244"/>
      <c r="AC86" s="244"/>
      <c r="AD86" s="245"/>
      <c r="AE86" s="430"/>
      <c r="AF86" s="414"/>
      <c r="AG86" s="409"/>
      <c r="AH86" s="247"/>
      <c r="AI86" s="248"/>
      <c r="AJ86" s="249"/>
      <c r="AK86" s="250"/>
      <c r="AL86" s="251"/>
      <c r="AM86" s="249"/>
      <c r="AN86" s="250"/>
      <c r="AO86" s="251"/>
      <c r="AP86" s="249"/>
      <c r="AQ86" s="249"/>
      <c r="AR86" s="249"/>
      <c r="AS86" s="252"/>
      <c r="AT86" s="372">
        <f t="shared" ref="AT86" si="538">SUM(AU86:BC86)</f>
        <v>0</v>
      </c>
      <c r="AU86" s="259"/>
      <c r="AV86" s="238"/>
      <c r="AW86" s="238"/>
      <c r="AX86" s="238"/>
      <c r="AY86" s="238"/>
      <c r="AZ86" s="238"/>
      <c r="BA86" s="238"/>
      <c r="BB86" s="238"/>
      <c r="BC86" s="400"/>
    </row>
    <row r="87" spans="1:55" ht="33.950000000000003" customHeight="1">
      <c r="A87" s="2466"/>
      <c r="B87" s="234" t="s">
        <v>76</v>
      </c>
      <c r="C87" s="2627"/>
      <c r="D87" s="2630"/>
      <c r="E87" s="278">
        <f>SUM(K87,AT87)</f>
        <v>0</v>
      </c>
      <c r="F87" s="68">
        <f>SUM(G87:J87)</f>
        <v>0</v>
      </c>
      <c r="G87" s="249"/>
      <c r="H87" s="249"/>
      <c r="I87" s="249"/>
      <c r="J87" s="252"/>
      <c r="K87" s="504">
        <f>IF(AND(SUM(L87:P87)=SUM(W87:X87),SUM(Q87:V87)=SUM(W87:X87)),SUM(L87:P87),"ПЕРЕВІРТЕ ПРАВИЛЬНІСТЬ ДАНИХ")</f>
        <v>0</v>
      </c>
      <c r="L87" s="259"/>
      <c r="M87" s="238"/>
      <c r="N87" s="238"/>
      <c r="O87" s="253"/>
      <c r="P87" s="239"/>
      <c r="Q87" s="240"/>
      <c r="R87" s="238"/>
      <c r="S87" s="238"/>
      <c r="T87" s="238"/>
      <c r="U87" s="238"/>
      <c r="V87" s="242"/>
      <c r="W87" s="228"/>
      <c r="X87" s="229"/>
      <c r="Y87" s="230"/>
      <c r="Z87" s="231"/>
      <c r="AA87" s="231"/>
      <c r="AB87" s="231"/>
      <c r="AC87" s="231"/>
      <c r="AD87" s="232"/>
      <c r="AE87" s="270"/>
      <c r="AF87" s="416"/>
      <c r="AG87" s="248"/>
      <c r="AH87" s="279">
        <f>SUM(AI87:AK87)</f>
        <v>0</v>
      </c>
      <c r="AI87" s="248"/>
      <c r="AJ87" s="249"/>
      <c r="AK87" s="250"/>
      <c r="AL87" s="251"/>
      <c r="AM87" s="249"/>
      <c r="AN87" s="250"/>
      <c r="AO87" s="251"/>
      <c r="AP87" s="249"/>
      <c r="AQ87" s="249"/>
      <c r="AR87" s="249"/>
      <c r="AS87" s="252"/>
      <c r="AT87" s="220">
        <f>SUM(AU87:BC87)</f>
        <v>0</v>
      </c>
      <c r="AU87" s="259"/>
      <c r="AV87" s="238"/>
      <c r="AW87" s="238"/>
      <c r="AX87" s="238"/>
      <c r="AY87" s="238"/>
      <c r="AZ87" s="238"/>
      <c r="BA87" s="238"/>
      <c r="BB87" s="238"/>
      <c r="BC87" s="400"/>
    </row>
    <row r="88" spans="1:55" ht="33.950000000000003" customHeight="1">
      <c r="A88" s="2466"/>
      <c r="B88" s="234" t="s">
        <v>77</v>
      </c>
      <c r="C88" s="2627"/>
      <c r="D88" s="2630"/>
      <c r="E88" s="227">
        <f>SUM(K88,AT88)</f>
        <v>958</v>
      </c>
      <c r="F88" s="235">
        <f>SUM(G88:J88)</f>
        <v>35</v>
      </c>
      <c r="G88" s="249">
        <f>SUM('Комунальні по юр. особам'!I552,'Комунальні по юр. особам'!I557,'Комунальні по юр. особам'!I562,'Комунальні по юр. особам'!I567,'Комунальні по юр. особам'!I572,'Комунальні по юр. особам'!I577,'Комунальні по юр. особам'!I582,'Комунальні по юр. особам'!I587)</f>
        <v>7</v>
      </c>
      <c r="H88" s="249">
        <f>SUM('Комунальні по юр. особам'!J552,'Комунальні по юр. особам'!J557,'Комунальні по юр. особам'!J562,'Комунальні по юр. особам'!J567,'Комунальні по юр. особам'!J572,'Комунальні по юр. особам'!J577,'Комунальні по юр. особам'!J582,'Комунальні по юр. особам'!J587)</f>
        <v>22</v>
      </c>
      <c r="I88" s="249">
        <f>SUM('Комунальні по юр. особам'!K552,'Комунальні по юр. особам'!K557,'Комунальні по юр. особам'!K562,'Комунальні по юр. особам'!K567,'Комунальні по юр. особам'!K572,'Комунальні по юр. особам'!K577,'Комунальні по юр. особам'!K582,'Комунальні по юр. особам'!K587)</f>
        <v>6</v>
      </c>
      <c r="J88" s="252">
        <f>SUM('Комунальні по юр. особам'!L552,'Комунальні по юр. особам'!L557,'Комунальні по юр. особам'!L562,'Комунальні по юр. особам'!L567,'Комунальні по юр. особам'!L572,'Комунальні по юр. особам'!L577,'Комунальні по юр. особам'!L582,'Комунальні по юр. особам'!L587)</f>
        <v>0</v>
      </c>
      <c r="K88" s="504">
        <f>IF(AND(SUM(L88:P88)=SUM(W88:X88),SUM(Q88:V88)=SUM(W88:X88)),SUM(L88:P88),"ПЕРЕВІРТЕ ПРАВИЛЬНІСТЬ ДАНИХ")</f>
        <v>930</v>
      </c>
      <c r="L88" s="259">
        <f>SUM('Комунальні по юр. особам'!N552,'Комунальні по юр. особам'!N557,'Комунальні по юр. особам'!N562,'Комунальні по юр. особам'!N567,'Комунальні по юр. особам'!N572,'Комунальні по юр. особам'!N577,'Комунальні по юр. особам'!N582,'Комунальні по юр. особам'!N587)</f>
        <v>0</v>
      </c>
      <c r="M88" s="238">
        <f>SUM('Комунальні по юр. особам'!O552,'Комунальні по юр. особам'!O557,'Комунальні по юр. особам'!O562,'Комунальні по юр. особам'!O567,'Комунальні по юр. особам'!O572,'Комунальні по юр. особам'!O577,'Комунальні по юр. особам'!O582,'Комунальні по юр. особам'!O587)</f>
        <v>919</v>
      </c>
      <c r="N88" s="238">
        <f>SUM('Комунальні по юр. особам'!P552,'Комунальні по юр. особам'!P557,'Комунальні по юр. особам'!P562,'Комунальні по юр. особам'!P567,'Комунальні по юр. особам'!P572,'Комунальні по юр. особам'!P577,'Комунальні по юр. особам'!P582,'Комунальні по юр. особам'!P587)</f>
        <v>0</v>
      </c>
      <c r="O88" s="238">
        <f>SUM('Комунальні по юр. особам'!Q552,'Комунальні по юр. особам'!Q557,'Комунальні по юр. особам'!Q562,'Комунальні по юр. особам'!Q567,'Комунальні по юр. особам'!Q572,'Комунальні по юр. особам'!Q577,'Комунальні по юр. особам'!Q582,'Комунальні по юр. особам'!Q587)</f>
        <v>0</v>
      </c>
      <c r="P88" s="239">
        <f>SUM('Комунальні по юр. особам'!R552,'Комунальні по юр. особам'!R557,'Комунальні по юр. особам'!R562,'Комунальні по юр. особам'!R567,'Комунальні по юр. особам'!R572,'Комунальні по юр. особам'!R577,'Комунальні по юр. особам'!R582,'Комунальні по юр. особам'!R587)</f>
        <v>11</v>
      </c>
      <c r="Q88" s="240">
        <f>SUM('Комунальні по юр. особам'!S552,'Комунальні по юр. особам'!S557,'Комунальні по юр. особам'!S562,'Комунальні по юр. особам'!S567,'Комунальні по юр. особам'!S572,'Комунальні по юр. особам'!S577,'Комунальні по юр. особам'!S582,'Комунальні по юр. особам'!S587)</f>
        <v>78</v>
      </c>
      <c r="R88" s="238">
        <f>SUM('Комунальні по юр. особам'!T552,'Комунальні по юр. особам'!T557,'Комунальні по юр. особам'!T562,'Комунальні по юр. особам'!T567,'Комунальні по юр. особам'!T572,'Комунальні по юр. особам'!T577,'Комунальні по юр. особам'!T582,'Комунальні по юр. особам'!T587)</f>
        <v>0</v>
      </c>
      <c r="S88" s="238">
        <f>SUM('Комунальні по юр. особам'!U552,'Комунальні по юр. особам'!U557,'Комунальні по юр. особам'!U562,'Комунальні по юр. особам'!U567,'Комунальні по юр. особам'!U572,'Комунальні по юр. особам'!U577,'Комунальні по юр. особам'!U582,'Комунальні по юр. особам'!U587)</f>
        <v>0</v>
      </c>
      <c r="T88" s="238">
        <f>SUM('Комунальні по юр. особам'!V552,'Комунальні по юр. особам'!V557,'Комунальні по юр. особам'!V562,'Комунальні по юр. особам'!V567,'Комунальні по юр. особам'!V572,'Комунальні по юр. особам'!V577,'Комунальні по юр. особам'!V582,'Комунальні по юр. особам'!V587)</f>
        <v>808</v>
      </c>
      <c r="U88" s="238">
        <f>SUM('Комунальні по юр. особам'!W552,'Комунальні по юр. особам'!W557,'Комунальні по юр. особам'!W562,'Комунальні по юр. особам'!W567,'Комунальні по юр. особам'!W572,'Комунальні по юр. особам'!W577,'Комунальні по юр. особам'!W582,'Комунальні по юр. особам'!W587)</f>
        <v>44</v>
      </c>
      <c r="V88" s="242">
        <f>SUM('Комунальні по юр. особам'!X552,'Комунальні по юр. особам'!X557,'Комунальні по юр. особам'!X562,'Комунальні по юр. особам'!X567,'Комунальні по юр. особам'!X572,'Комунальні по юр. особам'!X577,'Комунальні по юр. особам'!X582,'Комунальні по юр. особам'!X587)</f>
        <v>0</v>
      </c>
      <c r="W88" s="228">
        <f>SUM('Комунальні по юр. особам'!Y552,'Комунальні по юр. особам'!Y557,'Комунальні по юр. особам'!Y562,'Комунальні по юр. особам'!Y567,'Комунальні по юр. особам'!Y572,'Комунальні по юр. особам'!Y577,'Комунальні по юр. особам'!Y582,'Комунальні по юр. особам'!Y587)</f>
        <v>789</v>
      </c>
      <c r="X88" s="229">
        <f>SUM('Комунальні по юр. особам'!Z552,'Комунальні по юр. особам'!Z557,'Комунальні по юр. особам'!Z562,'Комунальні по юр. особам'!Z567,'Комунальні по юр. особам'!Z572,'Комунальні по юр. особам'!Z577,'Комунальні по юр. особам'!Z582,'Комунальні по юр. особам'!Z587)</f>
        <v>141</v>
      </c>
      <c r="Y88" s="230">
        <f>SUM('Комунальні по юр. особам'!AA552,'Комунальні по юр. особам'!AA557,'Комунальні по юр. особам'!AA562,'Комунальні по юр. особам'!AA567,'Комунальні по юр. особам'!AA572,'Комунальні по юр. особам'!AA577,'Комунальні по юр. особам'!AA582,'Комунальні по юр. особам'!AA587)</f>
        <v>0</v>
      </c>
      <c r="Z88" s="231">
        <f>SUM('Комунальні по юр. особам'!AB552,'Комунальні по юр. особам'!AB557,'Комунальні по юр. особам'!AB562,'Комунальні по юр. особам'!AB567,'Комунальні по юр. особам'!AB572,'Комунальні по юр. особам'!AB577,'Комунальні по юр. особам'!AB582,'Комунальні по юр. особам'!AB587)</f>
        <v>362</v>
      </c>
      <c r="AA88" s="231">
        <f>SUM('Комунальні по юр. особам'!AC552,'Комунальні по юр. особам'!AC557,'Комунальні по юр. особам'!AC562,'Комунальні по юр. особам'!AC567,'Комунальні по юр. особам'!AC572,'Комунальні по юр. особам'!AC577,'Комунальні по юр. особам'!AC582,'Комунальні по юр. особам'!AC587)</f>
        <v>357</v>
      </c>
      <c r="AB88" s="231">
        <f>SUM('Комунальні по юр. особам'!AD552,'Комунальні по юр. особам'!AD557,'Комунальні по юр. особам'!AD562,'Комунальні по юр. особам'!AD567,'Комунальні по юр. особам'!AD572,'Комунальні по юр. особам'!AD577,'Комунальні по юр. особам'!AD582,'Комунальні по юр. особам'!AD587)</f>
        <v>40</v>
      </c>
      <c r="AC88" s="231">
        <f>SUM('Комунальні по юр. особам'!AE552,'Комунальні по юр. особам'!AE557,'Комунальні по юр. особам'!AE562,'Комунальні по юр. особам'!AE567,'Комунальні по юр. особам'!AE572,'Комунальні по юр. особам'!AE577,'Комунальні по юр. особам'!AE582,'Комунальні по юр. особам'!AE587)</f>
        <v>459</v>
      </c>
      <c r="AD88" s="232">
        <f>SUM('Комунальні по юр. особам'!AF552,'Комунальні по юр. особам'!AF557,'Комунальні по юр. особам'!AF562,'Комунальні по юр. особам'!AF567,'Комунальні по юр. особам'!AF572,'Комунальні по юр. особам'!AF577,'Комунальні по юр. особам'!AF582,'Комунальні по юр. особам'!AF587)</f>
        <v>45</v>
      </c>
      <c r="AE88" s="494">
        <f>AVERAGE('Комунальні по юр. особам'!AG552,'Комунальні по юр. особам'!AG557,'Комунальні по юр. особам'!AG562,'Комунальні по юр. особам'!AG567,'Комунальні по юр. особам'!AG572,'Комунальні по юр. особам'!AG577,'Комунальні по юр. особам'!AG582,'Комунальні по юр. особам'!AG587)</f>
        <v>41.2425</v>
      </c>
      <c r="AF88" s="495">
        <f>AVERAGE('Комунальні по юр. особам'!AH552,'Комунальні по юр. особам'!AH557,'Комунальні по юр. особам'!AH562,'Комунальні по юр. особам'!AH567,'Комунальні по юр. особам'!AH572,'Комунальні по юр. особам'!AH577,'Комунальні по юр. особам'!AH582,'Комунальні по юр. особам'!AH587)</f>
        <v>21.0425</v>
      </c>
      <c r="AG88" s="492">
        <f>AVERAGE('Комунальні по юр. особам'!AI552,'Комунальні по юр. особам'!AI557,'Комунальні по юр. особам'!AI562,'Комунальні по юр. особам'!AI567,'Комунальні по юр. особам'!AI572,'Комунальні по юр. особам'!AI577,'Комунальні по юр. особам'!AI582,'Комунальні по юр. особам'!AI587)</f>
        <v>100.26714285714286</v>
      </c>
      <c r="AH88" s="247">
        <f>SUM(AO88:AS88)</f>
        <v>879</v>
      </c>
      <c r="AI88" s="248"/>
      <c r="AJ88" s="249"/>
      <c r="AK88" s="250"/>
      <c r="AL88" s="251"/>
      <c r="AM88" s="249"/>
      <c r="AN88" s="250"/>
      <c r="AO88" s="254">
        <f>SUM('Комунальні по юр. особам'!AQ552,'Комунальні по юр. особам'!AQ557,'Комунальні по юр. особам'!AQ562,'Комунальні по юр. особам'!AQ566,'Комунальні по юр. особам'!AQ567,'Комунальні по юр. особам'!AQ572,'Комунальні по юр. особам'!AQ577,'Комунальні по юр. особам'!AQ582,'Комунальні по юр. особам'!AQ587)</f>
        <v>39</v>
      </c>
      <c r="AP88" s="255">
        <f>SUM('Комунальні по юр. особам'!AR552,'Комунальні по юр. особам'!AR557,'Комунальні по юр. особам'!AR562,'Комунальні по юр. особам'!AR566,'Комунальні по юр. особам'!AR567,'Комунальні по юр. особам'!AR572,'Комунальні по юр. особам'!AR577,'Комунальні по юр. особам'!AR582,'Комунальні по юр. особам'!AR587)</f>
        <v>111</v>
      </c>
      <c r="AQ88" s="255">
        <f>SUM('Комунальні по юр. особам'!AS552,'Комунальні по юр. особам'!AS557,'Комунальні по юр. особам'!AS562,'Комунальні по юр. особам'!AS566,'Комунальні по юр. особам'!AS567,'Комунальні по юр. особам'!AS572,'Комунальні по юр. особам'!AS577,'Комунальні по юр. особам'!AS582,'Комунальні по юр. особам'!AS587)</f>
        <v>543</v>
      </c>
      <c r="AR88" s="255">
        <f>SUM('Комунальні по юр. особам'!AT552,'Комунальні по юр. особам'!AT557,'Комунальні по юр. особам'!AT562,'Комунальні по юр. особам'!AT566,'Комунальні по юр. особам'!AT567,'Комунальні по юр. особам'!AT572,'Комунальні по юр. особам'!AT577,'Комунальні по юр. особам'!AT582,'Комунальні по юр. особам'!AT587)</f>
        <v>157</v>
      </c>
      <c r="AS88" s="255">
        <f>SUM('Комунальні по юр. особам'!AU552,'Комунальні по юр. особам'!AU557,'Комунальні по юр. особам'!AU562,'Комунальні по юр. особам'!AU566,'Комунальні по юр. особам'!AU567,'Комунальні по юр. особам'!AU572,'Комунальні по юр. особам'!AU577,'Комунальні по юр. особам'!AU582,'Комунальні по юр. особам'!AU587)</f>
        <v>29</v>
      </c>
      <c r="AT88" s="372">
        <f>SUM(AU88:BC88)</f>
        <v>28</v>
      </c>
      <c r="AU88" s="259">
        <f>SUM('Комунальні по юр. особам'!AW552,'Комунальні по юр. особам'!AW557,'Комунальні по юр. особам'!AW562,'Комунальні по юр. особам'!AW567)</f>
        <v>0</v>
      </c>
      <c r="AV88" s="238">
        <f>SUM('Комунальні по юр. особам'!AX552,'Комунальні по юр. особам'!AX557,'Комунальні по юр. особам'!AX562,'Комунальні по юр. особам'!AX567)</f>
        <v>1</v>
      </c>
      <c r="AW88" s="238">
        <f>SUM('Комунальні по юр. особам'!AY552,'Комунальні по юр. особам'!AY557,'Комунальні по юр. особам'!AY562,'Комунальні по юр. особам'!AY567)</f>
        <v>0</v>
      </c>
      <c r="AX88" s="238">
        <f>SUM('Комунальні по юр. особам'!AZ552,'Комунальні по юр. особам'!AZ557,'Комунальні по юр. особам'!AZ562,'Комунальні по юр. особам'!AZ567)</f>
        <v>3</v>
      </c>
      <c r="AY88" s="238">
        <f>SUM('Комунальні по юр. особам'!BA552,'Комунальні по юр. особам'!BA557,'Комунальні по юр. особам'!BA562,'Комунальні по юр. особам'!BA567)</f>
        <v>20</v>
      </c>
      <c r="AZ88" s="238">
        <f>SUM('Комунальні по юр. особам'!BB552,'Комунальні по юр. особам'!BB557,'Комунальні по юр. особам'!BB562,'Комунальні по юр. особам'!BB567)</f>
        <v>0</v>
      </c>
      <c r="BA88" s="238">
        <f>SUM('Комунальні по юр. особам'!BC552,'Комунальні по юр. особам'!BC557,'Комунальні по юр. особам'!BC562,'Комунальні по юр. особам'!BC567)</f>
        <v>0</v>
      </c>
      <c r="BB88" s="238">
        <f>SUM('Комунальні по юр. особам'!BD552,'Комунальні по юр. особам'!BD557,'Комунальні по юр. особам'!BD562,'Комунальні по юр. особам'!BD567)</f>
        <v>4</v>
      </c>
      <c r="BC88" s="400">
        <f>SUM('Комунальні по юр. особам'!BE552,'Комунальні по юр. особам'!BE557,'Комунальні по юр. особам'!BE562,'Комунальні по юр. особам'!BE567)</f>
        <v>0</v>
      </c>
    </row>
    <row r="89" spans="1:55" ht="33.950000000000003" customHeight="1" thickBot="1">
      <c r="A89" s="2466"/>
      <c r="B89" s="256" t="s">
        <v>78</v>
      </c>
      <c r="C89" s="2627"/>
      <c r="D89" s="2630"/>
      <c r="E89" s="433">
        <f t="shared" ref="E89" si="539">SUM(K89,AT89)</f>
        <v>0</v>
      </c>
      <c r="F89" s="434">
        <f t="shared" ref="F89" si="540">SUM(G89:J89)</f>
        <v>0</v>
      </c>
      <c r="G89" s="435"/>
      <c r="H89" s="435"/>
      <c r="I89" s="435"/>
      <c r="J89" s="261"/>
      <c r="K89" s="508">
        <f t="shared" ref="K89" si="541">IF(AND(SUM(L89:P89)=SUM(W89:X89),SUM(Q89:V89)=SUM(W89:X89)),SUM(L89:P89),"ПЕРЕВІРТЕ ПРАВИЛЬНІСТЬ ДАНИХ")</f>
        <v>0</v>
      </c>
      <c r="L89" s="448"/>
      <c r="M89" s="257"/>
      <c r="N89" s="257"/>
      <c r="O89" s="257"/>
      <c r="P89" s="258"/>
      <c r="Q89" s="511"/>
      <c r="R89" s="257"/>
      <c r="S89" s="257"/>
      <c r="T89" s="257"/>
      <c r="U89" s="257"/>
      <c r="V89" s="512"/>
      <c r="W89" s="448"/>
      <c r="X89" s="512"/>
      <c r="Y89" s="260"/>
      <c r="Z89" s="435"/>
      <c r="AA89" s="435"/>
      <c r="AB89" s="435"/>
      <c r="AC89" s="435"/>
      <c r="AD89" s="261"/>
      <c r="AE89" s="438"/>
      <c r="AF89" s="439"/>
      <c r="AG89" s="522"/>
      <c r="AH89" s="266"/>
      <c r="AI89" s="265"/>
      <c r="AJ89" s="441"/>
      <c r="AK89" s="513"/>
      <c r="AL89" s="514"/>
      <c r="AM89" s="441"/>
      <c r="AN89" s="513"/>
      <c r="AO89" s="514"/>
      <c r="AP89" s="441"/>
      <c r="AQ89" s="441"/>
      <c r="AR89" s="441"/>
      <c r="AS89" s="442"/>
      <c r="AT89" s="509">
        <f t="shared" ref="AT89" si="542">SUM(AU89:BC89)</f>
        <v>0</v>
      </c>
      <c r="AU89" s="448"/>
      <c r="AV89" s="257"/>
      <c r="AW89" s="257"/>
      <c r="AX89" s="257"/>
      <c r="AY89" s="257"/>
      <c r="AZ89" s="257"/>
      <c r="BA89" s="257"/>
      <c r="BB89" s="257"/>
      <c r="BC89" s="437"/>
    </row>
    <row r="90" spans="1:55" s="432" customFormat="1" ht="33.950000000000003" customHeight="1" thickBot="1">
      <c r="A90" s="2467"/>
      <c r="B90" s="2756" t="s">
        <v>495</v>
      </c>
      <c r="C90" s="2757"/>
      <c r="D90" s="2757"/>
      <c r="E90" s="455">
        <f>SUM(E85:E89)</f>
        <v>1083</v>
      </c>
      <c r="F90" s="455">
        <f>SUM(F85:F89)</f>
        <v>35</v>
      </c>
      <c r="G90" s="455">
        <f t="shared" ref="G90" si="543">SUM(G85:G89)</f>
        <v>7</v>
      </c>
      <c r="H90" s="455">
        <f t="shared" ref="H90" si="544">SUM(H85:H89)</f>
        <v>22</v>
      </c>
      <c r="I90" s="455">
        <f t="shared" ref="I90" si="545">SUM(I85:I89)</f>
        <v>6</v>
      </c>
      <c r="J90" s="482">
        <f t="shared" ref="J90" si="546">SUM(J85:J89)</f>
        <v>0</v>
      </c>
      <c r="K90" s="498">
        <f>SUM(K85:K89)</f>
        <v>1052</v>
      </c>
      <c r="L90" s="497">
        <f t="shared" ref="L90" si="547">SUM(L85:L89)</f>
        <v>0</v>
      </c>
      <c r="M90" s="455">
        <f t="shared" ref="M90" si="548">SUM(M85:M89)</f>
        <v>1041</v>
      </c>
      <c r="N90" s="455">
        <f t="shared" ref="N90" si="549">SUM(N85:N89)</f>
        <v>0</v>
      </c>
      <c r="O90" s="455">
        <f t="shared" ref="O90" si="550">SUM(O85:O89)</f>
        <v>0</v>
      </c>
      <c r="P90" s="455">
        <f>SUM(P85:P89)</f>
        <v>11</v>
      </c>
      <c r="Q90" s="455">
        <f t="shared" ref="Q90" si="551">SUM(Q85:Q89)</f>
        <v>82</v>
      </c>
      <c r="R90" s="455">
        <f t="shared" ref="R90" si="552">SUM(R85:R89)</f>
        <v>0</v>
      </c>
      <c r="S90" s="455">
        <f>SUM(S85:S89)</f>
        <v>0</v>
      </c>
      <c r="T90" s="455">
        <f t="shared" ref="T90" si="553">SUM(T85:T89)</f>
        <v>911</v>
      </c>
      <c r="U90" s="455">
        <f t="shared" ref="U90" si="554">SUM(U85:U89)</f>
        <v>59</v>
      </c>
      <c r="V90" s="455">
        <f t="shared" ref="V90" si="555">SUM(V85:V89)</f>
        <v>0</v>
      </c>
      <c r="W90" s="455">
        <f t="shared" ref="W90" si="556">SUM(W85:W89)</f>
        <v>881</v>
      </c>
      <c r="X90" s="455">
        <f>SUM(X85:X89)</f>
        <v>171</v>
      </c>
      <c r="Y90" s="455">
        <f t="shared" ref="Y90" si="557">SUM(Y85:Y89)</f>
        <v>0</v>
      </c>
      <c r="Z90" s="455">
        <f t="shared" ref="Z90" si="558">SUM(Z85:Z89)</f>
        <v>421</v>
      </c>
      <c r="AA90" s="455">
        <f t="shared" ref="AA90" si="559">SUM(AA85:AA89)</f>
        <v>416</v>
      </c>
      <c r="AB90" s="455">
        <f t="shared" ref="AB90" si="560">SUM(AB85:AB89)</f>
        <v>47</v>
      </c>
      <c r="AC90" s="455">
        <f>SUM(AC85:AC89)</f>
        <v>536</v>
      </c>
      <c r="AD90" s="455">
        <f>SUM(AD85:AD89)</f>
        <v>50</v>
      </c>
      <c r="AE90" s="471">
        <f>AVERAGE(AE85:AE89)</f>
        <v>41.2425</v>
      </c>
      <c r="AF90" s="471">
        <f>AVERAGE(AF85:AF89)</f>
        <v>21.0425</v>
      </c>
      <c r="AG90" s="455"/>
      <c r="AH90" s="455">
        <f>SUM(AH85:AH89)</f>
        <v>1001</v>
      </c>
      <c r="AI90" s="455">
        <f>SUM(AI85:AI89)</f>
        <v>0</v>
      </c>
      <c r="AJ90" s="455">
        <f t="shared" ref="AJ90" si="561">SUM(AJ85:AJ89)</f>
        <v>0</v>
      </c>
      <c r="AK90" s="455">
        <f t="shared" ref="AK90" si="562">SUM(AK85:AK89)</f>
        <v>0</v>
      </c>
      <c r="AL90" s="455">
        <f t="shared" ref="AL90" si="563">SUM(AL85:AL89)</f>
        <v>8</v>
      </c>
      <c r="AM90" s="455">
        <f t="shared" ref="AM90" si="564">SUM(AM85:AM89)</f>
        <v>97</v>
      </c>
      <c r="AN90" s="455">
        <f t="shared" ref="AN90" si="565">SUM(AN85:AN89)</f>
        <v>17</v>
      </c>
      <c r="AO90" s="455">
        <f>SUM(AO85:AO89)</f>
        <v>39</v>
      </c>
      <c r="AP90" s="455">
        <f>SUM(AP85:AP89)</f>
        <v>111</v>
      </c>
      <c r="AQ90" s="455">
        <f t="shared" ref="AQ90" si="566">SUM(AQ85:AQ89)</f>
        <v>543</v>
      </c>
      <c r="AR90" s="455">
        <f t="shared" ref="AR90" si="567">SUM(AR85:AR89)</f>
        <v>157</v>
      </c>
      <c r="AS90" s="482">
        <f t="shared" ref="AS90" si="568">SUM(AS85:AS89)</f>
        <v>29</v>
      </c>
      <c r="AT90" s="498">
        <f>SUM(AT85:AT89)</f>
        <v>31</v>
      </c>
      <c r="AU90" s="497">
        <f>SUM(AU85:AU89)</f>
        <v>0</v>
      </c>
      <c r="AV90" s="455">
        <f>SUM(AV85:AV89)</f>
        <v>1</v>
      </c>
      <c r="AW90" s="455">
        <f>SUM(AW85:AW89)</f>
        <v>0</v>
      </c>
      <c r="AX90" s="455">
        <f t="shared" ref="AX90" si="569">SUM(AX85:AX89)</f>
        <v>3</v>
      </c>
      <c r="AY90" s="455">
        <f t="shared" ref="AY90" si="570">SUM(AY85:AY89)</f>
        <v>23</v>
      </c>
      <c r="AZ90" s="455">
        <f t="shared" ref="AZ90" si="571">SUM(AZ85:AZ89)</f>
        <v>0</v>
      </c>
      <c r="BA90" s="455">
        <f t="shared" ref="BA90" si="572">SUM(BA85:BA89)</f>
        <v>0</v>
      </c>
      <c r="BB90" s="455">
        <f t="shared" ref="BB90" si="573">SUM(BB85:BB89)</f>
        <v>4</v>
      </c>
      <c r="BC90" s="456">
        <f t="shared" ref="BC90" si="574">SUM(BC85:BC89)</f>
        <v>0</v>
      </c>
    </row>
    <row r="91" spans="1:55" ht="33.950000000000003" customHeight="1">
      <c r="A91" s="2465" t="s">
        <v>219</v>
      </c>
      <c r="B91" s="449" t="s">
        <v>74</v>
      </c>
      <c r="C91" s="2754">
        <f>SUM('Комунальні по юр. особам'!E589:E643)</f>
        <v>786</v>
      </c>
      <c r="D91" s="2755">
        <f>C91-SUM(K91:K95)</f>
        <v>-401</v>
      </c>
      <c r="E91" s="450">
        <f>SUM(K91,AT91)</f>
        <v>86</v>
      </c>
      <c r="F91" s="451">
        <f>SUM(G91:J91)</f>
        <v>1</v>
      </c>
      <c r="G91" s="231">
        <f>SUM('Комунальні по юр. особам'!I589)</f>
        <v>1</v>
      </c>
      <c r="H91" s="231">
        <f>SUM('Комунальні по юр. особам'!J589)</f>
        <v>0</v>
      </c>
      <c r="I91" s="231">
        <f>SUM('Комунальні по юр. особам'!K589)</f>
        <v>0</v>
      </c>
      <c r="J91" s="232">
        <f>SUM('Комунальні по юр. особам'!L589)</f>
        <v>0</v>
      </c>
      <c r="K91" s="510">
        <f>IF(AND(SUM(L91:P91)=SUM(W91:X91),SUM(Q91:V91)=SUM(W91:X91)),SUM(L91:P91),"ПЕРЕВІРТЕ ПРАВИЛЬНІСТЬ ДАНИХ")</f>
        <v>84</v>
      </c>
      <c r="L91" s="228">
        <f>SUM('Комунальні по юр. особам'!N589)</f>
        <v>0</v>
      </c>
      <c r="M91" s="263">
        <f>SUM('Комунальні по юр. особам'!O589)</f>
        <v>0</v>
      </c>
      <c r="N91" s="263">
        <f>SUM('Комунальні по юр. особам'!P589)</f>
        <v>0</v>
      </c>
      <c r="O91" s="263">
        <f>SUM('Комунальні по юр. особам'!Q589)</f>
        <v>0</v>
      </c>
      <c r="P91" s="452">
        <f>SUM('Комунальні по юр. особам'!R589)</f>
        <v>84</v>
      </c>
      <c r="Q91" s="264">
        <f>SUM('Комунальні по юр. особам'!S589)</f>
        <v>17</v>
      </c>
      <c r="R91" s="263">
        <f>SUM('Комунальні по юр. особам'!T589)</f>
        <v>0</v>
      </c>
      <c r="S91" s="263">
        <f>SUM('Комунальні по юр. особам'!U589)</f>
        <v>1</v>
      </c>
      <c r="T91" s="453">
        <f>SUM('Комунальні по юр. особам'!V589)</f>
        <v>63</v>
      </c>
      <c r="U91" s="263">
        <f>SUM('Комунальні по юр. особам'!W589)</f>
        <v>3</v>
      </c>
      <c r="V91" s="229">
        <f>SUM('Комунальні по юр. особам'!X589)</f>
        <v>0</v>
      </c>
      <c r="W91" s="228">
        <f>SUM('Комунальні по юр. особам'!Y589)</f>
        <v>66</v>
      </c>
      <c r="X91" s="229">
        <f>SUM('Комунальні по юр. особам'!Z589)</f>
        <v>18</v>
      </c>
      <c r="Y91" s="230">
        <f>SUM('Комунальні по юр. особам'!AA589)</f>
        <v>0</v>
      </c>
      <c r="Z91" s="231">
        <f>SUM('Комунальні по юр. особам'!AB589)</f>
        <v>23</v>
      </c>
      <c r="AA91" s="231">
        <f>SUM('Комунальні по юр. особам'!AC589)</f>
        <v>23</v>
      </c>
      <c r="AB91" s="231">
        <f>SUM('Комунальні по юр. особам'!AD589)</f>
        <v>0</v>
      </c>
      <c r="AC91" s="231">
        <f>SUM('Комунальні по юр. особам'!AE589)</f>
        <v>41</v>
      </c>
      <c r="AD91" s="232">
        <f>SUM('Комунальні по юр. особам'!AF589)</f>
        <v>8</v>
      </c>
      <c r="AE91" s="415">
        <f>'Комунальні по юр. особам'!AG589</f>
        <v>42</v>
      </c>
      <c r="AF91" s="527">
        <f>'Комунальні по юр. особам'!AH589</f>
        <v>18</v>
      </c>
      <c r="AG91" s="273">
        <f>'Комунальні по юр. особам'!AI589</f>
        <v>8.5</v>
      </c>
      <c r="AH91" s="274">
        <f>'Комунальні по юр. особам'!AJ589</f>
        <v>84</v>
      </c>
      <c r="AI91" s="273" t="str">
        <f>'Комунальні по юр. особам'!AK589</f>
        <v>X</v>
      </c>
      <c r="AJ91" s="231" t="str">
        <f>'Комунальні по юр. особам'!AL589</f>
        <v>X</v>
      </c>
      <c r="AK91" s="454" t="str">
        <f>'Комунальні по юр. особам'!AM589</f>
        <v>X</v>
      </c>
      <c r="AL91" s="230">
        <f>'Комунальні по юр. особам'!AN589</f>
        <v>6</v>
      </c>
      <c r="AM91" s="231">
        <f>'Комунальні по юр. особам'!AO589</f>
        <v>78</v>
      </c>
      <c r="AN91" s="454">
        <f>'Комунальні по юр. особам'!AP589</f>
        <v>0</v>
      </c>
      <c r="AO91" s="230" t="str">
        <f>'Комунальні по юр. особам'!AQ589</f>
        <v>X</v>
      </c>
      <c r="AP91" s="231" t="str">
        <f>'Комунальні по юр. особам'!AR589</f>
        <v>X</v>
      </c>
      <c r="AQ91" s="231" t="str">
        <f>'Комунальні по юр. особам'!AS589</f>
        <v>X</v>
      </c>
      <c r="AR91" s="231" t="str">
        <f>'Комунальні по юр. особам'!AT589</f>
        <v>X</v>
      </c>
      <c r="AS91" s="232" t="str">
        <f>'Комунальні по юр. особам'!AU589</f>
        <v>X</v>
      </c>
      <c r="AT91" s="398">
        <f>'Комунальні по юр. особам'!AV589</f>
        <v>2</v>
      </c>
      <c r="AU91" s="228">
        <f>'Комунальні по юр. особам'!AW589</f>
        <v>0</v>
      </c>
      <c r="AV91" s="263">
        <f>'Комунальні по юр. особам'!AX589</f>
        <v>0</v>
      </c>
      <c r="AW91" s="263">
        <f>'Комунальні по юр. особам'!AY589</f>
        <v>0</v>
      </c>
      <c r="AX91" s="263">
        <f>'Комунальні по юр. особам'!AZ589</f>
        <v>0</v>
      </c>
      <c r="AY91" s="263">
        <f>'Комунальні по юр. особам'!BA589</f>
        <v>2</v>
      </c>
      <c r="AZ91" s="263">
        <f>'Комунальні по юр. особам'!BB589</f>
        <v>0</v>
      </c>
      <c r="BA91" s="263">
        <f>'Комунальні по юр. особам'!BC589</f>
        <v>0</v>
      </c>
      <c r="BB91" s="263">
        <f>'Комунальні по юр. особам'!BD589</f>
        <v>0</v>
      </c>
      <c r="BC91" s="411">
        <f>'Комунальні по юр. особам'!BE589</f>
        <v>0</v>
      </c>
    </row>
    <row r="92" spans="1:55" ht="33.950000000000003" customHeight="1">
      <c r="A92" s="2466"/>
      <c r="B92" s="234" t="s">
        <v>75</v>
      </c>
      <c r="C92" s="2627"/>
      <c r="D92" s="2630"/>
      <c r="E92" s="227">
        <f t="shared" ref="E92" si="575">SUM(K92,AT92)</f>
        <v>0</v>
      </c>
      <c r="F92" s="235">
        <f t="shared" ref="F92" si="576">SUM(G92:J92)</f>
        <v>0</v>
      </c>
      <c r="G92" s="236"/>
      <c r="H92" s="236"/>
      <c r="I92" s="236"/>
      <c r="J92" s="237"/>
      <c r="K92" s="504">
        <f t="shared" ref="K92" si="577">IF(AND(SUM(L92:P92)=SUM(W92:X92),SUM(Q92:V92)=SUM(W92:X92)),SUM(L92:P92),"ПЕРЕВІРТЕ ПРАВИЛЬНІСТЬ ДАНИХ")</f>
        <v>0</v>
      </c>
      <c r="L92" s="259"/>
      <c r="M92" s="238"/>
      <c r="N92" s="238"/>
      <c r="O92" s="238"/>
      <c r="P92" s="239"/>
      <c r="Q92" s="240"/>
      <c r="R92" s="241"/>
      <c r="S92" s="241"/>
      <c r="T92" s="238"/>
      <c r="U92" s="238"/>
      <c r="V92" s="242"/>
      <c r="W92" s="228"/>
      <c r="X92" s="229"/>
      <c r="Y92" s="243"/>
      <c r="Z92" s="244"/>
      <c r="AA92" s="244"/>
      <c r="AB92" s="244"/>
      <c r="AC92" s="244"/>
      <c r="AD92" s="245"/>
      <c r="AE92" s="430"/>
      <c r="AF92" s="414"/>
      <c r="AG92" s="409"/>
      <c r="AH92" s="247"/>
      <c r="AI92" s="248"/>
      <c r="AJ92" s="249"/>
      <c r="AK92" s="250"/>
      <c r="AL92" s="251"/>
      <c r="AM92" s="249"/>
      <c r="AN92" s="250"/>
      <c r="AO92" s="251"/>
      <c r="AP92" s="249"/>
      <c r="AQ92" s="249"/>
      <c r="AR92" s="249"/>
      <c r="AS92" s="252"/>
      <c r="AT92" s="372">
        <f t="shared" ref="AT92" si="578">SUM(AU92:BC92)</f>
        <v>0</v>
      </c>
      <c r="AU92" s="259"/>
      <c r="AV92" s="238"/>
      <c r="AW92" s="238"/>
      <c r="AX92" s="238"/>
      <c r="AY92" s="238"/>
      <c r="AZ92" s="238"/>
      <c r="BA92" s="238"/>
      <c r="BB92" s="238"/>
      <c r="BC92" s="400"/>
    </row>
    <row r="93" spans="1:55" ht="33.950000000000003" customHeight="1">
      <c r="A93" s="2466"/>
      <c r="B93" s="234" t="s">
        <v>76</v>
      </c>
      <c r="C93" s="2627"/>
      <c r="D93" s="2630"/>
      <c r="E93" s="278">
        <f>SUM(K93,AT93)</f>
        <v>13</v>
      </c>
      <c r="F93" s="68">
        <f>SUM(G93:J93)</f>
        <v>0</v>
      </c>
      <c r="G93" s="249">
        <f>SUM('Комунальні по юр. особам'!I591)</f>
        <v>0</v>
      </c>
      <c r="H93" s="249">
        <f>SUM('Комунальні по юр. особам'!J591)</f>
        <v>0</v>
      </c>
      <c r="I93" s="249">
        <f>SUM('Комунальні по юр. особам'!K591)</f>
        <v>0</v>
      </c>
      <c r="J93" s="252">
        <f>SUM('Комунальні по юр. особам'!L591)</f>
        <v>0</v>
      </c>
      <c r="K93" s="504">
        <f>IF(AND(SUM(L93:P93)=SUM(W93:X93),SUM(Q93:V93)=SUM(W93:X93)),SUM(L93:P93),"ПЕРЕВІРТЕ ПРАВИЛЬНІСТЬ ДАНИХ")</f>
        <v>13</v>
      </c>
      <c r="L93" s="259">
        <f>SUM('Комунальні по юр. особам'!N591)</f>
        <v>0</v>
      </c>
      <c r="M93" s="238">
        <f>SUM('Комунальні по юр. особам'!O591)</f>
        <v>13</v>
      </c>
      <c r="N93" s="238">
        <f>SUM('Комунальні по юр. особам'!P591)</f>
        <v>0</v>
      </c>
      <c r="O93" s="253">
        <f>SUM('Комунальні по юр. особам'!Q591)</f>
        <v>0</v>
      </c>
      <c r="P93" s="239">
        <f>SUM('Комунальні по юр. особам'!R591)</f>
        <v>0</v>
      </c>
      <c r="Q93" s="240">
        <f>SUM('Комунальні по юр. особам'!S591)</f>
        <v>0</v>
      </c>
      <c r="R93" s="238">
        <f>SUM('Комунальні по юр. особам'!T591)</f>
        <v>0</v>
      </c>
      <c r="S93" s="238">
        <f>SUM('Комунальні по юр. особам'!U591)</f>
        <v>13</v>
      </c>
      <c r="T93" s="238">
        <f>SUM('Комунальні по юр. особам'!V591)</f>
        <v>0</v>
      </c>
      <c r="U93" s="238">
        <f>SUM('Комунальні по юр. особам'!W591)</f>
        <v>0</v>
      </c>
      <c r="V93" s="242">
        <f>SUM('Комунальні по юр. особам'!X591)</f>
        <v>0</v>
      </c>
      <c r="W93" s="228">
        <f>SUM('Комунальні по юр. особам'!Y591)</f>
        <v>12</v>
      </c>
      <c r="X93" s="229">
        <f>SUM('Комунальні по юр. особам'!Z591)</f>
        <v>1</v>
      </c>
      <c r="Y93" s="230">
        <f>SUM('Комунальні по юр. особам'!AA591)</f>
        <v>0</v>
      </c>
      <c r="Z93" s="231">
        <f>SUM('Комунальні по юр. особам'!AB591)</f>
        <v>6</v>
      </c>
      <c r="AA93" s="231">
        <f>SUM('Комунальні по юр. особам'!AC591)</f>
        <v>6</v>
      </c>
      <c r="AB93" s="231">
        <f>SUM('Комунальні по юр. особам'!AD591)</f>
        <v>0</v>
      </c>
      <c r="AC93" s="231">
        <f>SUM('Комунальні по юр. особам'!AE591)</f>
        <v>7</v>
      </c>
      <c r="AD93" s="232">
        <f>SUM('Комунальні по юр. особам'!AF591)</f>
        <v>2</v>
      </c>
      <c r="AE93" s="270">
        <f>'Комунальні по юр. особам'!AG591</f>
        <v>41</v>
      </c>
      <c r="AF93" s="416">
        <f>'Комунальні по юр. особам'!AH591</f>
        <v>22</v>
      </c>
      <c r="AG93" s="248">
        <f>'Комунальні по юр. особам'!AI591</f>
        <v>88</v>
      </c>
      <c r="AH93" s="279">
        <f>'Комунальні по юр. особам'!AJ591</f>
        <v>13</v>
      </c>
      <c r="AI93" s="248">
        <f>'Комунальні по юр. особам'!AK591</f>
        <v>6</v>
      </c>
      <c r="AJ93" s="249">
        <f>'Комунальні по юр. особам'!AL591</f>
        <v>5</v>
      </c>
      <c r="AK93" s="250">
        <f>'Комунальні по юр. особам'!AM591</f>
        <v>2</v>
      </c>
      <c r="AL93" s="251" t="str">
        <f>'Комунальні по юр. особам'!AN591</f>
        <v>X</v>
      </c>
      <c r="AM93" s="249" t="str">
        <f>'Комунальні по юр. особам'!AO591</f>
        <v>X</v>
      </c>
      <c r="AN93" s="250" t="str">
        <f>'Комунальні по юр. особам'!AP591</f>
        <v>X</v>
      </c>
      <c r="AO93" s="251" t="str">
        <f>'Комунальні по юр. особам'!AQ591</f>
        <v>X</v>
      </c>
      <c r="AP93" s="249" t="str">
        <f>'Комунальні по юр. особам'!AR591</f>
        <v>X</v>
      </c>
      <c r="AQ93" s="249" t="str">
        <f>'Комунальні по юр. особам'!AS591</f>
        <v>X</v>
      </c>
      <c r="AR93" s="249" t="str">
        <f>'Комунальні по юр. особам'!AT591</f>
        <v>X</v>
      </c>
      <c r="AS93" s="252" t="str">
        <f>'Комунальні по юр. особам'!AU591</f>
        <v>X</v>
      </c>
      <c r="AT93" s="220">
        <f>'Комунальні по юр. особам'!AV591</f>
        <v>0</v>
      </c>
      <c r="AU93" s="259">
        <f>'Комунальні по юр. особам'!AW591</f>
        <v>0</v>
      </c>
      <c r="AV93" s="238">
        <f>'Комунальні по юр. особам'!AX591</f>
        <v>0</v>
      </c>
      <c r="AW93" s="238">
        <f>'Комунальні по юр. особам'!AY591</f>
        <v>0</v>
      </c>
      <c r="AX93" s="238">
        <f>'Комунальні по юр. особам'!AZ591</f>
        <v>0</v>
      </c>
      <c r="AY93" s="238">
        <f>'Комунальні по юр. особам'!BA591</f>
        <v>0</v>
      </c>
      <c r="AZ93" s="238">
        <f>'Комунальні по юр. особам'!BB591</f>
        <v>0</v>
      </c>
      <c r="BA93" s="238">
        <f>'Комунальні по юр. особам'!BC591</f>
        <v>0</v>
      </c>
      <c r="BB93" s="238">
        <f>'Комунальні по юр. особам'!BD591</f>
        <v>0</v>
      </c>
      <c r="BC93" s="400">
        <f>'Комунальні по юр. особам'!BE591</f>
        <v>0</v>
      </c>
    </row>
    <row r="94" spans="1:55" ht="33.950000000000003" customHeight="1">
      <c r="A94" s="2466"/>
      <c r="B94" s="234" t="s">
        <v>77</v>
      </c>
      <c r="C94" s="2627"/>
      <c r="D94" s="2630"/>
      <c r="E94" s="227">
        <f>SUM(K94,AT94)</f>
        <v>1108</v>
      </c>
      <c r="F94" s="235">
        <f>SUM(G94:J94)</f>
        <v>21</v>
      </c>
      <c r="G94" s="249">
        <f>SUM('Комунальні по юр. особам'!I592,'Комунальні по юр. особам'!I597,'Комунальні по юр. особам'!I602,'Комунальні по юр. особам'!I607,'Комунальні по юр. особам'!I617,'Комунальні по юр. особам'!I632)</f>
        <v>4</v>
      </c>
      <c r="H94" s="249">
        <f>SUM('Комунальні по юр. особам'!J592,'Комунальні по юр. особам'!J597,'Комунальні по юр. особам'!J602,'Комунальні по юр. особам'!J607,'Комунальні по юр. особам'!J617,'Комунальні по юр. особам'!J632)</f>
        <v>6</v>
      </c>
      <c r="I94" s="249">
        <f>SUM('Комунальні по юр. особам'!K592,'Комунальні по юр. особам'!K597,'Комунальні по юр. особам'!K602,'Комунальні по юр. особам'!K607,'Комунальні по юр. особам'!K617,'Комунальні по юр. особам'!K632)</f>
        <v>11</v>
      </c>
      <c r="J94" s="252">
        <f>SUM('Комунальні по юр. особам'!L592,'Комунальні по юр. особам'!L597,'Комунальні по юр. особам'!L602,'Комунальні по юр. особам'!L607,'Комунальні по юр. особам'!L617,'Комунальні по юр. особам'!L632)</f>
        <v>0</v>
      </c>
      <c r="K94" s="504">
        <f>IF(AND(SUM(L94:P94)=SUM(W94:X94),SUM(Q94:V94)=SUM(W94:X94)),SUM(L94:P94),"ПЕРЕВІРТЕ ПРАВИЛЬНІСТЬ ДАНИХ")</f>
        <v>1090</v>
      </c>
      <c r="L94" s="259">
        <f>SUM('Комунальні по юр. особам'!N592,'Комунальні по юр. особам'!N597,'Комунальні по юр. особам'!N602,'Комунальні по юр. особам'!N607,'Комунальні по юр. особам'!N612,'Комунальні по юр. особам'!N617,'Комунальні по юр. особам'!N622,'Комунальні по юр. особам'!N627,'Комунальні по юр. особам'!N632,'Комунальні по юр. особам'!N637,'Комунальні по юр. особам'!N642)</f>
        <v>0</v>
      </c>
      <c r="M94" s="238">
        <f>SUM('Комунальні по юр. особам'!O592,'Комунальні по юр. особам'!O597,'Комунальні по юр. особам'!O602,'Комунальні по юр. особам'!O607,'Комунальні по юр. особам'!O612,'Комунальні по юр. особам'!O617,'Комунальні по юр. особам'!O622,'Комунальні по юр. особам'!O627,'Комунальні по юр. особам'!O632,'Комунальні по юр. особам'!O637,'Комунальні по юр. особам'!O642)</f>
        <v>0</v>
      </c>
      <c r="N94" s="238">
        <f>SUM('Комунальні по юр. особам'!P592,'Комунальні по юр. особам'!P597,'Комунальні по юр. особам'!P602,'Комунальні по юр. особам'!P607,'Комунальні по юр. особам'!P612,'Комунальні по юр. особам'!P617,'Комунальні по юр. особам'!P622,'Комунальні по юр. особам'!P627,'Комунальні по юр. особам'!P632,'Комунальні по юр. особам'!P637,'Комунальні по юр. особам'!P642)</f>
        <v>0</v>
      </c>
      <c r="O94" s="238">
        <f>SUM('Комунальні по юр. особам'!Q592,'Комунальні по юр. особам'!Q597,'Комунальні по юр. особам'!Q602,'Комунальні по юр. особам'!Q607,'Комунальні по юр. особам'!Q612,'Комунальні по юр. особам'!Q617,'Комунальні по юр. особам'!Q622,'Комунальні по юр. особам'!Q627,'Комунальні по юр. особам'!Q632,'Комунальні по юр. особам'!Q637,'Комунальні по юр. особам'!Q642)</f>
        <v>0</v>
      </c>
      <c r="P94" s="239">
        <f>SUM('Комунальні по юр. особам'!R592,'Комунальні по юр. особам'!R597,'Комунальні по юр. особам'!R602,'Комунальні по юр. особам'!R607,'Комунальні по юр. особам'!R612,'Комунальні по юр. особам'!R617,'Комунальні по юр. особам'!R622,'Комунальні по юр. особам'!R627,'Комунальні по юр. особам'!R632,'Комунальні по юр. особам'!R637,'Комунальні по юр. особам'!R642)</f>
        <v>1090</v>
      </c>
      <c r="Q94" s="240">
        <f>SUM('Комунальні по юр. особам'!S592,'Комунальні по юр. особам'!S597,'Комунальні по юр. особам'!S602,'Комунальні по юр. особам'!S607,'Комунальні по юр. особам'!S612,'Комунальні по юр. особам'!S617,'Комунальні по юр. особам'!S622,'Комунальні по юр. особам'!S627,'Комунальні по юр. особам'!S632,'Комунальні по юр. особам'!S637,'Комунальні по юр. особам'!S642)</f>
        <v>243</v>
      </c>
      <c r="R94" s="238">
        <f>SUM('Комунальні по юр. особам'!T592,'Комунальні по юр. особам'!T597,'Комунальні по юр. особам'!T602,'Комунальні по юр. особам'!T607,'Комунальні по юр. особам'!T612,'Комунальні по юр. особам'!T617,'Комунальні по юр. особам'!T622,'Комунальні по юр. особам'!T627,'Комунальні по юр. особам'!T632,'Комунальні по юр. особам'!T637,'Комунальні по юр. особам'!T642)</f>
        <v>0</v>
      </c>
      <c r="S94" s="238">
        <f>SUM('Комунальні по юр. особам'!U592,'Комунальні по юр. особам'!U597,'Комунальні по юр. особам'!U602,'Комунальні по юр. особам'!U607,'Комунальні по юр. особам'!U612,'Комунальні по юр. особам'!U617,'Комунальні по юр. особам'!U622,'Комунальні по юр. особам'!U627,'Комунальні по юр. особам'!U632,'Комунальні по юр. особам'!U637,'Комунальні по юр. особам'!U642)</f>
        <v>1</v>
      </c>
      <c r="T94" s="238">
        <f>SUM('Комунальні по юр. особам'!V592,'Комунальні по юр. особам'!V597,'Комунальні по юр. особам'!V602,'Комунальні по юр. особам'!V607,'Комунальні по юр. особам'!V612,'Комунальні по юр. особам'!V617,'Комунальні по юр. особам'!V622,'Комунальні по юр. особам'!V627,'Комунальні по юр. особам'!V632,'Комунальні по юр. особам'!V637,'Комунальні по юр. особам'!V642)</f>
        <v>758</v>
      </c>
      <c r="U94" s="238">
        <f>SUM('Комунальні по юр. особам'!W592,'Комунальні по юр. особам'!W597,'Комунальні по юр. особам'!W602,'Комунальні по юр. особам'!W607,'Комунальні по юр. особам'!W612,'Комунальні по юр. особам'!W617,'Комунальні по юр. особам'!W622,'Комунальні по юр. особам'!W627,'Комунальні по юр. особам'!W632,'Комунальні по юр. особам'!W637,'Комунальні по юр. особам'!W642)</f>
        <v>88</v>
      </c>
      <c r="V94" s="242">
        <f>SUM('Комунальні по юр. особам'!X592,'Комунальні по юр. особам'!X597,'Комунальні по юр. особам'!X602,'Комунальні по юр. особам'!X607,'Комунальні по юр. особам'!X612,'Комунальні по юр. особам'!X617,'Комунальні по юр. особам'!X622,'Комунальні по юр. особам'!X627,'Комунальні по юр. особам'!X632,'Комунальні по юр. особам'!X637,'Комунальні по юр. особам'!X642)</f>
        <v>0</v>
      </c>
      <c r="W94" s="228">
        <f>SUM('Комунальні по юр. особам'!Y592,'Комунальні по юр. особам'!Y597,'Комунальні по юр. особам'!Y602,'Комунальні по юр. особам'!Y607,'Комунальні по юр. особам'!Y612,'Комунальні по юр. особам'!Y617,'Комунальні по юр. особам'!Y622,'Комунальні по юр. особам'!Y627,'Комунальні по юр. особам'!Y632,'Комунальні по юр. особам'!Y637,'Комунальні по юр. особам'!Y642)</f>
        <v>897</v>
      </c>
      <c r="X94" s="229">
        <f>SUM('Комунальні по юр. особам'!Z592,'Комунальні по юр. особам'!Z597,'Комунальні по юр. особам'!Z602,'Комунальні по юр. особам'!Z607,'Комунальні по юр. особам'!Z612,'Комунальні по юр. особам'!Z617,'Комунальні по юр. особам'!Z622,'Комунальні по юр. особам'!Z627,'Комунальні по юр. особам'!Z632,'Комунальні по юр. особам'!Z637,'Комунальні по юр. особам'!Z642)</f>
        <v>193</v>
      </c>
      <c r="Y94" s="230">
        <f>SUM('Комунальні по юр. особам'!AA592,'Комунальні по юр. особам'!AA597,'Комунальні по юр. особам'!AA602,'Комунальні по юр. особам'!AA607,'Комунальні по юр. особам'!AA612,'Комунальні по юр. особам'!AA617,'Комунальні по юр. особам'!AA622,'Комунальні по юр. особам'!AA627,'Комунальні по юр. особам'!AA632,'Комунальні по юр. особам'!AA637,'Комунальні по юр. особам'!AA642)</f>
        <v>0</v>
      </c>
      <c r="Z94" s="231">
        <f>SUM('Комунальні по юр. особам'!AB592,'Комунальні по юр. особам'!AB597,'Комунальні по юр. особам'!AB602,'Комунальні по юр. особам'!AB607,'Комунальні по юр. особам'!AB612,'Комунальні по юр. особам'!AB617,'Комунальні по юр. особам'!AB622,'Комунальні по юр. особам'!AB627,'Комунальні по юр. особам'!AB632,'Комунальні по юр. особам'!AB637,'Комунальні по юр. особам'!AB642)</f>
        <v>290</v>
      </c>
      <c r="AA94" s="231">
        <f>SUM('Комунальні по юр. особам'!AC592,'Комунальні по юр. особам'!AC597,'Комунальні по юр. особам'!AC602,'Комунальні по юр. особам'!AC607,'Комунальні по юр. особам'!AC612,'Комунальні по юр. особам'!AC617,'Комунальні по юр. особам'!AC622,'Комунальні по юр. особам'!AC627,'Комунальні по юр. особам'!AC632,'Комунальні по юр. особам'!AC637,'Комунальні по юр. особам'!AC642)</f>
        <v>285</v>
      </c>
      <c r="AB94" s="231">
        <f>SUM('Комунальні по юр. особам'!AD592,'Комунальні по юр. особам'!AD597,'Комунальні по юр. особам'!AD602,'Комунальні по юр. особам'!AD607,'Комунальні по юр. особам'!AD612,'Комунальні по юр. особам'!AD617,'Комунальні по юр. особам'!AD622,'Комунальні по юр. особам'!AD627,'Комунальні по юр. особам'!AD632,'Комунальні по юр. особам'!AD637,'Комунальні по юр. особам'!AD642)</f>
        <v>13</v>
      </c>
      <c r="AC94" s="231">
        <f>SUM('Комунальні по юр. особам'!AE592,'Комунальні по юр. особам'!AE597,'Комунальні по юр. особам'!AE602,'Комунальні по юр. особам'!AE607,'Комунальні по юр. особам'!AE612,'Комунальні по юр. особам'!AE617,'Комунальні по юр. особам'!AE622,'Комунальні по юр. особам'!AE627,'Комунальні по юр. особам'!AE632,'Комунальні по юр. особам'!AE637,'Комунальні по юр. особам'!AE642)</f>
        <v>718</v>
      </c>
      <c r="AD94" s="232">
        <f>SUM('Комунальні по юр. особам'!AF592,'Комунальні по юр. особам'!AF597,'Комунальні по юр. особам'!AF602,'Комунальні по юр. особам'!AF607,'Комунальні по юр. особам'!AF612,'Комунальні по юр. особам'!AF617,'Комунальні по юр. особам'!AF622,'Комунальні по юр. особам'!AF627,'Комунальні по юр. особам'!AF632,'Комунальні по юр. особам'!AF637,'Комунальні по юр. особам'!AF642)</f>
        <v>129</v>
      </c>
      <c r="AE94" s="494">
        <f>AVERAGE('Комунальні по юр. особам'!AG592,'Комунальні по юр. особам'!AG597,'Комунальні по юр. особам'!AG602,'Комунальні по юр. особам'!AG607,'Комунальні по юр. особам'!AG612,'Комунальні по юр. особам'!AG617,'Комунальні по юр. особам'!AG622,'Комунальні по юр. особам'!AG627,'Комунальні по юр. особам'!AG632,'Комунальні по юр. особам'!AG637,'Комунальні по юр. особам'!AG642)</f>
        <v>40.042000000000002</v>
      </c>
      <c r="AF94" s="495">
        <f>AVERAGE('Комунальні по юр. особам'!AH592,'Комунальні по юр. особам'!AH597,'Комунальні по юр. особам'!AH602,'Комунальні по юр. особам'!AH607,'Комунальні по юр. особам'!AH612,'Комунальні по юр. особам'!AH617,'Комунальні по юр. особам'!AH622,'Комунальні по юр. особам'!AH627,'Комунальні по юр. особам'!AH632,'Комунальні по юр. особам'!AH637,'Комунальні по юр. особам'!AH642)</f>
        <v>18.701333333333331</v>
      </c>
      <c r="AG94" s="492">
        <f>AVERAGE('Комунальні по юр. особам'!AI592,'Комунальні по юр. особам'!AI597,'Комунальні по юр. особам'!AI602,'Комунальні по юр. особам'!AI607,'Комунальні по юр. особам'!AI612,'Комунальні по юр. особам'!AI617,'Комунальні по юр. особам'!AI622,'Комунальні по юр. особам'!AI627,'Комунальні по юр. особам'!AI632,'Комунальні по юр. особам'!AI637,'Комунальні по юр. особам'!AI642)</f>
        <v>91.220666666666673</v>
      </c>
      <c r="AH94" s="247">
        <f>SUM(AO94:AS94)</f>
        <v>1087</v>
      </c>
      <c r="AI94" s="248"/>
      <c r="AJ94" s="249"/>
      <c r="AK94" s="250"/>
      <c r="AL94" s="251"/>
      <c r="AM94" s="249"/>
      <c r="AN94" s="250"/>
      <c r="AO94" s="254">
        <f>SUM('Комунальні по юр. особам'!AQ592,'Комунальні по юр. особам'!AQ597,'Комунальні по юр. особам'!AQ602,'Комунальні по юр. особам'!AQ607,'Комунальні по юр. особам'!AQ612,'Комунальні по юр. особам'!AQ617,'Комунальні по юр. особам'!AQ622,'Комунальні по юр. особам'!AQ627,'Комунальні по юр. особам'!AQ632,'Комунальні по юр. особам'!AQ637,'Комунальні по юр. особам'!AQ642)</f>
        <v>140</v>
      </c>
      <c r="AP94" s="255">
        <f>SUM('Комунальні по юр. особам'!AR592,'Комунальні по юр. особам'!AR597,'Комунальні по юр. особам'!AR602,'Комунальні по юр. особам'!AR607,'Комунальні по юр. особам'!AR612,'Комунальні по юр. особам'!AR617,'Комунальні по юр. особам'!AR622,'Комунальні по юр. особам'!AR627,'Комунальні по юр. особам'!AR632,'Комунальні по юр. особам'!AR637,'Комунальні по юр. особам'!AR642)</f>
        <v>321</v>
      </c>
      <c r="AQ94" s="255">
        <f>SUM('Комунальні по юр. особам'!AS592,'Комунальні по юр. особам'!AS597,'Комунальні по юр. особам'!AS602,'Комунальні по юр. особам'!AS607,'Комунальні по юр. особам'!AS612,'Комунальні по юр. особам'!AS617,'Комунальні по юр. особам'!AS622,'Комунальні по юр. особам'!AS627,'Комунальні по юр. особам'!AS632,'Комунальні по юр. особам'!AS637,'Комунальні по юр. особам'!AS642)</f>
        <v>521</v>
      </c>
      <c r="AR94" s="255">
        <f>SUM('Комунальні по юр. особам'!AT592,'Комунальні по юр. особам'!AT597,'Комунальні по юр. особам'!AT602,'Комунальні по юр. особам'!AT607,'Комунальні по юр. особам'!AT612,'Комунальні по юр. особам'!AT617,'Комунальні по юр. особам'!AT622,'Комунальні по юр. особам'!AT627,'Комунальні по юр. особам'!AT632,'Комунальні по юр. особам'!AT637,'Комунальні по юр. особам'!AT642)</f>
        <v>88</v>
      </c>
      <c r="AS94" s="255">
        <f>SUM('Комунальні по юр. особам'!AU592,'Комунальні по юр. особам'!AU597,'Комунальні по юр. особам'!AU602,'Комунальні по юр. особам'!AU607,'Комунальні по юр. особам'!AU612,'Комунальні по юр. особам'!AU617,'Комунальні по юр. особам'!AU622,'Комунальні по юр. особам'!AU627,'Комунальні по юр. особам'!AU632,'Комунальні по юр. особам'!AU637,'Комунальні по юр. особам'!AU642)</f>
        <v>17</v>
      </c>
      <c r="AT94" s="372">
        <f>SUM(AU94:BC94)</f>
        <v>18</v>
      </c>
      <c r="AU94" s="259">
        <f>SUM('Комунальні по юр. особам'!AW592,'Комунальні по юр. особам'!AW637)</f>
        <v>0</v>
      </c>
      <c r="AV94" s="238">
        <f>SUM('Комунальні по юр. особам'!AX592,'Комунальні по юр. особам'!AX637)</f>
        <v>0</v>
      </c>
      <c r="AW94" s="238">
        <f>SUM('Комунальні по юр. особам'!AY592,'Комунальні по юр. особам'!AY637)</f>
        <v>2</v>
      </c>
      <c r="AX94" s="238">
        <f>SUM('Комунальні по юр. особам'!AZ592,'Комунальні по юр. особам'!AZ637)</f>
        <v>0</v>
      </c>
      <c r="AY94" s="238">
        <f>SUM('Комунальні по юр. особам'!BA592,'Комунальні по юр. особам'!BA637)</f>
        <v>9</v>
      </c>
      <c r="AZ94" s="238">
        <f>SUM('Комунальні по юр. особам'!BB592,'Комунальні по юр. особам'!BB637)</f>
        <v>0</v>
      </c>
      <c r="BA94" s="238">
        <f>SUM('Комунальні по юр. особам'!BC592,'Комунальні по юр. особам'!BC637)</f>
        <v>2</v>
      </c>
      <c r="BB94" s="238">
        <f>SUM('Комунальні по юр. особам'!BD592,'Комунальні по юр. особам'!BD637)</f>
        <v>4</v>
      </c>
      <c r="BC94" s="400">
        <f>SUM('Комунальні по юр. особам'!BE592,'Комунальні по юр. особам'!BE637)</f>
        <v>1</v>
      </c>
    </row>
    <row r="95" spans="1:55" ht="33.950000000000003" customHeight="1" thickBot="1">
      <c r="A95" s="2466"/>
      <c r="B95" s="256" t="s">
        <v>78</v>
      </c>
      <c r="C95" s="2627"/>
      <c r="D95" s="2630"/>
      <c r="E95" s="433">
        <f t="shared" ref="E95" si="579">SUM(K95,AT95)</f>
        <v>0</v>
      </c>
      <c r="F95" s="434">
        <f t="shared" ref="F95" si="580">SUM(G95:J95)</f>
        <v>0</v>
      </c>
      <c r="G95" s="435"/>
      <c r="H95" s="435"/>
      <c r="I95" s="435"/>
      <c r="J95" s="261"/>
      <c r="K95" s="508">
        <f t="shared" ref="K95" si="581">IF(AND(SUM(L95:P95)=SUM(W95:X95),SUM(Q95:V95)=SUM(W95:X95)),SUM(L95:P95),"ПЕРЕВІРТЕ ПРАВИЛЬНІСТЬ ДАНИХ")</f>
        <v>0</v>
      </c>
      <c r="L95" s="448"/>
      <c r="M95" s="257"/>
      <c r="N95" s="257"/>
      <c r="O95" s="257"/>
      <c r="P95" s="258"/>
      <c r="Q95" s="511"/>
      <c r="R95" s="257"/>
      <c r="S95" s="257"/>
      <c r="T95" s="257"/>
      <c r="U95" s="257"/>
      <c r="V95" s="512"/>
      <c r="W95" s="448"/>
      <c r="X95" s="512"/>
      <c r="Y95" s="260"/>
      <c r="Z95" s="435"/>
      <c r="AA95" s="435"/>
      <c r="AB95" s="435"/>
      <c r="AC95" s="435"/>
      <c r="AD95" s="261"/>
      <c r="AE95" s="438"/>
      <c r="AF95" s="439"/>
      <c r="AG95" s="522"/>
      <c r="AH95" s="266"/>
      <c r="AI95" s="265"/>
      <c r="AJ95" s="441"/>
      <c r="AK95" s="513"/>
      <c r="AL95" s="514"/>
      <c r="AM95" s="441"/>
      <c r="AN95" s="513"/>
      <c r="AO95" s="514"/>
      <c r="AP95" s="441"/>
      <c r="AQ95" s="441"/>
      <c r="AR95" s="441"/>
      <c r="AS95" s="442"/>
      <c r="AT95" s="509">
        <f t="shared" ref="AT95" si="582">SUM(AU95:BC95)</f>
        <v>0</v>
      </c>
      <c r="AU95" s="448"/>
      <c r="AV95" s="257"/>
      <c r="AW95" s="257"/>
      <c r="AX95" s="257"/>
      <c r="AY95" s="257"/>
      <c r="AZ95" s="257"/>
      <c r="BA95" s="257"/>
      <c r="BB95" s="257"/>
      <c r="BC95" s="437"/>
    </row>
    <row r="96" spans="1:55" s="432" customFormat="1" ht="33.950000000000003" customHeight="1" thickBot="1">
      <c r="A96" s="2467"/>
      <c r="B96" s="2756" t="s">
        <v>495</v>
      </c>
      <c r="C96" s="2757"/>
      <c r="D96" s="2757"/>
      <c r="E96" s="455">
        <f>SUM(E91:E95)</f>
        <v>1207</v>
      </c>
      <c r="F96" s="455">
        <f>SUM(F91:F95)</f>
        <v>22</v>
      </c>
      <c r="G96" s="455">
        <f t="shared" ref="G96" si="583">SUM(G91:G95)</f>
        <v>5</v>
      </c>
      <c r="H96" s="455">
        <f t="shared" ref="H96" si="584">SUM(H91:H95)</f>
        <v>6</v>
      </c>
      <c r="I96" s="455">
        <f t="shared" ref="I96" si="585">SUM(I91:I95)</f>
        <v>11</v>
      </c>
      <c r="J96" s="482">
        <f t="shared" ref="J96" si="586">SUM(J91:J95)</f>
        <v>0</v>
      </c>
      <c r="K96" s="498">
        <f>SUM(K91:K95)</f>
        <v>1187</v>
      </c>
      <c r="L96" s="497">
        <f t="shared" ref="L96" si="587">SUM(L91:L95)</f>
        <v>0</v>
      </c>
      <c r="M96" s="455">
        <f t="shared" ref="M96" si="588">SUM(M91:M95)</f>
        <v>13</v>
      </c>
      <c r="N96" s="455">
        <f t="shared" ref="N96" si="589">SUM(N91:N95)</f>
        <v>0</v>
      </c>
      <c r="O96" s="455">
        <f t="shared" ref="O96" si="590">SUM(O91:O95)</f>
        <v>0</v>
      </c>
      <c r="P96" s="455">
        <f>SUM(P91:P95)</f>
        <v>1174</v>
      </c>
      <c r="Q96" s="455">
        <f t="shared" ref="Q96" si="591">SUM(Q91:Q95)</f>
        <v>260</v>
      </c>
      <c r="R96" s="455">
        <f t="shared" ref="R96" si="592">SUM(R91:R95)</f>
        <v>0</v>
      </c>
      <c r="S96" s="455">
        <f>SUM(S91:S95)</f>
        <v>15</v>
      </c>
      <c r="T96" s="455">
        <f t="shared" ref="T96" si="593">SUM(T91:T95)</f>
        <v>821</v>
      </c>
      <c r="U96" s="455">
        <f t="shared" ref="U96" si="594">SUM(U91:U95)</f>
        <v>91</v>
      </c>
      <c r="V96" s="455">
        <f t="shared" ref="V96" si="595">SUM(V91:V95)</f>
        <v>0</v>
      </c>
      <c r="W96" s="455">
        <f t="shared" ref="W96" si="596">SUM(W91:W95)</f>
        <v>975</v>
      </c>
      <c r="X96" s="455">
        <f>SUM(X91:X95)</f>
        <v>212</v>
      </c>
      <c r="Y96" s="455">
        <f t="shared" ref="Y96" si="597">SUM(Y91:Y95)</f>
        <v>0</v>
      </c>
      <c r="Z96" s="455">
        <f t="shared" ref="Z96" si="598">SUM(Z91:Z95)</f>
        <v>319</v>
      </c>
      <c r="AA96" s="455">
        <f t="shared" ref="AA96" si="599">SUM(AA91:AA95)</f>
        <v>314</v>
      </c>
      <c r="AB96" s="455">
        <f t="shared" ref="AB96" si="600">SUM(AB91:AB95)</f>
        <v>13</v>
      </c>
      <c r="AC96" s="455">
        <f>SUM(AC91:AC95)</f>
        <v>766</v>
      </c>
      <c r="AD96" s="455">
        <f>SUM(AD91:AD95)</f>
        <v>139</v>
      </c>
      <c r="AE96" s="471">
        <f>AVERAGE(AE91:AE95)</f>
        <v>41.014000000000003</v>
      </c>
      <c r="AF96" s="471">
        <f>AVERAGE(AF91:AF95)</f>
        <v>19.56711111111111</v>
      </c>
      <c r="AG96" s="455"/>
      <c r="AH96" s="455">
        <f>SUM(AH91:AH95)</f>
        <v>1184</v>
      </c>
      <c r="AI96" s="455">
        <f>SUM(AI91:AI95)</f>
        <v>6</v>
      </c>
      <c r="AJ96" s="455">
        <f t="shared" ref="AJ96" si="601">SUM(AJ91:AJ95)</f>
        <v>5</v>
      </c>
      <c r="AK96" s="455">
        <f t="shared" ref="AK96" si="602">SUM(AK91:AK95)</f>
        <v>2</v>
      </c>
      <c r="AL96" s="455">
        <f t="shared" ref="AL96" si="603">SUM(AL91:AL95)</f>
        <v>6</v>
      </c>
      <c r="AM96" s="455">
        <f t="shared" ref="AM96" si="604">SUM(AM91:AM95)</f>
        <v>78</v>
      </c>
      <c r="AN96" s="455">
        <f t="shared" ref="AN96" si="605">SUM(AN91:AN95)</f>
        <v>0</v>
      </c>
      <c r="AO96" s="455">
        <f>SUM(AO91:AO95)</f>
        <v>140</v>
      </c>
      <c r="AP96" s="455">
        <f>SUM(AP91:AP95)</f>
        <v>321</v>
      </c>
      <c r="AQ96" s="455">
        <f t="shared" ref="AQ96" si="606">SUM(AQ91:AQ95)</f>
        <v>521</v>
      </c>
      <c r="AR96" s="455">
        <f t="shared" ref="AR96" si="607">SUM(AR91:AR95)</f>
        <v>88</v>
      </c>
      <c r="AS96" s="482">
        <f t="shared" ref="AS96" si="608">SUM(AS91:AS95)</f>
        <v>17</v>
      </c>
      <c r="AT96" s="498">
        <f>SUM(AT91:AT95)</f>
        <v>20</v>
      </c>
      <c r="AU96" s="497">
        <f>SUM(AU91:AU95)</f>
        <v>0</v>
      </c>
      <c r="AV96" s="455">
        <f>SUM(AV91:AV95)</f>
        <v>0</v>
      </c>
      <c r="AW96" s="455">
        <f>SUM(AW91:AW95)</f>
        <v>2</v>
      </c>
      <c r="AX96" s="455">
        <f t="shared" ref="AX96" si="609">SUM(AX91:AX95)</f>
        <v>0</v>
      </c>
      <c r="AY96" s="455">
        <f t="shared" ref="AY96" si="610">SUM(AY91:AY95)</f>
        <v>11</v>
      </c>
      <c r="AZ96" s="455">
        <f t="shared" ref="AZ96" si="611">SUM(AZ91:AZ95)</f>
        <v>0</v>
      </c>
      <c r="BA96" s="455">
        <f t="shared" ref="BA96" si="612">SUM(BA91:BA95)</f>
        <v>2</v>
      </c>
      <c r="BB96" s="455">
        <f t="shared" ref="BB96" si="613">SUM(BB91:BB95)</f>
        <v>4</v>
      </c>
      <c r="BC96" s="456">
        <f t="shared" ref="BC96" si="614">SUM(BC91:BC95)</f>
        <v>1</v>
      </c>
    </row>
    <row r="97" spans="1:55" ht="33.950000000000003" customHeight="1">
      <c r="A97" s="2465" t="s">
        <v>220</v>
      </c>
      <c r="B97" s="449" t="s">
        <v>74</v>
      </c>
      <c r="C97" s="2759" t="s">
        <v>496</v>
      </c>
      <c r="D97" s="2760">
        <f>C97-SUM(K97:K101)</f>
        <v>7</v>
      </c>
      <c r="E97" s="450">
        <f>SUM(K97,AT97)</f>
        <v>35</v>
      </c>
      <c r="F97" s="451">
        <f>SUM(G97:J97)</f>
        <v>0</v>
      </c>
      <c r="G97" s="231"/>
      <c r="H97" s="231"/>
      <c r="I97" s="231"/>
      <c r="J97" s="232"/>
      <c r="K97" s="510">
        <f>IF(AND(SUM(L97:P97)=SUM(W97:X97),SUM(Q97:V97)=SUM(W97:X97)),SUM(L97:P97),"ПЕРЕВІРТЕ ПРАВИЛЬНІСТЬ ДАНИХ")</f>
        <v>35</v>
      </c>
      <c r="L97" s="228">
        <f>SUM('Комунальні по юр. особам'!N644)</f>
        <v>35</v>
      </c>
      <c r="M97" s="263">
        <f>SUM('Комунальні по юр. особам'!O644)</f>
        <v>0</v>
      </c>
      <c r="N97" s="263">
        <f>SUM('Комунальні по юр. особам'!P644)</f>
        <v>0</v>
      </c>
      <c r="O97" s="263">
        <f>SUM('Комунальні по юр. особам'!Q644)</f>
        <v>0</v>
      </c>
      <c r="P97" s="452">
        <f>SUM('Комунальні по юр. особам'!R644)</f>
        <v>0</v>
      </c>
      <c r="Q97" s="264">
        <f>SUM('Комунальні по юр. особам'!S644)</f>
        <v>1</v>
      </c>
      <c r="R97" s="263">
        <f>SUM('Комунальні по юр. особам'!T644)</f>
        <v>0</v>
      </c>
      <c r="S97" s="263">
        <f>SUM('Комунальні по юр. особам'!U644)</f>
        <v>0</v>
      </c>
      <c r="T97" s="453">
        <f>SUM('Комунальні по юр. особам'!V644)</f>
        <v>34</v>
      </c>
      <c r="U97" s="263">
        <f>SUM('Комунальні по юр. особам'!W644)</f>
        <v>0</v>
      </c>
      <c r="V97" s="229">
        <f>SUM('Комунальні по юр. особам'!X644)</f>
        <v>0</v>
      </c>
      <c r="W97" s="228">
        <f>SUM('Комунальні по юр. особам'!Y644)</f>
        <v>33</v>
      </c>
      <c r="X97" s="229">
        <f>SUM('Комунальні по юр. особам'!Z644)</f>
        <v>2</v>
      </c>
      <c r="Y97" s="230">
        <f>SUM('Комунальні по юр. особам'!AA644)</f>
        <v>0</v>
      </c>
      <c r="Z97" s="231">
        <f>SUM('Комунальні по юр. особам'!AB644)</f>
        <v>12</v>
      </c>
      <c r="AA97" s="231">
        <f>SUM('Комунальні по юр. особам'!AC644)</f>
        <v>12</v>
      </c>
      <c r="AB97" s="231">
        <f>SUM('Комунальні по юр. особам'!AD644)</f>
        <v>2</v>
      </c>
      <c r="AC97" s="231">
        <f>SUM('Комунальні по юр. особам'!AE644)</f>
        <v>25</v>
      </c>
      <c r="AD97" s="232">
        <f>SUM('Комунальні по юр. особам'!AF644)</f>
        <v>2</v>
      </c>
      <c r="AE97" s="415">
        <f>'Комунальні по юр. особам'!AG644</f>
        <v>40</v>
      </c>
      <c r="AF97" s="527">
        <f>'Комунальні по юр. особам'!AH644</f>
        <v>20</v>
      </c>
      <c r="AG97" s="273">
        <f>'Комунальні по юр. особам'!AI644</f>
        <v>10</v>
      </c>
      <c r="AH97" s="274">
        <v>35</v>
      </c>
      <c r="AI97" s="273"/>
      <c r="AJ97" s="231"/>
      <c r="AK97" s="454"/>
      <c r="AL97" s="230"/>
      <c r="AM97" s="231">
        <v>35</v>
      </c>
      <c r="AN97" s="454"/>
      <c r="AO97" s="230"/>
      <c r="AP97" s="231"/>
      <c r="AQ97" s="231"/>
      <c r="AR97" s="231"/>
      <c r="AS97" s="232"/>
      <c r="AT97" s="398">
        <f>SUM(AU97:BC97)</f>
        <v>0</v>
      </c>
      <c r="AU97" s="228"/>
      <c r="AV97" s="263"/>
      <c r="AW97" s="263"/>
      <c r="AX97" s="263"/>
      <c r="AY97" s="263"/>
      <c r="AZ97" s="263"/>
      <c r="BA97" s="263"/>
      <c r="BB97" s="263"/>
      <c r="BC97" s="411"/>
    </row>
    <row r="98" spans="1:55" ht="33.950000000000003" customHeight="1">
      <c r="A98" s="2466"/>
      <c r="B98" s="234" t="s">
        <v>75</v>
      </c>
      <c r="C98" s="2627"/>
      <c r="D98" s="2630"/>
      <c r="E98" s="227">
        <f t="shared" ref="E98" si="615">SUM(K98,AT98)</f>
        <v>0</v>
      </c>
      <c r="F98" s="235">
        <f t="shared" ref="F98" si="616">SUM(G98:J98)</f>
        <v>0</v>
      </c>
      <c r="G98" s="236"/>
      <c r="H98" s="236"/>
      <c r="I98" s="236"/>
      <c r="J98" s="237"/>
      <c r="K98" s="504">
        <f t="shared" ref="K98" si="617">IF(AND(SUM(L98:P98)=SUM(W98:X98),SUM(Q98:V98)=SUM(W98:X98)),SUM(L98:P98),"ПЕРЕВІРТЕ ПРАВИЛЬНІСТЬ ДАНИХ")</f>
        <v>0</v>
      </c>
      <c r="L98" s="259"/>
      <c r="M98" s="238"/>
      <c r="N98" s="238"/>
      <c r="O98" s="238"/>
      <c r="P98" s="239"/>
      <c r="Q98" s="240"/>
      <c r="R98" s="241"/>
      <c r="S98" s="241"/>
      <c r="T98" s="238"/>
      <c r="U98" s="238"/>
      <c r="V98" s="242"/>
      <c r="W98" s="228"/>
      <c r="X98" s="229"/>
      <c r="Y98" s="243"/>
      <c r="Z98" s="244"/>
      <c r="AA98" s="244"/>
      <c r="AB98" s="244"/>
      <c r="AC98" s="244"/>
      <c r="AD98" s="245"/>
      <c r="AE98" s="430">
        <f>'Комунальні по юр. особам'!AG645</f>
        <v>0</v>
      </c>
      <c r="AF98" s="414"/>
      <c r="AG98" s="409"/>
      <c r="AH98" s="247"/>
      <c r="AI98" s="248"/>
      <c r="AJ98" s="249"/>
      <c r="AK98" s="250"/>
      <c r="AL98" s="251"/>
      <c r="AM98" s="249"/>
      <c r="AN98" s="250"/>
      <c r="AO98" s="251"/>
      <c r="AP98" s="249"/>
      <c r="AQ98" s="249"/>
      <c r="AR98" s="249"/>
      <c r="AS98" s="252"/>
      <c r="AT98" s="372">
        <f t="shared" ref="AT98" si="618">SUM(AU98:BC98)</f>
        <v>0</v>
      </c>
      <c r="AU98" s="259"/>
      <c r="AV98" s="238"/>
      <c r="AW98" s="238"/>
      <c r="AX98" s="238"/>
      <c r="AY98" s="238"/>
      <c r="AZ98" s="238"/>
      <c r="BA98" s="238"/>
      <c r="BB98" s="238"/>
      <c r="BC98" s="400"/>
    </row>
    <row r="99" spans="1:55" ht="33.950000000000003" customHeight="1">
      <c r="A99" s="2466"/>
      <c r="B99" s="234" t="s">
        <v>76</v>
      </c>
      <c r="C99" s="2627"/>
      <c r="D99" s="2630"/>
      <c r="E99" s="278">
        <f>SUM(K99,AT99)</f>
        <v>7</v>
      </c>
      <c r="F99" s="68">
        <f>SUM(G99:J99)</f>
        <v>0</v>
      </c>
      <c r="G99" s="249"/>
      <c r="H99" s="249"/>
      <c r="I99" s="249"/>
      <c r="J99" s="252"/>
      <c r="K99" s="504">
        <f>IF(AND(SUM(L99:P99)=SUM(W99:X99),SUM(Q99:V99)=SUM(W99:X99)),SUM(L99:P99),"ПЕРЕВІРТЕ ПРАВИЛЬНІСТЬ ДАНИХ")</f>
        <v>6</v>
      </c>
      <c r="L99" s="259">
        <f>SUM('Комунальні по юр. особам'!N646)</f>
        <v>0</v>
      </c>
      <c r="M99" s="238">
        <f>SUM('Комунальні по юр. особам'!O646)</f>
        <v>6</v>
      </c>
      <c r="N99" s="238">
        <f>SUM('Комунальні по юр. особам'!P646)</f>
        <v>0</v>
      </c>
      <c r="O99" s="253">
        <f>SUM('Комунальні по юр. особам'!Q646)</f>
        <v>0</v>
      </c>
      <c r="P99" s="239">
        <f>SUM('Комунальні по юр. особам'!R646)</f>
        <v>0</v>
      </c>
      <c r="Q99" s="240">
        <f>SUM('Комунальні по юр. особам'!S646)</f>
        <v>0</v>
      </c>
      <c r="R99" s="238">
        <f>SUM('Комунальні по юр. особам'!T646)</f>
        <v>0</v>
      </c>
      <c r="S99" s="238">
        <f>SUM('Комунальні по юр. особам'!U646)</f>
        <v>6</v>
      </c>
      <c r="T99" s="238">
        <f>SUM('Комунальні по юр. особам'!V646)</f>
        <v>0</v>
      </c>
      <c r="U99" s="238">
        <f>SUM('Комунальні по юр. особам'!W646)</f>
        <v>0</v>
      </c>
      <c r="V99" s="242">
        <f>SUM('Комунальні по юр. особам'!X646)</f>
        <v>0</v>
      </c>
      <c r="W99" s="228">
        <f>SUM('Комунальні по юр. особам'!Y646)</f>
        <v>6</v>
      </c>
      <c r="X99" s="229">
        <f>SUM('Комунальні по юр. особам'!Z646)</f>
        <v>0</v>
      </c>
      <c r="Y99" s="230">
        <f>SUM('Комунальні по юр. особам'!AA646)</f>
        <v>0</v>
      </c>
      <c r="Z99" s="231">
        <f>SUM('Комунальні по юр. особам'!AB646)</f>
        <v>2</v>
      </c>
      <c r="AA99" s="231">
        <f>SUM('Комунальні по юр. особам'!AC646)</f>
        <v>2</v>
      </c>
      <c r="AB99" s="231">
        <f>SUM('Комунальні по юр. особам'!AD646)</f>
        <v>0</v>
      </c>
      <c r="AC99" s="231">
        <f>SUM('Комунальні по юр. особам'!AE646)</f>
        <v>1</v>
      </c>
      <c r="AD99" s="232">
        <f>SUM('Комунальні по юр. особам'!AF646)</f>
        <v>0</v>
      </c>
      <c r="AE99" s="270">
        <f>'Комунальні по юр. особам'!AG646</f>
        <v>48</v>
      </c>
      <c r="AF99" s="416">
        <f>'Комунальні по юр. особам'!AH646</f>
        <v>20</v>
      </c>
      <c r="AG99" s="248">
        <f>'Комунальні по юр. особам'!AI646</f>
        <v>0</v>
      </c>
      <c r="AH99" s="279">
        <v>6</v>
      </c>
      <c r="AI99" s="248">
        <v>4</v>
      </c>
      <c r="AJ99" s="249">
        <v>2</v>
      </c>
      <c r="AK99" s="250"/>
      <c r="AL99" s="251"/>
      <c r="AM99" s="249"/>
      <c r="AN99" s="250"/>
      <c r="AO99" s="251"/>
      <c r="AP99" s="249"/>
      <c r="AQ99" s="249"/>
      <c r="AR99" s="249"/>
      <c r="AS99" s="252"/>
      <c r="AT99" s="220">
        <v>1</v>
      </c>
      <c r="AU99" s="259"/>
      <c r="AV99" s="238"/>
      <c r="AW99" s="238"/>
      <c r="AX99" s="238"/>
      <c r="AY99" s="238">
        <v>1</v>
      </c>
      <c r="AZ99" s="238"/>
      <c r="BA99" s="238"/>
      <c r="BB99" s="238"/>
      <c r="BC99" s="400"/>
    </row>
    <row r="100" spans="1:55" ht="33.950000000000003" customHeight="1">
      <c r="A100" s="2466"/>
      <c r="B100" s="234" t="s">
        <v>77</v>
      </c>
      <c r="C100" s="2627"/>
      <c r="D100" s="2630"/>
      <c r="E100" s="227">
        <f>SUM(K100,AT100)</f>
        <v>321</v>
      </c>
      <c r="F100" s="235">
        <f>SUM(G100:J100)</f>
        <v>8</v>
      </c>
      <c r="G100" s="249">
        <f>SUM('Комунальні по юр. особам'!I647,'Комунальні по юр. особам'!I652,'Комунальні по юр. особам'!I657,'Комунальні по юр. особам'!I667)</f>
        <v>3</v>
      </c>
      <c r="H100" s="249">
        <f>SUM('Комунальні по юр. особам'!J647,'Комунальні по юр. особам'!J652,'Комунальні по юр. особам'!J657,'Комунальні по юр. особам'!J667)</f>
        <v>4</v>
      </c>
      <c r="I100" s="249">
        <f>SUM('Комунальні по юр. особам'!K647,'Комунальні по юр. особам'!K652,'Комунальні по юр. особам'!K657,'Комунальні по юр. особам'!K667)</f>
        <v>1</v>
      </c>
      <c r="J100" s="252">
        <f>SUM('Комунальні по юр. особам'!L647,'Комунальні по юр. особам'!L652,'Комунальні по юр. особам'!L657,'Комунальні по юр. особам'!L667)</f>
        <v>0</v>
      </c>
      <c r="K100" s="504">
        <f>IF(AND(SUM(L100:P100)=SUM(W100:X100),SUM(Q100:V100)=SUM(W100:X100)),SUM(L100:P100),"ПЕРЕВІРТЕ ПРАВИЛЬНІСТЬ ДАНИХ")</f>
        <v>312</v>
      </c>
      <c r="L100" s="259">
        <f>SUM('Комунальні по юр. особам'!N647,'Комунальні по юр. особам'!N652,'Комунальні по юр. особам'!N657,'Комунальні по юр. особам'!N662,'Комунальні по юр. особам'!N667)</f>
        <v>312</v>
      </c>
      <c r="M100" s="238">
        <f>SUM('Комунальні по юр. особам'!O647,'Комунальні по юр. особам'!O652,'Комунальні по юр. особам'!O657,'Комунальні по юр. особам'!O662,'Комунальні по юр. особам'!O667)</f>
        <v>0</v>
      </c>
      <c r="N100" s="238">
        <f>SUM('Комунальні по юр. особам'!P647,'Комунальні по юр. особам'!P652,'Комунальні по юр. особам'!P657,'Комунальні по юр. особам'!P662,'Комунальні по юр. особам'!P667)</f>
        <v>0</v>
      </c>
      <c r="O100" s="238">
        <f>SUM('Комунальні по юр. особам'!Q647,'Комунальні по юр. особам'!Q652,'Комунальні по юр. особам'!Q657,'Комунальні по юр. особам'!Q662,'Комунальні по юр. особам'!Q667)</f>
        <v>0</v>
      </c>
      <c r="P100" s="239">
        <f>SUM('Комунальні по юр. особам'!R647,'Комунальні по юр. особам'!R652,'Комунальні по юр. особам'!R657,'Комунальні по юр. особам'!R662,'Комунальні по юр. особам'!R667)</f>
        <v>0</v>
      </c>
      <c r="Q100" s="240">
        <f>SUM('Комунальні по юр. особам'!S647,'Комунальні по юр. особам'!S652,'Комунальні по юр. особам'!S657,'Комунальні по юр. особам'!S662,'Комунальні по юр. особам'!S667)</f>
        <v>25</v>
      </c>
      <c r="R100" s="238">
        <f>SUM('Комунальні по юр. особам'!T647,'Комунальні по юр. особам'!T652,'Комунальні по юр. особам'!T657,'Комунальні по юр. особам'!T662,'Комунальні по юр. особам'!T667)</f>
        <v>0</v>
      </c>
      <c r="S100" s="238">
        <f>SUM('Комунальні по юр. особам'!U647,'Комунальні по юр. особам'!U652,'Комунальні по юр. особам'!U657,'Комунальні по юр. особам'!U662,'Комунальні по юр. особам'!U667)</f>
        <v>0</v>
      </c>
      <c r="T100" s="238">
        <f>SUM('Комунальні по юр. особам'!V647,'Комунальні по юр. особам'!V652,'Комунальні по юр. особам'!V657,'Комунальні по юр. особам'!V662,'Комунальні по юр. особам'!V667)</f>
        <v>286</v>
      </c>
      <c r="U100" s="238">
        <f>SUM('Комунальні по юр. особам'!W647,'Комунальні по юр. особам'!W652,'Комунальні по юр. особам'!W657,'Комунальні по юр. особам'!W662,'Комунальні по юр. особам'!W667)</f>
        <v>1</v>
      </c>
      <c r="V100" s="242">
        <f>SUM('Комунальні по юр. особам'!X647,'Комунальні по юр. особам'!X652,'Комунальні по юр. особам'!X657,'Комунальні по юр. особам'!X662,'Комунальні по юр. особам'!X667)</f>
        <v>0</v>
      </c>
      <c r="W100" s="228">
        <f>SUM('Комунальні по юр. особам'!Y647,'Комунальні по юр. особам'!Y652,'Комунальні по юр. особам'!Y657,'Комунальні по юр. особам'!Y662,'Комунальні по юр. особам'!Y667)</f>
        <v>277</v>
      </c>
      <c r="X100" s="229">
        <f>SUM('Комунальні по юр. особам'!Z647,'Комунальні по юр. особам'!Z652,'Комунальні по юр. особам'!Z657,'Комунальні по юр. особам'!Z662,'Комунальні по юр. особам'!Z667)</f>
        <v>35</v>
      </c>
      <c r="Y100" s="230">
        <f>SUM('Комунальні по юр. особам'!AA647,'Комунальні по юр. особам'!AA652,'Комунальні по юр. особам'!AA657,'Комунальні по юр. особам'!AA662,'Комунальні по юр. особам'!AA667)</f>
        <v>0</v>
      </c>
      <c r="Z100" s="231">
        <f>SUM('Комунальні по юр. особам'!AB647,'Комунальні по юр. особам'!AB652,'Комунальні по юр. особам'!AB657,'Комунальні по юр. особам'!AB662,'Комунальні по юр. особам'!AB667)</f>
        <v>119</v>
      </c>
      <c r="AA100" s="231">
        <f>SUM('Комунальні по юр. особам'!AC647,'Комунальні по юр. особам'!AC652,'Комунальні по юр. особам'!AC657,'Комунальні по юр. особам'!AC662,'Комунальні по юр. особам'!AC667)</f>
        <v>118</v>
      </c>
      <c r="AB100" s="231">
        <f>SUM('Комунальні по юр. особам'!AD647,'Комунальні по юр. особам'!AD652,'Комунальні по юр. особам'!AD657,'Комунальні по юр. особам'!AD662,'Комунальні по юр. особам'!AD667)</f>
        <v>19</v>
      </c>
      <c r="AC100" s="231">
        <f>SUM('Комунальні по юр. особам'!AE647,'Комунальні по юр. особам'!AE652,'Комунальні по юр. особам'!AE657,'Комунальні по юр. особам'!AE662,'Комунальні по юр. особам'!AE667)</f>
        <v>164</v>
      </c>
      <c r="AD100" s="232">
        <f>SUM('Комунальні по юр. особам'!AF647,'Комунальні по юр. особам'!AF652,'Комунальні по юр. особам'!AF657,'Комунальні по юр. особам'!AF662,'Комунальні по юр. особам'!AF667)</f>
        <v>13</v>
      </c>
      <c r="AE100" s="270">
        <f>AVERAGE('Комунальні по юр. особам'!AG647,'Комунальні по юр. особам'!AG652,'Комунальні по юр. особам'!AG657,'Комунальні по юр. особам'!AG662,'Комунальні по юр. особам'!AG667)</f>
        <v>39.4</v>
      </c>
      <c r="AF100" s="416">
        <f>AVERAGE('Комунальні по юр. особам'!AH647,'Комунальні по юр. особам'!AH652,'Комунальні по юр. особам'!AH657,'Комунальні по юр. особам'!AH662,'Комунальні по юр. особам'!AH667)</f>
        <v>20.6</v>
      </c>
      <c r="AG100" s="248">
        <f>AVERAGE('Комунальні по юр. особам'!AI647,'Комунальні по юр. особам'!AI652,'Комунальні по юр. особам'!AI657,'Комунальні по юр. особам'!AI662,'Комунальні по юр. особам'!AI667)</f>
        <v>96</v>
      </c>
      <c r="AH100" s="247">
        <f>SUM(AO100:AS100)</f>
        <v>312</v>
      </c>
      <c r="AI100" s="248"/>
      <c r="AJ100" s="249"/>
      <c r="AK100" s="250"/>
      <c r="AL100" s="251"/>
      <c r="AM100" s="249"/>
      <c r="AN100" s="250"/>
      <c r="AO100" s="254">
        <f>SUM('Комунальні по юр. особам'!AQ647,'Комунальні по юр. особам'!AQ652,'Комунальні по юр. особам'!AQ657,'Комунальні по юр. особам'!AQ662,'Комунальні по юр. особам'!AQ667)</f>
        <v>19</v>
      </c>
      <c r="AP100" s="255">
        <f>SUM('Комунальні по юр. особам'!AR647,'Комунальні по юр. особам'!AR652,'Комунальні по юр. особам'!AR657,'Комунальні по юр. особам'!AR662,'Комунальні по юр. особам'!AR667)</f>
        <v>36</v>
      </c>
      <c r="AQ100" s="255">
        <f>SUM('Комунальні по юр. особам'!AS647,'Комунальні по юр. особам'!AS652,'Комунальні по юр. особам'!AS657,'Комунальні по юр. особам'!AS662,'Комунальні по юр. особам'!AS667)</f>
        <v>224</v>
      </c>
      <c r="AR100" s="255">
        <f>SUM('Комунальні по юр. особам'!AT647,'Комунальні по юр. особам'!AT652,'Комунальні по юр. особам'!AT657,'Комунальні по юр. особам'!AT662,'Комунальні по юр. особам'!AT667)</f>
        <v>33</v>
      </c>
      <c r="AS100" s="255">
        <f>SUM('Комунальні по юр. особам'!AU647,'Комунальні по юр. особам'!AU652,'Комунальні по юр. особам'!AU657,'Комунальні по юр. особам'!AU662,'Комунальні по юр. особам'!AU667)</f>
        <v>0</v>
      </c>
      <c r="AT100" s="372">
        <f>SUM(AU100:BC100)</f>
        <v>9</v>
      </c>
      <c r="AU100" s="259">
        <f>SUM('Комунальні по юр. особам'!AW647,'Комунальні по юр. особам'!AW667)</f>
        <v>0</v>
      </c>
      <c r="AV100" s="238">
        <f>SUM('Комунальні по юр. особам'!AX647,'Комунальні по юр. особам'!AX667)</f>
        <v>0</v>
      </c>
      <c r="AW100" s="238">
        <f>SUM('Комунальні по юр. особам'!AY647,'Комунальні по юр. особам'!AY667)</f>
        <v>0</v>
      </c>
      <c r="AX100" s="238">
        <f>SUM('Комунальні по юр. особам'!AZ647,'Комунальні по юр. особам'!AZ667)</f>
        <v>7</v>
      </c>
      <c r="AY100" s="238">
        <f>SUM('Комунальні по юр. особам'!BA647,'Комунальні по юр. особам'!BA667)</f>
        <v>0</v>
      </c>
      <c r="AZ100" s="238">
        <f>SUM('Комунальні по юр. особам'!BB647,'Комунальні по юр. особам'!BB667)</f>
        <v>0</v>
      </c>
      <c r="BA100" s="238">
        <f>SUM('Комунальні по юр. особам'!BC647,'Комунальні по юр. особам'!BC667)</f>
        <v>2</v>
      </c>
      <c r="BB100" s="238">
        <f>SUM('Комунальні по юр. особам'!BD647,'Комунальні по юр. особам'!BD667)</f>
        <v>0</v>
      </c>
      <c r="BC100" s="400">
        <f>SUM('Комунальні по юр. особам'!BE647,'Комунальні по юр. особам'!BE667)</f>
        <v>0</v>
      </c>
    </row>
    <row r="101" spans="1:55" ht="33.950000000000003" customHeight="1" thickBot="1">
      <c r="A101" s="2466"/>
      <c r="B101" s="256" t="s">
        <v>78</v>
      </c>
      <c r="C101" s="2627"/>
      <c r="D101" s="2630"/>
      <c r="E101" s="433">
        <f t="shared" ref="E101" si="619">SUM(K101,AT101)</f>
        <v>0</v>
      </c>
      <c r="F101" s="434">
        <f t="shared" ref="F101" si="620">SUM(G101:J101)</f>
        <v>0</v>
      </c>
      <c r="G101" s="435"/>
      <c r="H101" s="435"/>
      <c r="I101" s="435"/>
      <c r="J101" s="261"/>
      <c r="K101" s="508">
        <f t="shared" ref="K101" si="621">IF(AND(SUM(L101:P101)=SUM(W101:X101),SUM(Q101:V101)=SUM(W101:X101)),SUM(L101:P101),"ПЕРЕВІРТЕ ПРАВИЛЬНІСТЬ ДАНИХ")</f>
        <v>0</v>
      </c>
      <c r="L101" s="448"/>
      <c r="M101" s="257"/>
      <c r="N101" s="257"/>
      <c r="O101" s="257"/>
      <c r="P101" s="258"/>
      <c r="Q101" s="511"/>
      <c r="R101" s="257"/>
      <c r="S101" s="257"/>
      <c r="T101" s="257"/>
      <c r="U101" s="257"/>
      <c r="V101" s="512"/>
      <c r="W101" s="448"/>
      <c r="X101" s="512"/>
      <c r="Y101" s="260"/>
      <c r="Z101" s="435"/>
      <c r="AA101" s="435"/>
      <c r="AB101" s="435"/>
      <c r="AC101" s="435"/>
      <c r="AD101" s="261"/>
      <c r="AE101" s="438"/>
      <c r="AF101" s="439"/>
      <c r="AG101" s="522"/>
      <c r="AH101" s="266"/>
      <c r="AI101" s="265"/>
      <c r="AJ101" s="441"/>
      <c r="AK101" s="513"/>
      <c r="AL101" s="514"/>
      <c r="AM101" s="441"/>
      <c r="AN101" s="513"/>
      <c r="AO101" s="514"/>
      <c r="AP101" s="441"/>
      <c r="AQ101" s="441"/>
      <c r="AR101" s="441"/>
      <c r="AS101" s="442"/>
      <c r="AT101" s="509">
        <f t="shared" ref="AT101" si="622">SUM(AU101:BC101)</f>
        <v>0</v>
      </c>
      <c r="AU101" s="448"/>
      <c r="AV101" s="257"/>
      <c r="AW101" s="257"/>
      <c r="AX101" s="257"/>
      <c r="AY101" s="257"/>
      <c r="AZ101" s="257"/>
      <c r="BA101" s="257"/>
      <c r="BB101" s="257"/>
      <c r="BC101" s="437"/>
    </row>
    <row r="102" spans="1:55" s="432" customFormat="1" ht="33.950000000000003" customHeight="1" thickBot="1">
      <c r="A102" s="2467"/>
      <c r="B102" s="2756" t="s">
        <v>495</v>
      </c>
      <c r="C102" s="2757"/>
      <c r="D102" s="2757"/>
      <c r="E102" s="455">
        <f>SUM(E97:E101)</f>
        <v>363</v>
      </c>
      <c r="F102" s="455">
        <f>SUM(F97:F101)</f>
        <v>8</v>
      </c>
      <c r="G102" s="455">
        <f t="shared" ref="G102" si="623">SUM(G97:G101)</f>
        <v>3</v>
      </c>
      <c r="H102" s="455">
        <f t="shared" ref="H102" si="624">SUM(H97:H101)</f>
        <v>4</v>
      </c>
      <c r="I102" s="455">
        <f t="shared" ref="I102" si="625">SUM(I97:I101)</f>
        <v>1</v>
      </c>
      <c r="J102" s="482">
        <f t="shared" ref="J102" si="626">SUM(J97:J101)</f>
        <v>0</v>
      </c>
      <c r="K102" s="498">
        <f>SUM(K97:K101)</f>
        <v>353</v>
      </c>
      <c r="L102" s="497">
        <f t="shared" ref="L102" si="627">SUM(L97:L101)</f>
        <v>347</v>
      </c>
      <c r="M102" s="455">
        <f t="shared" ref="M102" si="628">SUM(M97:M101)</f>
        <v>6</v>
      </c>
      <c r="N102" s="455">
        <f t="shared" ref="N102" si="629">SUM(N97:N101)</f>
        <v>0</v>
      </c>
      <c r="O102" s="455">
        <f t="shared" ref="O102" si="630">SUM(O97:O101)</f>
        <v>0</v>
      </c>
      <c r="P102" s="455">
        <f>SUM(P97:P101)</f>
        <v>0</v>
      </c>
      <c r="Q102" s="455">
        <f t="shared" ref="Q102" si="631">SUM(Q97:Q101)</f>
        <v>26</v>
      </c>
      <c r="R102" s="455">
        <f t="shared" ref="R102" si="632">SUM(R97:R101)</f>
        <v>0</v>
      </c>
      <c r="S102" s="455">
        <f>SUM(S97:S101)</f>
        <v>6</v>
      </c>
      <c r="T102" s="455">
        <f t="shared" ref="T102" si="633">SUM(T97:T101)</f>
        <v>320</v>
      </c>
      <c r="U102" s="455">
        <f t="shared" ref="U102" si="634">SUM(U97:U101)</f>
        <v>1</v>
      </c>
      <c r="V102" s="455">
        <f t="shared" ref="V102" si="635">SUM(V97:V101)</f>
        <v>0</v>
      </c>
      <c r="W102" s="455">
        <f t="shared" ref="W102" si="636">SUM(W97:W101)</f>
        <v>316</v>
      </c>
      <c r="X102" s="455">
        <f>SUM(X97:X101)</f>
        <v>37</v>
      </c>
      <c r="Y102" s="455">
        <f t="shared" ref="Y102" si="637">SUM(Y97:Y101)</f>
        <v>0</v>
      </c>
      <c r="Z102" s="455">
        <f t="shared" ref="Z102" si="638">SUM(Z97:Z101)</f>
        <v>133</v>
      </c>
      <c r="AA102" s="455">
        <f t="shared" ref="AA102" si="639">SUM(AA97:AA101)</f>
        <v>132</v>
      </c>
      <c r="AB102" s="455">
        <f t="shared" ref="AB102" si="640">SUM(AB97:AB101)</f>
        <v>21</v>
      </c>
      <c r="AC102" s="455">
        <f>SUM(AC97:AC101)</f>
        <v>190</v>
      </c>
      <c r="AD102" s="455">
        <f>SUM(AD97:AD101)</f>
        <v>15</v>
      </c>
      <c r="AE102" s="471">
        <f>AVERAGE(AE97:AE101)</f>
        <v>31.85</v>
      </c>
      <c r="AF102" s="471">
        <f>AVERAGE(AF97:AF101)</f>
        <v>20.2</v>
      </c>
      <c r="AG102" s="455"/>
      <c r="AH102" s="455">
        <f>SUM(AH97:AH101)</f>
        <v>353</v>
      </c>
      <c r="AI102" s="455">
        <f>SUM(AI97:AI101)</f>
        <v>4</v>
      </c>
      <c r="AJ102" s="455">
        <f t="shared" ref="AJ102" si="641">SUM(AJ97:AJ101)</f>
        <v>2</v>
      </c>
      <c r="AK102" s="455">
        <f t="shared" ref="AK102" si="642">SUM(AK97:AK101)</f>
        <v>0</v>
      </c>
      <c r="AL102" s="455">
        <f t="shared" ref="AL102" si="643">SUM(AL97:AL101)</f>
        <v>0</v>
      </c>
      <c r="AM102" s="455">
        <f t="shared" ref="AM102" si="644">SUM(AM97:AM101)</f>
        <v>35</v>
      </c>
      <c r="AN102" s="455">
        <f t="shared" ref="AN102" si="645">SUM(AN97:AN101)</f>
        <v>0</v>
      </c>
      <c r="AO102" s="455">
        <f>SUM(AO97:AO101)</f>
        <v>19</v>
      </c>
      <c r="AP102" s="455">
        <f>SUM(AP97:AP101)</f>
        <v>36</v>
      </c>
      <c r="AQ102" s="455">
        <f t="shared" ref="AQ102" si="646">SUM(AQ97:AQ101)</f>
        <v>224</v>
      </c>
      <c r="AR102" s="455">
        <f t="shared" ref="AR102" si="647">SUM(AR97:AR101)</f>
        <v>33</v>
      </c>
      <c r="AS102" s="482">
        <f t="shared" ref="AS102" si="648">SUM(AS97:AS101)</f>
        <v>0</v>
      </c>
      <c r="AT102" s="498">
        <f>SUM(AT97:AT101)</f>
        <v>10</v>
      </c>
      <c r="AU102" s="497">
        <f>SUM(AU97:AU101)</f>
        <v>0</v>
      </c>
      <c r="AV102" s="455">
        <f>SUM(AV97:AV101)</f>
        <v>0</v>
      </c>
      <c r="AW102" s="455">
        <f>SUM(AW97:AW101)</f>
        <v>0</v>
      </c>
      <c r="AX102" s="455">
        <f t="shared" ref="AX102" si="649">SUM(AX97:AX101)</f>
        <v>7</v>
      </c>
      <c r="AY102" s="455">
        <f t="shared" ref="AY102" si="650">SUM(AY97:AY101)</f>
        <v>1</v>
      </c>
      <c r="AZ102" s="455">
        <f t="shared" ref="AZ102" si="651">SUM(AZ97:AZ101)</f>
        <v>0</v>
      </c>
      <c r="BA102" s="455">
        <f t="shared" ref="BA102" si="652">SUM(BA97:BA101)</f>
        <v>2</v>
      </c>
      <c r="BB102" s="455">
        <f t="shared" ref="BB102" si="653">SUM(BB97:BB101)</f>
        <v>0</v>
      </c>
      <c r="BC102" s="456">
        <f t="shared" ref="BC102" si="654">SUM(BC97:BC101)</f>
        <v>0</v>
      </c>
    </row>
    <row r="103" spans="1:55" ht="33.950000000000003" customHeight="1">
      <c r="A103" s="2465" t="s">
        <v>71</v>
      </c>
      <c r="B103" s="449" t="s">
        <v>74</v>
      </c>
      <c r="C103" s="2754">
        <f>SUM('Комунальні по юр. особам'!E669:E673,'Комунальні по юр. особам'!E674:E678,'Комунальні по юр. особам'!E679:E683,'Комунальні по юр. особам'!E684:E688,'Комунальні по юр. особам'!E689:E693,'Комунальні по юр. особам'!E694:E698,'Комунальні по юр. особам'!E699:E703,'Комунальні по юр. особам'!E704:E708,'Комунальні по юр. особам'!E709:E713,'Комунальні по юр. особам'!E714:E718)</f>
        <v>786</v>
      </c>
      <c r="D103" s="2755">
        <f>C103-SUM(K103:K107)</f>
        <v>29</v>
      </c>
      <c r="E103" s="450">
        <f>SUM(K103,AT103)</f>
        <v>58</v>
      </c>
      <c r="F103" s="451">
        <f>SUM(G103:J103)</f>
        <v>1</v>
      </c>
      <c r="G103" s="231">
        <f>SUM('Комунальні по юр. особам'!I669,'Комунальні по юр. особам'!I674,'Комунальні по юр. особам'!I679)</f>
        <v>0</v>
      </c>
      <c r="H103" s="231">
        <f>SUM('Комунальні по юр. особам'!J669,'Комунальні по юр. особам'!J674,'Комунальні по юр. особам'!J679)</f>
        <v>0</v>
      </c>
      <c r="I103" s="231">
        <f>SUM('Комунальні по юр. особам'!K669,'Комунальні по юр. особам'!K674,'Комунальні по юр. особам'!K679)</f>
        <v>1</v>
      </c>
      <c r="J103" s="232">
        <f>SUM('Комунальні по юр. особам'!L669,'Комунальні по юр. особам'!L674,'Комунальні по юр. особам'!L679)</f>
        <v>0</v>
      </c>
      <c r="K103" s="510">
        <f>IF(AND(SUM(L103:P103)=SUM(W103:X103),SUM(Q103:V103)=SUM(W103:X103)),SUM(L103:P103),"ПЕРЕВІРТЕ ПРАВИЛЬНІСТЬ ДАНИХ")</f>
        <v>58</v>
      </c>
      <c r="L103" s="228">
        <f>SUM('Комунальні по юр. особам'!N669,'Комунальні по юр. особам'!N674)</f>
        <v>58</v>
      </c>
      <c r="M103" s="263">
        <f>SUM('Комунальні по юр. особам'!O669,'Комунальні по юр. особам'!O674)</f>
        <v>0</v>
      </c>
      <c r="N103" s="263">
        <f>SUM('Комунальні по юр. особам'!P669,'Комунальні по юр. особам'!P674)</f>
        <v>0</v>
      </c>
      <c r="O103" s="263">
        <f>SUM('Комунальні по юр. особам'!Q669,'Комунальні по юр. особам'!Q674)</f>
        <v>0</v>
      </c>
      <c r="P103" s="452">
        <f>SUM('Комунальні по юр. особам'!R669,'Комунальні по юр. особам'!R674)</f>
        <v>0</v>
      </c>
      <c r="Q103" s="264">
        <f>SUM('Комунальні по юр. особам'!S669,'Комунальні по юр. особам'!S674)</f>
        <v>8</v>
      </c>
      <c r="R103" s="263">
        <f>SUM('Комунальні по юр. особам'!T669,'Комунальні по юр. особам'!T674)</f>
        <v>0</v>
      </c>
      <c r="S103" s="263">
        <f>SUM('Комунальні по юр. особам'!U669,'Комунальні по юр. особам'!U674)</f>
        <v>0</v>
      </c>
      <c r="T103" s="453">
        <f>SUM('Комунальні по юр. особам'!V669,'Комунальні по юр. особам'!V674)</f>
        <v>50</v>
      </c>
      <c r="U103" s="263">
        <f>SUM('Комунальні по юр. особам'!W669,'Комунальні по юр. особам'!W674)</f>
        <v>0</v>
      </c>
      <c r="V103" s="229">
        <f>SUM('Комунальні по юр. особам'!X669,'Комунальні по юр. особам'!X674)</f>
        <v>0</v>
      </c>
      <c r="W103" s="228">
        <f>SUM('Комунальні по юр. особам'!Y669,'Комунальні по юр. особам'!Y674)</f>
        <v>50</v>
      </c>
      <c r="X103" s="229">
        <f>SUM('Комунальні по юр. особам'!Z669,'Комунальні по юр. особам'!Z674)</f>
        <v>8</v>
      </c>
      <c r="Y103" s="230">
        <f>SUM('Комунальні по юр. особам'!AA669,'Комунальні по юр. особам'!AA674)</f>
        <v>0</v>
      </c>
      <c r="Z103" s="231">
        <f>SUM('Комунальні по юр. особам'!AB669,'Комунальні по юр. особам'!AB674)</f>
        <v>21</v>
      </c>
      <c r="AA103" s="231">
        <f>SUM('Комунальні по юр. особам'!AC669,'Комунальні по юр. особам'!AC674)</f>
        <v>20</v>
      </c>
      <c r="AB103" s="231">
        <f>SUM('Комунальні по юр. особам'!AD669,'Комунальні по юр. особам'!AD674)</f>
        <v>3</v>
      </c>
      <c r="AC103" s="231">
        <f>SUM('Комунальні по юр. особам'!AE669,'Комунальні по юр. особам'!AE674)</f>
        <v>44</v>
      </c>
      <c r="AD103" s="232">
        <f>SUM('Комунальні по юр. особам'!AF669,'Комунальні по юр. особам'!AF674)</f>
        <v>5</v>
      </c>
      <c r="AE103" s="415">
        <f>'Комунальні по юр. особам'!AG669</f>
        <v>41.7</v>
      </c>
      <c r="AF103" s="527">
        <f>'Комунальні по юр. особам'!AH669</f>
        <v>19.600000000000001</v>
      </c>
      <c r="AG103" s="273">
        <f>'Комунальні по юр. особам'!AI669</f>
        <v>10.3</v>
      </c>
      <c r="AH103" s="274">
        <f>'Комунальні по юр. особам'!AJ669</f>
        <v>58</v>
      </c>
      <c r="AI103" s="273" t="str">
        <f>'Комунальні по юр. особам'!AK669</f>
        <v>X</v>
      </c>
      <c r="AJ103" s="231" t="str">
        <f>'Комунальні по юр. особам'!AL669</f>
        <v>X</v>
      </c>
      <c r="AK103" s="454" t="str">
        <f>'Комунальні по юр. особам'!AM669</f>
        <v>X</v>
      </c>
      <c r="AL103" s="230">
        <f>'Комунальні по юр. особам'!AN669</f>
        <v>3</v>
      </c>
      <c r="AM103" s="231">
        <f>'Комунальні по юр. особам'!AO669</f>
        <v>55</v>
      </c>
      <c r="AN103" s="454">
        <f>'Комунальні по юр. особам'!AP669</f>
        <v>0</v>
      </c>
      <c r="AO103" s="230" t="str">
        <f>'Комунальні по юр. особам'!AQ669</f>
        <v>X</v>
      </c>
      <c r="AP103" s="231" t="str">
        <f>'Комунальні по юр. особам'!AR669</f>
        <v>X</v>
      </c>
      <c r="AQ103" s="231" t="str">
        <f>'Комунальні по юр. особам'!AS669</f>
        <v>X</v>
      </c>
      <c r="AR103" s="231" t="str">
        <f>'Комунальні по юр. особам'!AT669</f>
        <v>X</v>
      </c>
      <c r="AS103" s="232" t="str">
        <f>'Комунальні по юр. особам'!AU669</f>
        <v>X</v>
      </c>
      <c r="AT103" s="398">
        <f>'Комунальні по юр. особам'!AV669</f>
        <v>0</v>
      </c>
      <c r="AU103" s="228">
        <f>'Комунальні по юр. особам'!AW669</f>
        <v>0</v>
      </c>
      <c r="AV103" s="263">
        <f>'Комунальні по юр. особам'!AX669</f>
        <v>0</v>
      </c>
      <c r="AW103" s="263">
        <f>'Комунальні по юр. особам'!AY669</f>
        <v>0</v>
      </c>
      <c r="AX103" s="263">
        <f>'Комунальні по юр. особам'!AZ669</f>
        <v>0</v>
      </c>
      <c r="AY103" s="263">
        <f>'Комунальні по юр. особам'!BA669</f>
        <v>0</v>
      </c>
      <c r="AZ103" s="263">
        <f>'Комунальні по юр. особам'!BB669</f>
        <v>0</v>
      </c>
      <c r="BA103" s="263">
        <f>'Комунальні по юр. особам'!BC669</f>
        <v>0</v>
      </c>
      <c r="BB103" s="263">
        <f>'Комунальні по юр. особам'!BD669</f>
        <v>0</v>
      </c>
      <c r="BC103" s="411">
        <f>'Комунальні по юр. особам'!BE669</f>
        <v>0</v>
      </c>
    </row>
    <row r="104" spans="1:55" ht="33.950000000000003" customHeight="1">
      <c r="A104" s="2466"/>
      <c r="B104" s="234" t="s">
        <v>75</v>
      </c>
      <c r="C104" s="2627"/>
      <c r="D104" s="2630"/>
      <c r="E104" s="227">
        <f t="shared" ref="E104" si="655">SUM(K104,AT104)</f>
        <v>0</v>
      </c>
      <c r="F104" s="235">
        <f t="shared" ref="F104" si="656">SUM(G104:J104)</f>
        <v>0</v>
      </c>
      <c r="G104" s="236"/>
      <c r="H104" s="236"/>
      <c r="I104" s="236"/>
      <c r="J104" s="237"/>
      <c r="K104" s="504">
        <f t="shared" ref="K104" si="657">IF(AND(SUM(L104:P104)=SUM(W104:X104),SUM(Q104:V104)=SUM(W104:X104)),SUM(L104:P104),"ПЕРЕВІРТЕ ПРАВИЛЬНІСТЬ ДАНИХ")</f>
        <v>0</v>
      </c>
      <c r="L104" s="259"/>
      <c r="M104" s="238"/>
      <c r="N104" s="238"/>
      <c r="O104" s="238"/>
      <c r="P104" s="239"/>
      <c r="Q104" s="240"/>
      <c r="R104" s="241"/>
      <c r="S104" s="241"/>
      <c r="T104" s="238"/>
      <c r="U104" s="238"/>
      <c r="V104" s="242"/>
      <c r="W104" s="228"/>
      <c r="X104" s="229"/>
      <c r="Y104" s="243"/>
      <c r="Z104" s="244"/>
      <c r="AA104" s="244"/>
      <c r="AB104" s="244"/>
      <c r="AC104" s="244"/>
      <c r="AD104" s="245"/>
      <c r="AE104" s="430"/>
      <c r="AF104" s="414"/>
      <c r="AG104" s="409"/>
      <c r="AH104" s="247"/>
      <c r="AI104" s="248"/>
      <c r="AJ104" s="249"/>
      <c r="AK104" s="250"/>
      <c r="AL104" s="251"/>
      <c r="AM104" s="249"/>
      <c r="AN104" s="250"/>
      <c r="AO104" s="251"/>
      <c r="AP104" s="249"/>
      <c r="AQ104" s="249"/>
      <c r="AR104" s="249"/>
      <c r="AS104" s="252"/>
      <c r="AT104" s="372">
        <f t="shared" ref="AT104" si="658">SUM(AU104:BC104)</f>
        <v>0</v>
      </c>
      <c r="AU104" s="259"/>
      <c r="AV104" s="238"/>
      <c r="AW104" s="238"/>
      <c r="AX104" s="238"/>
      <c r="AY104" s="238"/>
      <c r="AZ104" s="238"/>
      <c r="BA104" s="238"/>
      <c r="BB104" s="238"/>
      <c r="BC104" s="400"/>
    </row>
    <row r="105" spans="1:55" ht="33.950000000000003" customHeight="1">
      <c r="A105" s="2466"/>
      <c r="B105" s="234" t="s">
        <v>76</v>
      </c>
      <c r="C105" s="2627"/>
      <c r="D105" s="2630"/>
      <c r="E105" s="278">
        <f>SUM(K105,AT105)</f>
        <v>7</v>
      </c>
      <c r="F105" s="68">
        <f>SUM(G105:J105)</f>
        <v>0</v>
      </c>
      <c r="G105" s="249"/>
      <c r="H105" s="249"/>
      <c r="I105" s="249"/>
      <c r="J105" s="252"/>
      <c r="K105" s="504">
        <f>IF(AND(SUM(L105:P105)=SUM(W105:X105),SUM(Q105:V105)=SUM(W105:X105)),SUM(L105:P105),"ПЕРЕВІРТЕ ПРАВИЛЬНІСТЬ ДАНИХ")</f>
        <v>4</v>
      </c>
      <c r="L105" s="259">
        <f>SUM('Комунальні по юр. особам'!N671)</f>
        <v>4</v>
      </c>
      <c r="M105" s="238">
        <f>SUM('Комунальні по юр. особам'!O671)</f>
        <v>0</v>
      </c>
      <c r="N105" s="238">
        <f>SUM('Комунальні по юр. особам'!P671)</f>
        <v>0</v>
      </c>
      <c r="O105" s="253">
        <f>SUM('Комунальні по юр. особам'!Q671)</f>
        <v>0</v>
      </c>
      <c r="P105" s="239">
        <f>SUM('Комунальні по юр. особам'!R671)</f>
        <v>0</v>
      </c>
      <c r="Q105" s="240">
        <f>SUM('Комунальні по юр. особам'!S671)</f>
        <v>0</v>
      </c>
      <c r="R105" s="238">
        <f>SUM('Комунальні по юр. особам'!T671)</f>
        <v>0</v>
      </c>
      <c r="S105" s="238">
        <f>SUM('Комунальні по юр. особам'!U671)</f>
        <v>4</v>
      </c>
      <c r="T105" s="238">
        <f>SUM('Комунальні по юр. особам'!V671)</f>
        <v>0</v>
      </c>
      <c r="U105" s="238">
        <f>SUM('Комунальні по юр. особам'!W671)</f>
        <v>0</v>
      </c>
      <c r="V105" s="242">
        <f>SUM('Комунальні по юр. особам'!X671)</f>
        <v>0</v>
      </c>
      <c r="W105" s="228">
        <f>SUM('Комунальні по юр. особам'!Y671)</f>
        <v>4</v>
      </c>
      <c r="X105" s="229">
        <f>SUM('Комунальні по юр. особам'!Z671)</f>
        <v>0</v>
      </c>
      <c r="Y105" s="230">
        <f>SUM('Комунальні по юр. особам'!AA671)</f>
        <v>0</v>
      </c>
      <c r="Z105" s="231">
        <f>SUM('Комунальні по юр. особам'!AB671)</f>
        <v>1</v>
      </c>
      <c r="AA105" s="231">
        <f>SUM('Комунальні по юр. особам'!AC671)</f>
        <v>1</v>
      </c>
      <c r="AB105" s="231">
        <f>SUM('Комунальні по юр. особам'!AD671)</f>
        <v>0</v>
      </c>
      <c r="AC105" s="231">
        <f>SUM('Комунальні по юр. особам'!AE671)</f>
        <v>4</v>
      </c>
      <c r="AD105" s="232">
        <f>SUM('Комунальні по юр. особам'!AF671)</f>
        <v>0</v>
      </c>
      <c r="AE105" s="270">
        <f>'Комунальні по юр. особам'!AG671</f>
        <v>41.5</v>
      </c>
      <c r="AF105" s="416">
        <f>'Комунальні по юр. особам'!AH671</f>
        <v>14</v>
      </c>
      <c r="AG105" s="248">
        <f>'Комунальні по юр. особам'!AI671</f>
        <v>96</v>
      </c>
      <c r="AH105" s="279">
        <f>'Комунальні по юр. особам'!AJ671</f>
        <v>4</v>
      </c>
      <c r="AI105" s="248">
        <f>'Комунальні по юр. особам'!AK671</f>
        <v>0</v>
      </c>
      <c r="AJ105" s="249">
        <f>'Комунальні по юр. особам'!AL671</f>
        <v>4</v>
      </c>
      <c r="AK105" s="250">
        <f>'Комунальні по юр. особам'!AM671</f>
        <v>0</v>
      </c>
      <c r="AL105" s="251" t="str">
        <f>'Комунальні по юр. особам'!AN671</f>
        <v>X</v>
      </c>
      <c r="AM105" s="249" t="str">
        <f>'Комунальні по юр. особам'!AO671</f>
        <v>X</v>
      </c>
      <c r="AN105" s="250" t="str">
        <f>'Комунальні по юр. особам'!AP671</f>
        <v>X</v>
      </c>
      <c r="AO105" s="251" t="str">
        <f>'Комунальні по юр. особам'!AQ671</f>
        <v>X</v>
      </c>
      <c r="AP105" s="249" t="str">
        <f>'Комунальні по юр. особам'!AR671</f>
        <v>X</v>
      </c>
      <c r="AQ105" s="249" t="str">
        <f>'Комунальні по юр. особам'!AS671</f>
        <v>X</v>
      </c>
      <c r="AR105" s="249" t="str">
        <f>'Комунальні по юр. особам'!AT671</f>
        <v>X</v>
      </c>
      <c r="AS105" s="252" t="str">
        <f>'Комунальні по юр. особам'!AU671</f>
        <v>X</v>
      </c>
      <c r="AT105" s="220">
        <f>'Комунальні по юр. особам'!AV671</f>
        <v>3</v>
      </c>
      <c r="AU105" s="259">
        <f>'Комунальні по юр. особам'!AW671</f>
        <v>0</v>
      </c>
      <c r="AV105" s="238">
        <f>'Комунальні по юр. особам'!AX671</f>
        <v>0</v>
      </c>
      <c r="AW105" s="238">
        <f>'Комунальні по юр. особам'!AY671</f>
        <v>1</v>
      </c>
      <c r="AX105" s="238">
        <f>'Комунальні по юр. особам'!AZ671</f>
        <v>0</v>
      </c>
      <c r="AY105" s="238">
        <f>'Комунальні по юр. особам'!BA671</f>
        <v>2</v>
      </c>
      <c r="AZ105" s="238">
        <f>'Комунальні по юр. особам'!BB671</f>
        <v>0</v>
      </c>
      <c r="BA105" s="238">
        <f>'Комунальні по юр. особам'!BC671</f>
        <v>0</v>
      </c>
      <c r="BB105" s="238">
        <f>'Комунальні по юр. особам'!BD671</f>
        <v>0</v>
      </c>
      <c r="BC105" s="400">
        <f>'Комунальні по юр. особам'!BE671</f>
        <v>0</v>
      </c>
    </row>
    <row r="106" spans="1:55" ht="33.950000000000003" customHeight="1">
      <c r="A106" s="2466"/>
      <c r="B106" s="234" t="s">
        <v>77</v>
      </c>
      <c r="C106" s="2627"/>
      <c r="D106" s="2630"/>
      <c r="E106" s="227">
        <f>SUM(K106,AT106)</f>
        <v>708</v>
      </c>
      <c r="F106" s="235">
        <f>SUM(G106:J106)</f>
        <v>13</v>
      </c>
      <c r="G106" s="249">
        <f>SUM('Комунальні по юр. особам'!I672,'Комунальні по юр. особам'!I677,'Комунальні по юр. особам'!I682,'Комунальні по юр. особам'!I692,'Комунальні по юр. особам'!I702,'Комунальні по юр. особам'!I717)</f>
        <v>4</v>
      </c>
      <c r="H106" s="249">
        <f>SUM('Комунальні по юр. особам'!J672,'Комунальні по юр. особам'!J677,'Комунальні по юр. особам'!J682,'Комунальні по юр. особам'!J692,'Комунальні по юр. особам'!J702,'Комунальні по юр. особам'!J717)</f>
        <v>7</v>
      </c>
      <c r="I106" s="249">
        <f>SUM('Комунальні по юр. особам'!K672,'Комунальні по юр. особам'!K677,'Комунальні по юр. особам'!K682,'Комунальні по юр. особам'!K692,'Комунальні по юр. особам'!K702,'Комунальні по юр. особам'!K717)</f>
        <v>2</v>
      </c>
      <c r="J106" s="252">
        <f>SUM('Комунальні по юр. особам'!L672,'Комунальні по юр. особам'!L677,'Комунальні по юр. особам'!L682,'Комунальні по юр. особам'!L692,'Комунальні по юр. особам'!L702,'Комунальні по юр. особам'!L717)</f>
        <v>0</v>
      </c>
      <c r="K106" s="504">
        <f>IF(AND(SUM(L106:P106)=SUM(W106:X106),SUM(Q106:V106)=SUM(W106:X106)),SUM(L106:P106),"ПЕРЕВІРТЕ ПРАВИЛЬНІСТЬ ДАНИХ")</f>
        <v>695</v>
      </c>
      <c r="L106" s="259">
        <f>SUM('Комунальні по юр. особам'!N672,'Комунальні по юр. особам'!N677,'Комунальні по юр. особам'!N682,'Комунальні по юр. особам'!N687,'Комунальні по юр. особам'!N692,'Комунальні по юр. особам'!N697,'Комунальні по юр. особам'!N702,'Комунальні по юр. особам'!N707,'Комунальні по юр. особам'!N712,'Комунальні по юр. особам'!N717)</f>
        <v>650</v>
      </c>
      <c r="M106" s="238">
        <f>SUM('Комунальні по юр. особам'!O672,'Комунальні по юр. особам'!O677,'Комунальні по юр. особам'!O682,'Комунальні по юр. особам'!O687,'Комунальні по юр. особам'!O692,'Комунальні по юр. особам'!O697,'Комунальні по юр. особам'!O702,'Комунальні по юр. особам'!O707,'Комунальні по юр. особам'!O712,'Комунальні по юр. особам'!O717)</f>
        <v>0</v>
      </c>
      <c r="N106" s="238">
        <f>SUM('Комунальні по юр. особам'!P672,'Комунальні по юр. особам'!P677,'Комунальні по юр. особам'!P682,'Комунальні по юр. особам'!P687,'Комунальні по юр. особам'!P692,'Комунальні по юр. особам'!P697,'Комунальні по юр. особам'!P702,'Комунальні по юр. особам'!P707,'Комунальні по юр. особам'!P712,'Комунальні по юр. особам'!P717)</f>
        <v>0</v>
      </c>
      <c r="O106" s="238">
        <f>SUM('Комунальні по юр. особам'!Q672,'Комунальні по юр. особам'!Q677,'Комунальні по юр. особам'!Q682,'Комунальні по юр. особам'!Q687,'Комунальні по юр. особам'!Q692,'Комунальні по юр. особам'!Q697,'Комунальні по юр. особам'!Q702,'Комунальні по юр. особам'!Q707,'Комунальні по юр. особам'!Q712,'Комунальні по юр. особам'!Q717)</f>
        <v>0</v>
      </c>
      <c r="P106" s="239">
        <f>SUM('Комунальні по юр. особам'!R672,'Комунальні по юр. особам'!R677,'Комунальні по юр. особам'!R682,'Комунальні по юр. особам'!R687,'Комунальні по юр. особам'!R692,'Комунальні по юр. особам'!R697,'Комунальні по юр. особам'!R702,'Комунальні по юр. особам'!R707,'Комунальні по юр. особам'!R712,'Комунальні по юр. особам'!R717)</f>
        <v>45</v>
      </c>
      <c r="Q106" s="240">
        <f>SUM('Комунальні по юр. особам'!S672,'Комунальні по юр. особам'!S677,'Комунальні по юр. особам'!S682,'Комунальні по юр. особам'!S687,'Комунальні по юр. особам'!S692,'Комунальні по юр. особам'!S697,'Комунальні по юр. особам'!S702,'Комунальні по юр. особам'!S707,'Комунальні по юр. особам'!S712,'Комунальні по юр. особам'!S717)</f>
        <v>83</v>
      </c>
      <c r="R106" s="238">
        <f>SUM('Комунальні по юр. особам'!T672,'Комунальні по юр. особам'!T677,'Комунальні по юр. особам'!T682,'Комунальні по юр. особам'!T687,'Комунальні по юр. особам'!T692,'Комунальні по юр. особам'!T697,'Комунальні по юр. особам'!T702,'Комунальні по юр. особам'!T707,'Комунальні по юр. особам'!T712,'Комунальні по юр. особам'!T717)</f>
        <v>14</v>
      </c>
      <c r="S106" s="238">
        <f>SUM('Комунальні по юр. особам'!U672,'Комунальні по юр. особам'!U677,'Комунальні по юр. особам'!U682,'Комунальні по юр. особам'!U687,'Комунальні по юр. особам'!U692,'Комунальні по юр. особам'!U697,'Комунальні по юр. особам'!U702,'Комунальні по юр. особам'!U707,'Комунальні по юр. особам'!U712,'Комунальні по юр. особам'!U717)</f>
        <v>0</v>
      </c>
      <c r="T106" s="238">
        <f>SUM('Комунальні по юр. особам'!V672,'Комунальні по юр. особам'!V677,'Комунальні по юр. особам'!V682,'Комунальні по юр. особам'!V687,'Комунальні по юр. особам'!V692,'Комунальні по юр. особам'!V697,'Комунальні по юр. особам'!V702,'Комунальні по юр. особам'!V707,'Комунальні по юр. особам'!V712,'Комунальні по юр. особам'!V717)</f>
        <v>584</v>
      </c>
      <c r="U106" s="238">
        <f>SUM('Комунальні по юр. особам'!W672,'Комунальні по юр. особам'!W677,'Комунальні по юр. особам'!W682,'Комунальні по юр. особам'!W687,'Комунальні по юр. особам'!W692,'Комунальні по юр. особам'!W697,'Комунальні по юр. особам'!W702,'Комунальні по юр. особам'!W707,'Комунальні по юр. особам'!W712,'Комунальні по юр. особам'!W717)</f>
        <v>14</v>
      </c>
      <c r="V106" s="242">
        <f>SUM('Комунальні по юр. особам'!X672,'Комунальні по юр. особам'!X677,'Комунальні по юр. особам'!X682,'Комунальні по юр. особам'!X687,'Комунальні по юр. особам'!X692,'Комунальні по юр. особам'!X697,'Комунальні по юр. особам'!X702,'Комунальні по юр. особам'!X707,'Комунальні по юр. особам'!X712,'Комунальні по юр. особам'!X717)</f>
        <v>0</v>
      </c>
      <c r="W106" s="228">
        <f>SUM('Комунальні по юр. особам'!Y672,'Комунальні по юр. особам'!Y677,'Комунальні по юр. особам'!Y682,'Комунальні по юр. особам'!Y687,'Комунальні по юр. особам'!Y692,'Комунальні по юр. особам'!Y697,'Комунальні по юр. особам'!Y702,'Комунальні по юр. особам'!Y707,'Комунальні по юр. особам'!Y712,'Комунальні по юр. особам'!Y717)</f>
        <v>633</v>
      </c>
      <c r="X106" s="229">
        <f>SUM('Комунальні по юр. особам'!Z672,'Комунальні по юр. особам'!Z677,'Комунальні по юр. особам'!Z682,'Комунальні по юр. особам'!Z687,'Комунальні по юр. особам'!Z692,'Комунальні по юр. особам'!Z697,'Комунальні по юр. особам'!Z702,'Комунальні по юр. особам'!Z707,'Комунальні по юр. особам'!Z712,'Комунальні по юр. особам'!Z717)</f>
        <v>62</v>
      </c>
      <c r="Y106" s="230">
        <f>SUM('Комунальні по юр. особам'!AA672,'Комунальні по юр. особам'!AA677,'Комунальні по юр. особам'!AA682,'Комунальні по юр. особам'!AA687,'Комунальні по юр. особам'!AA692,'Комунальні по юр. особам'!AA697,'Комунальні по юр. особам'!AA702,'Комунальні по юр. особам'!AA707,'Комунальні по юр. особам'!AA712,'Комунальні по юр. особам'!AA717)</f>
        <v>0</v>
      </c>
      <c r="Z106" s="231">
        <f>SUM('Комунальні по юр. особам'!AB672,'Комунальні по юр. особам'!AB677,'Комунальні по юр. особам'!AB682,'Комунальні по юр. особам'!AB687,'Комунальні по юр. особам'!AB692,'Комунальні по юр. особам'!AB697,'Комунальні по юр. особам'!AB702,'Комунальні по юр. особам'!AB707,'Комунальні по юр. особам'!AB712,'Комунальні по юр. особам'!AB717)</f>
        <v>113</v>
      </c>
      <c r="AA106" s="231">
        <f>SUM('Комунальні по юр. особам'!AC672,'Комунальні по юр. особам'!AC677,'Комунальні по юр. особам'!AC682,'Комунальні по юр. особам'!AC687,'Комунальні по юр. особам'!AC692,'Комунальні по юр. особам'!AC697,'Комунальні по юр. особам'!AC702,'Комунальні по юр. особам'!AC707,'Комунальні по юр. особам'!AC712,'Комунальні по юр. особам'!AC717)</f>
        <v>110</v>
      </c>
      <c r="AB106" s="231">
        <f>SUM('Комунальні по юр. особам'!AD672,'Комунальні по юр. особам'!AD677,'Комунальні по юр. особам'!AD682,'Комунальні по юр. особам'!AD687,'Комунальні по юр. особам'!AD692,'Комунальні по юр. особам'!AD697,'Комунальні по юр. особам'!AD702,'Комунальні по юр. особам'!AD707,'Комунальні по юр. особам'!AD712,'Комунальні по юр. особам'!AD717)</f>
        <v>67</v>
      </c>
      <c r="AC106" s="231">
        <f>SUM('Комунальні по юр. особам'!AE672,'Комунальні по юр. особам'!AE677,'Комунальні по юр. особам'!AE682,'Комунальні по юр. особам'!AE687,'Комунальні по юр. особам'!AE692,'Комунальні по юр. особам'!AE697,'Комунальні по юр. особам'!AE702,'Комунальні по юр. особам'!AE707,'Комунальні по юр. особам'!AE712,'Комунальні по юр. особам'!AE717)</f>
        <v>477</v>
      </c>
      <c r="AD106" s="232">
        <f>SUM('Комунальні по юр. особам'!AF672,'Комунальні по юр. особам'!AF677,'Комунальні по юр. особам'!AF682,'Комунальні по юр. особам'!AF687,'Комунальні по юр. особам'!AF692,'Комунальні по юр. особам'!AF697,'Комунальні по юр. особам'!AF702,'Комунальні по юр. особам'!AF707,'Комунальні по юр. особам'!AF712,'Комунальні по юр. особам'!AF717)</f>
        <v>45</v>
      </c>
      <c r="AE106" s="494">
        <f>AVERAGE('Комунальні по юр. особам'!AG672,'Комунальні по юр. особам'!AG677,'Комунальні по юр. особам'!AG682,'Комунальні по юр. особам'!AG687,'Комунальні по юр. особам'!AG691,'Комунальні по юр. особам'!AG692,'Комунальні по юр. особам'!AG697,'Комунальні по юр. особам'!AG702,'Комунальні по юр. особам'!AG707,'Комунальні по юр. особам'!AG712,'Комунальні по юр. особам'!AG717)</f>
        <v>41.634</v>
      </c>
      <c r="AF106" s="495">
        <f>AVERAGE('Комунальні по юр. особам'!AH672,'Комунальні по юр. особам'!AH677,'Комунальні по юр. особам'!AH682,'Комунальні по юр. особам'!AH687,'Комунальні по юр. особам'!AH691,'Комунальні по юр. особам'!AH692,'Комунальні по юр. особам'!AH697,'Комунальні по юр. особам'!AH702,'Комунальні по юр. особам'!AH707,'Комунальні по юр. особам'!AH712,'Комунальні по юр. особам'!AH717)</f>
        <v>17.863</v>
      </c>
      <c r="AG106" s="492">
        <f>AVERAGE('Комунальні по юр. особам'!AI672,'Комунальні по юр. особам'!AI677,'Комунальні по юр. особам'!AI682,'Комунальні по юр. особам'!AI687,'Комунальні по юр. особам'!AI691,'Комунальні по юр. особам'!AI692,'Комунальні по юр. особам'!AI697,'Комунальні по юр. особам'!AI702,'Комунальні по юр. особам'!AI707,'Комунальні по юр. особам'!AI712,'Комунальні по юр. особам'!AI717)</f>
        <v>96.238</v>
      </c>
      <c r="AH106" s="247">
        <f>SUM(AO106:AS106)</f>
        <v>687</v>
      </c>
      <c r="AI106" s="248"/>
      <c r="AJ106" s="249"/>
      <c r="AK106" s="250"/>
      <c r="AL106" s="251"/>
      <c r="AM106" s="249"/>
      <c r="AN106" s="250"/>
      <c r="AO106" s="254">
        <f>SUM('Комунальні по юр. особам'!AQ672,'Комунальні по юр. особам'!AQ677,'Комунальні по юр. особам'!AQ682,'Комунальні по юр. особам'!AQ687,'Комунальні по юр. особам'!AQ692,'Комунальні по юр. особам'!AQ697,'Комунальні по юр. особам'!AQ702,'Комунальні по юр. особам'!AQ707,'Комунальні по юр. особам'!AQ712,'Комунальні по юр. особам'!AQ717)</f>
        <v>48</v>
      </c>
      <c r="AP106" s="255">
        <f>SUM('Комунальні по юр. особам'!AR672,'Комунальні по юр. особам'!AR677,'Комунальні по юр. особам'!AR682,'Комунальні по юр. особам'!AR687,'Комунальні по юр. особам'!AR692,'Комунальні по юр. особам'!AR697,'Комунальні по юр. особам'!AR702,'Комунальні по юр. особам'!AR707,'Комунальні по юр. особам'!AR712,'Комунальні по юр. особам'!AR717)</f>
        <v>89</v>
      </c>
      <c r="AQ106" s="255">
        <f>SUM('Комунальні по юр. особам'!AS672,'Комунальні по юр. особам'!AS677,'Комунальні по юр. особам'!AS682,'Комунальні по юр. особам'!AS687,'Комунальні по юр. особам'!AS692,'Комунальні по юр. особам'!AS697,'Комунальні по юр. особам'!AS702,'Комунальні по юр. особам'!AS707,'Комунальні по юр. особам'!AS712,'Комунальні по юр. особам'!AS717)</f>
        <v>376</v>
      </c>
      <c r="AR106" s="255">
        <f>SUM('Комунальні по юр. особам'!AT672,'Комунальні по юр. особам'!AT677,'Комунальні по юр. особам'!AT682,'Комунальні по юр. особам'!AT687,'Комунальні по юр. особам'!AT692,'Комунальні по юр. особам'!AT697,'Комунальні по юр. особам'!AT702,'Комунальні по юр. особам'!AT707,'Комунальні по юр. особам'!AT712,'Комунальні по юр. особам'!AT717)</f>
        <v>170</v>
      </c>
      <c r="AS106" s="255">
        <f>SUM('Комунальні по юр. особам'!AU672,'Комунальні по юр. особам'!AU677,'Комунальні по юр. особам'!AU682,'Комунальні по юр. особам'!AU687,'Комунальні по юр. особам'!AU692,'Комунальні по юр. особам'!AU697,'Комунальні по юр. особам'!AU702,'Комунальні по юр. особам'!AU707,'Комунальні по юр. особам'!AU712,'Комунальні по юр. особам'!AU717)</f>
        <v>4</v>
      </c>
      <c r="AT106" s="372">
        <f>SUM(AU106:BC106)</f>
        <v>13</v>
      </c>
      <c r="AU106" s="259">
        <f>SUM('Комунальні по юр. особам'!AW672,'Комунальні по юр. особам'!AW682,'Комунальні по юр. особам'!AW687,'Комунальні по юр. особам'!AW692,'Комунальні по юр. особам'!AW697,'Комунальні по юр. особам'!AW702,'Комунальні по юр. особам'!AW707,'Комунальні по юр. особам'!AW712,'Комунальні по юр. особам'!AW717,)</f>
        <v>0</v>
      </c>
      <c r="AV106" s="238">
        <f>SUM('Комунальні по юр. особам'!AX672,'Комунальні по юр. особам'!AX682,'Комунальні по юр. особам'!AX687,'Комунальні по юр. особам'!AX692,'Комунальні по юр. особам'!AX697,'Комунальні по юр. особам'!AX702,'Комунальні по юр. особам'!AX707,'Комунальні по юр. особам'!AX712,'Комунальні по юр. особам'!AX717,)</f>
        <v>1</v>
      </c>
      <c r="AW106" s="238">
        <f>SUM('Комунальні по юр. особам'!AY672,'Комунальні по юр. особам'!AY682,'Комунальні по юр. особам'!AY687,'Комунальні по юр. особам'!AY692,'Комунальні по юр. особам'!AY697,'Комунальні по юр. особам'!AY702,'Комунальні по юр. особам'!AY707,'Комунальні по юр. особам'!AY712,'Комунальні по юр. особам'!AY717,)</f>
        <v>1</v>
      </c>
      <c r="AX106" s="238">
        <f>SUM('Комунальні по юр. особам'!AZ672,'Комунальні по юр. особам'!AZ682,'Комунальні по юр. особам'!AZ687,'Комунальні по юр. особам'!AZ692,'Комунальні по юр. особам'!AZ697,'Комунальні по юр. особам'!AZ702,'Комунальні по юр. особам'!AZ707,'Комунальні по юр. особам'!AZ712,'Комунальні по юр. особам'!AZ717,)</f>
        <v>1</v>
      </c>
      <c r="AY106" s="238">
        <f>SUM('Комунальні по юр. особам'!BA672,'Комунальні по юр. особам'!BA682,'Комунальні по юр. особам'!BA687,'Комунальні по юр. особам'!BA692,'Комунальні по юр. особам'!BA697,'Комунальні по юр. особам'!BA702,'Комунальні по юр. особам'!BA707,'Комунальні по юр. особам'!BA712,'Комунальні по юр. особам'!BA717,)</f>
        <v>0</v>
      </c>
      <c r="AZ106" s="238">
        <f>SUM('Комунальні по юр. особам'!BB672,'Комунальні по юр. особам'!BB682,'Комунальні по юр. особам'!BB687,'Комунальні по юр. особам'!BB692,'Комунальні по юр. особам'!BB697,'Комунальні по юр. особам'!BB702,'Комунальні по юр. особам'!BB707,'Комунальні по юр. особам'!BB712,'Комунальні по юр. особам'!BB717,)</f>
        <v>0</v>
      </c>
      <c r="BA106" s="238">
        <f>SUM('Комунальні по юр. особам'!BC672,'Комунальні по юр. особам'!BC682,'Комунальні по юр. особам'!BC687,'Комунальні по юр. особам'!BC692,'Комунальні по юр. особам'!BC697,'Комунальні по юр. особам'!BC702,'Комунальні по юр. особам'!BC707,'Комунальні по юр. особам'!BC712,'Комунальні по юр. особам'!BC717,)</f>
        <v>2</v>
      </c>
      <c r="BB106" s="238">
        <f>SUM('Комунальні по юр. особам'!BD672,'Комунальні по юр. особам'!BD682,'Комунальні по юр. особам'!BD687,'Комунальні по юр. особам'!BD692,'Комунальні по юр. особам'!BD697,'Комунальні по юр. особам'!BD702,'Комунальні по юр. особам'!BD707,'Комунальні по юр. особам'!BD712,'Комунальні по юр. особам'!BD717,)</f>
        <v>7</v>
      </c>
      <c r="BC106" s="400">
        <f>SUM('Комунальні по юр. особам'!BE672,'Комунальні по юр. особам'!BE682,'Комунальні по юр. особам'!BE687,'Комунальні по юр. особам'!BE692,'Комунальні по юр. особам'!BE697,'Комунальні по юр. особам'!BE702,'Комунальні по юр. особам'!BE707,'Комунальні по юр. особам'!BE712,'Комунальні по юр. особам'!BE717,)</f>
        <v>1</v>
      </c>
    </row>
    <row r="107" spans="1:55" ht="33.950000000000003" customHeight="1" thickBot="1">
      <c r="A107" s="2466"/>
      <c r="B107" s="256" t="s">
        <v>78</v>
      </c>
      <c r="C107" s="2627"/>
      <c r="D107" s="2630"/>
      <c r="E107" s="433">
        <f t="shared" ref="E107" si="659">SUM(K107,AT107)</f>
        <v>0</v>
      </c>
      <c r="F107" s="434">
        <f t="shared" ref="F107" si="660">SUM(G107:J107)</f>
        <v>0</v>
      </c>
      <c r="G107" s="435"/>
      <c r="H107" s="435"/>
      <c r="I107" s="435"/>
      <c r="J107" s="261"/>
      <c r="K107" s="508">
        <f t="shared" ref="K107" si="661">IF(AND(SUM(L107:P107)=SUM(W107:X107),SUM(Q107:V107)=SUM(W107:X107)),SUM(L107:P107),"ПЕРЕВІРТЕ ПРАВИЛЬНІСТЬ ДАНИХ")</f>
        <v>0</v>
      </c>
      <c r="L107" s="448"/>
      <c r="M107" s="257"/>
      <c r="N107" s="257"/>
      <c r="O107" s="257"/>
      <c r="P107" s="258"/>
      <c r="Q107" s="511"/>
      <c r="R107" s="257"/>
      <c r="S107" s="257"/>
      <c r="T107" s="257"/>
      <c r="U107" s="257"/>
      <c r="V107" s="512"/>
      <c r="W107" s="448"/>
      <c r="X107" s="512"/>
      <c r="Y107" s="260"/>
      <c r="Z107" s="435"/>
      <c r="AA107" s="435"/>
      <c r="AB107" s="435"/>
      <c r="AC107" s="435"/>
      <c r="AD107" s="261"/>
      <c r="AE107" s="438"/>
      <c r="AF107" s="439"/>
      <c r="AG107" s="522"/>
      <c r="AH107" s="266"/>
      <c r="AI107" s="265"/>
      <c r="AJ107" s="441"/>
      <c r="AK107" s="513"/>
      <c r="AL107" s="514"/>
      <c r="AM107" s="441"/>
      <c r="AN107" s="513"/>
      <c r="AO107" s="514"/>
      <c r="AP107" s="441"/>
      <c r="AQ107" s="441"/>
      <c r="AR107" s="441"/>
      <c r="AS107" s="442"/>
      <c r="AT107" s="509">
        <f t="shared" ref="AT107" si="662">SUM(AU107:BC107)</f>
        <v>0</v>
      </c>
      <c r="AU107" s="448"/>
      <c r="AV107" s="257"/>
      <c r="AW107" s="257"/>
      <c r="AX107" s="257"/>
      <c r="AY107" s="257"/>
      <c r="AZ107" s="257"/>
      <c r="BA107" s="257"/>
      <c r="BB107" s="257"/>
      <c r="BC107" s="437"/>
    </row>
    <row r="108" spans="1:55" s="432" customFormat="1" ht="33.950000000000003" customHeight="1" thickBot="1">
      <c r="A108" s="2466"/>
      <c r="B108" s="2756" t="s">
        <v>495</v>
      </c>
      <c r="C108" s="2757"/>
      <c r="D108" s="2757"/>
      <c r="E108" s="455">
        <f>SUM(E103:E107)</f>
        <v>773</v>
      </c>
      <c r="F108" s="455">
        <f>SUM(F103:F107)</f>
        <v>14</v>
      </c>
      <c r="G108" s="455">
        <f t="shared" ref="G108" si="663">SUM(G103:G107)</f>
        <v>4</v>
      </c>
      <c r="H108" s="455">
        <f t="shared" ref="H108" si="664">SUM(H103:H107)</f>
        <v>7</v>
      </c>
      <c r="I108" s="455">
        <f t="shared" ref="I108" si="665">SUM(I103:I107)</f>
        <v>3</v>
      </c>
      <c r="J108" s="482">
        <f t="shared" ref="J108" si="666">SUM(J103:J107)</f>
        <v>0</v>
      </c>
      <c r="K108" s="498">
        <f>SUM(K103:K107)</f>
        <v>757</v>
      </c>
      <c r="L108" s="497">
        <f t="shared" ref="L108" si="667">SUM(L103:L107)</f>
        <v>712</v>
      </c>
      <c r="M108" s="455">
        <f t="shared" ref="M108" si="668">SUM(M103:M107)</f>
        <v>0</v>
      </c>
      <c r="N108" s="455">
        <f t="shared" ref="N108" si="669">SUM(N103:N107)</f>
        <v>0</v>
      </c>
      <c r="O108" s="455">
        <f t="shared" ref="O108" si="670">SUM(O103:O107)</f>
        <v>0</v>
      </c>
      <c r="P108" s="455">
        <f>SUM(P103:P107)</f>
        <v>45</v>
      </c>
      <c r="Q108" s="455">
        <f t="shared" ref="Q108" si="671">SUM(Q103:Q107)</f>
        <v>91</v>
      </c>
      <c r="R108" s="455">
        <f t="shared" ref="R108" si="672">SUM(R103:R107)</f>
        <v>14</v>
      </c>
      <c r="S108" s="455">
        <f>SUM(S103:S107)</f>
        <v>4</v>
      </c>
      <c r="T108" s="455">
        <f t="shared" ref="T108" si="673">SUM(T103:T107)</f>
        <v>634</v>
      </c>
      <c r="U108" s="455">
        <f t="shared" ref="U108" si="674">SUM(U103:U107)</f>
        <v>14</v>
      </c>
      <c r="V108" s="455">
        <f t="shared" ref="V108" si="675">SUM(V103:V107)</f>
        <v>0</v>
      </c>
      <c r="W108" s="455">
        <f t="shared" ref="W108" si="676">SUM(W103:W107)</f>
        <v>687</v>
      </c>
      <c r="X108" s="455">
        <f>SUM(X103:X107)</f>
        <v>70</v>
      </c>
      <c r="Y108" s="455">
        <f t="shared" ref="Y108" si="677">SUM(Y103:Y107)</f>
        <v>0</v>
      </c>
      <c r="Z108" s="455">
        <f t="shared" ref="Z108" si="678">SUM(Z103:Z107)</f>
        <v>135</v>
      </c>
      <c r="AA108" s="455">
        <f t="shared" ref="AA108" si="679">SUM(AA103:AA107)</f>
        <v>131</v>
      </c>
      <c r="AB108" s="455">
        <f t="shared" ref="AB108" si="680">SUM(AB103:AB107)</f>
        <v>70</v>
      </c>
      <c r="AC108" s="455">
        <f>SUM(AC103:AC107)</f>
        <v>525</v>
      </c>
      <c r="AD108" s="455">
        <f>SUM(AD103:AD107)</f>
        <v>50</v>
      </c>
      <c r="AE108" s="471">
        <f>AVERAGE(AE103:AE107)</f>
        <v>41.611333333333334</v>
      </c>
      <c r="AF108" s="471">
        <f>AVERAGE(AF103:AF107)</f>
        <v>17.154333333333334</v>
      </c>
      <c r="AG108" s="455"/>
      <c r="AH108" s="455">
        <f>SUM(AH103:AH107)</f>
        <v>749</v>
      </c>
      <c r="AI108" s="455">
        <f>SUM(AI103:AI107)</f>
        <v>0</v>
      </c>
      <c r="AJ108" s="455">
        <f t="shared" ref="AJ108" si="681">SUM(AJ103:AJ107)</f>
        <v>4</v>
      </c>
      <c r="AK108" s="455">
        <f t="shared" ref="AK108" si="682">SUM(AK103:AK107)</f>
        <v>0</v>
      </c>
      <c r="AL108" s="455">
        <f t="shared" ref="AL108" si="683">SUM(AL103:AL107)</f>
        <v>3</v>
      </c>
      <c r="AM108" s="455">
        <f t="shared" ref="AM108" si="684">SUM(AM103:AM107)</f>
        <v>55</v>
      </c>
      <c r="AN108" s="455">
        <f t="shared" ref="AN108" si="685">SUM(AN103:AN107)</f>
        <v>0</v>
      </c>
      <c r="AO108" s="455">
        <f>SUM(AO103:AO107)</f>
        <v>48</v>
      </c>
      <c r="AP108" s="455">
        <f>SUM(AP103:AP107)</f>
        <v>89</v>
      </c>
      <c r="AQ108" s="455">
        <f t="shared" ref="AQ108" si="686">SUM(AQ103:AQ107)</f>
        <v>376</v>
      </c>
      <c r="AR108" s="455">
        <f t="shared" ref="AR108" si="687">SUM(AR103:AR107)</f>
        <v>170</v>
      </c>
      <c r="AS108" s="482">
        <f t="shared" ref="AS108" si="688">SUM(AS103:AS107)</f>
        <v>4</v>
      </c>
      <c r="AT108" s="498">
        <f>SUM(AT103:AT107)</f>
        <v>16</v>
      </c>
      <c r="AU108" s="497">
        <f>SUM(AU103:AU107)</f>
        <v>0</v>
      </c>
      <c r="AV108" s="455">
        <f>SUM(AV103:AV107)</f>
        <v>1</v>
      </c>
      <c r="AW108" s="455">
        <f>SUM(AW103:AW107)</f>
        <v>2</v>
      </c>
      <c r="AX108" s="455">
        <f t="shared" ref="AX108" si="689">SUM(AX103:AX107)</f>
        <v>1</v>
      </c>
      <c r="AY108" s="455">
        <f t="shared" ref="AY108" si="690">SUM(AY103:AY107)</f>
        <v>2</v>
      </c>
      <c r="AZ108" s="455">
        <f t="shared" ref="AZ108" si="691">SUM(AZ103:AZ107)</f>
        <v>0</v>
      </c>
      <c r="BA108" s="455">
        <f t="shared" ref="BA108" si="692">SUM(BA103:BA107)</f>
        <v>2</v>
      </c>
      <c r="BB108" s="455">
        <f t="shared" ref="BB108" si="693">SUM(BB103:BB107)</f>
        <v>7</v>
      </c>
      <c r="BC108" s="456">
        <f t="shared" ref="BC108" si="694">SUM(BC103:BC107)</f>
        <v>1</v>
      </c>
    </row>
    <row r="109" spans="1:55" ht="33.950000000000003" customHeight="1">
      <c r="A109" s="2465" t="s">
        <v>100</v>
      </c>
      <c r="B109" s="449" t="s">
        <v>74</v>
      </c>
      <c r="C109" s="2758">
        <v>262</v>
      </c>
      <c r="D109" s="2428">
        <f>C109-SUM(K109:K113)</f>
        <v>113</v>
      </c>
      <c r="E109" s="528">
        <f t="shared" ref="E109:E113" si="695">SUM(K109,AT109)</f>
        <v>38</v>
      </c>
      <c r="F109" s="133">
        <f>SUM(G109:J109)</f>
        <v>1</v>
      </c>
      <c r="G109" s="17">
        <v>1</v>
      </c>
      <c r="H109" s="17"/>
      <c r="I109" s="17"/>
      <c r="J109" s="18"/>
      <c r="K109" s="529">
        <f t="shared" ref="K109:K113" si="696">IF(AND(SUM(L109:P109)=SUM(W109:X109),SUM(Q109:V109)=SUM(W109:X109)),SUM(L109:P109),"ПЕРЕВІРТЕ ПРАВИЛЬНІСТЬ ДАНИХ")</f>
        <v>37</v>
      </c>
      <c r="L109" s="21"/>
      <c r="M109" s="19"/>
      <c r="N109" s="19"/>
      <c r="O109" s="19"/>
      <c r="P109" s="125">
        <v>37</v>
      </c>
      <c r="Q109" s="22">
        <v>1</v>
      </c>
      <c r="R109" s="19"/>
      <c r="S109" s="19"/>
      <c r="T109" s="530">
        <v>36</v>
      </c>
      <c r="U109" s="19"/>
      <c r="V109" s="20"/>
      <c r="W109" s="22">
        <v>35</v>
      </c>
      <c r="X109" s="20">
        <v>2</v>
      </c>
      <c r="Y109" s="23"/>
      <c r="Z109" s="17">
        <v>6</v>
      </c>
      <c r="AA109" s="17">
        <v>6</v>
      </c>
      <c r="AB109" s="17">
        <v>1</v>
      </c>
      <c r="AC109" s="17">
        <v>16</v>
      </c>
      <c r="AD109" s="24">
        <v>5</v>
      </c>
      <c r="AE109" s="23">
        <v>38</v>
      </c>
      <c r="AF109" s="24">
        <v>19</v>
      </c>
      <c r="AG109" s="145">
        <v>9</v>
      </c>
      <c r="AH109" s="151">
        <f>SUM(AL109:AN109)</f>
        <v>36</v>
      </c>
      <c r="AI109" s="134" t="s">
        <v>97</v>
      </c>
      <c r="AJ109" s="135" t="s">
        <v>97</v>
      </c>
      <c r="AK109" s="136" t="s">
        <v>97</v>
      </c>
      <c r="AL109" s="23">
        <v>3</v>
      </c>
      <c r="AM109" s="17">
        <v>33</v>
      </c>
      <c r="AN109" s="24"/>
      <c r="AO109" s="353" t="s">
        <v>97</v>
      </c>
      <c r="AP109" s="135" t="s">
        <v>97</v>
      </c>
      <c r="AQ109" s="135" t="s">
        <v>97</v>
      </c>
      <c r="AR109" s="135" t="s">
        <v>97</v>
      </c>
      <c r="AS109" s="354" t="s">
        <v>97</v>
      </c>
      <c r="AT109" s="531">
        <f>SUM(AU109:BC109)</f>
        <v>1</v>
      </c>
      <c r="AU109" s="211"/>
      <c r="AV109" s="54"/>
      <c r="AW109" s="54"/>
      <c r="AX109" s="54"/>
      <c r="AY109" s="54"/>
      <c r="AZ109" s="54"/>
      <c r="BA109" s="54"/>
      <c r="BB109" s="54"/>
      <c r="BC109" s="55">
        <v>1</v>
      </c>
    </row>
    <row r="110" spans="1:55" ht="33.950000000000003" customHeight="1">
      <c r="A110" s="2466"/>
      <c r="B110" s="234" t="s">
        <v>75</v>
      </c>
      <c r="C110" s="2758"/>
      <c r="D110" s="2428"/>
      <c r="E110" s="123">
        <f t="shared" si="695"/>
        <v>0</v>
      </c>
      <c r="F110" s="25">
        <f t="shared" ref="F110:F111" si="697">SUM(G110:J110)</f>
        <v>0</v>
      </c>
      <c r="G110" s="26"/>
      <c r="H110" s="26"/>
      <c r="I110" s="26"/>
      <c r="J110" s="27"/>
      <c r="K110" s="506">
        <f t="shared" si="696"/>
        <v>0</v>
      </c>
      <c r="L110" s="63"/>
      <c r="M110" s="28"/>
      <c r="N110" s="28"/>
      <c r="O110" s="28"/>
      <c r="P110" s="95"/>
      <c r="Q110" s="22"/>
      <c r="R110" s="21"/>
      <c r="S110" s="21"/>
      <c r="T110" s="19"/>
      <c r="U110" s="19"/>
      <c r="V110" s="20"/>
      <c r="W110" s="22"/>
      <c r="X110" s="20"/>
      <c r="Y110" s="23"/>
      <c r="Z110" s="17"/>
      <c r="AA110" s="17"/>
      <c r="AB110" s="17"/>
      <c r="AC110" s="17"/>
      <c r="AD110" s="24"/>
      <c r="AE110" s="30"/>
      <c r="AF110" s="31"/>
      <c r="AG110" s="146"/>
      <c r="AH110" s="152">
        <f t="shared" ref="AH110:AH113" si="698">SUM(AL110:AN110)</f>
        <v>0</v>
      </c>
      <c r="AI110" s="12" t="s">
        <v>98</v>
      </c>
      <c r="AJ110" s="13" t="s">
        <v>98</v>
      </c>
      <c r="AK110" s="14" t="s">
        <v>98</v>
      </c>
      <c r="AL110" s="49"/>
      <c r="AM110" s="13"/>
      <c r="AN110" s="14"/>
      <c r="AO110" s="49" t="s">
        <v>97</v>
      </c>
      <c r="AP110" s="13" t="s">
        <v>97</v>
      </c>
      <c r="AQ110" s="13" t="s">
        <v>97</v>
      </c>
      <c r="AR110" s="13" t="s">
        <v>97</v>
      </c>
      <c r="AS110" s="50" t="s">
        <v>97</v>
      </c>
      <c r="AT110" s="218">
        <f t="shared" ref="AT110:AT111" si="699">SUM(AU110:BC110)</f>
        <v>0</v>
      </c>
      <c r="AU110" s="211"/>
      <c r="AV110" s="54"/>
      <c r="AW110" s="54"/>
      <c r="AX110" s="54"/>
      <c r="AY110" s="54"/>
      <c r="AZ110" s="54"/>
      <c r="BA110" s="54"/>
      <c r="BB110" s="54"/>
      <c r="BC110" s="55"/>
    </row>
    <row r="111" spans="1:55" ht="33.950000000000003" customHeight="1">
      <c r="A111" s="2466"/>
      <c r="B111" s="234" t="s">
        <v>76</v>
      </c>
      <c r="C111" s="2758"/>
      <c r="D111" s="2428"/>
      <c r="E111" s="123">
        <f t="shared" si="695"/>
        <v>0</v>
      </c>
      <c r="F111" s="25">
        <f t="shared" si="697"/>
        <v>0</v>
      </c>
      <c r="G111" s="26"/>
      <c r="H111" s="26"/>
      <c r="I111" s="26"/>
      <c r="J111" s="27"/>
      <c r="K111" s="506">
        <f t="shared" si="696"/>
        <v>0</v>
      </c>
      <c r="L111" s="99"/>
      <c r="M111" s="32"/>
      <c r="N111" s="32"/>
      <c r="O111" s="32"/>
      <c r="P111" s="62"/>
      <c r="Q111" s="37"/>
      <c r="R111" s="34"/>
      <c r="S111" s="34"/>
      <c r="T111" s="35"/>
      <c r="U111" s="35"/>
      <c r="V111" s="36"/>
      <c r="W111" s="37"/>
      <c r="X111" s="36"/>
      <c r="Y111" s="38"/>
      <c r="Z111" s="39"/>
      <c r="AA111" s="39"/>
      <c r="AB111" s="39"/>
      <c r="AC111" s="39"/>
      <c r="AD111" s="130"/>
      <c r="AE111" s="40"/>
      <c r="AF111" s="41"/>
      <c r="AG111" s="147"/>
      <c r="AH111" s="152">
        <f t="shared" si="698"/>
        <v>0</v>
      </c>
      <c r="AI111" s="12"/>
      <c r="AJ111" s="13"/>
      <c r="AK111" s="14"/>
      <c r="AL111" s="49" t="s">
        <v>97</v>
      </c>
      <c r="AM111" s="13" t="s">
        <v>97</v>
      </c>
      <c r="AN111" s="14" t="s">
        <v>97</v>
      </c>
      <c r="AO111" s="49" t="s">
        <v>97</v>
      </c>
      <c r="AP111" s="13" t="s">
        <v>97</v>
      </c>
      <c r="AQ111" s="13" t="s">
        <v>97</v>
      </c>
      <c r="AR111" s="13" t="s">
        <v>97</v>
      </c>
      <c r="AS111" s="50" t="s">
        <v>97</v>
      </c>
      <c r="AT111" s="218">
        <f t="shared" si="699"/>
        <v>0</v>
      </c>
      <c r="AU111" s="211"/>
      <c r="AV111" s="54"/>
      <c r="AW111" s="54"/>
      <c r="AX111" s="54"/>
      <c r="AY111" s="54"/>
      <c r="AZ111" s="54"/>
      <c r="BA111" s="54"/>
      <c r="BB111" s="54"/>
      <c r="BC111" s="55"/>
    </row>
    <row r="112" spans="1:55" ht="33.950000000000003" customHeight="1">
      <c r="A112" s="2466"/>
      <c r="B112" s="234" t="s">
        <v>77</v>
      </c>
      <c r="C112" s="2758"/>
      <c r="D112" s="2428"/>
      <c r="E112" s="123">
        <f t="shared" si="695"/>
        <v>115</v>
      </c>
      <c r="F112" s="25">
        <f>SUM(G112:J112)</f>
        <v>2</v>
      </c>
      <c r="G112" s="26">
        <v>2</v>
      </c>
      <c r="H112" s="26"/>
      <c r="I112" s="26"/>
      <c r="J112" s="27"/>
      <c r="K112" s="506">
        <f t="shared" si="696"/>
        <v>112</v>
      </c>
      <c r="L112" s="63"/>
      <c r="M112" s="28"/>
      <c r="N112" s="28"/>
      <c r="O112" s="28"/>
      <c r="P112" s="95">
        <v>112</v>
      </c>
      <c r="Q112" s="22">
        <v>5</v>
      </c>
      <c r="R112" s="21"/>
      <c r="S112" s="21"/>
      <c r="T112" s="19">
        <v>107</v>
      </c>
      <c r="U112" s="19"/>
      <c r="V112" s="20"/>
      <c r="W112" s="22">
        <v>94</v>
      </c>
      <c r="X112" s="20">
        <v>18</v>
      </c>
      <c r="Y112" s="23"/>
      <c r="Z112" s="17">
        <v>25</v>
      </c>
      <c r="AA112" s="17">
        <v>25</v>
      </c>
      <c r="AB112" s="17">
        <v>1</v>
      </c>
      <c r="AC112" s="17">
        <v>64</v>
      </c>
      <c r="AD112" s="24">
        <v>15</v>
      </c>
      <c r="AE112" s="30">
        <v>37</v>
      </c>
      <c r="AF112" s="31">
        <v>22</v>
      </c>
      <c r="AG112" s="146">
        <v>94</v>
      </c>
      <c r="AH112" s="152">
        <f>SUM(AO112:AS112)</f>
        <v>107</v>
      </c>
      <c r="AI112" s="12" t="s">
        <v>98</v>
      </c>
      <c r="AJ112" s="13" t="s">
        <v>98</v>
      </c>
      <c r="AK112" s="14" t="s">
        <v>98</v>
      </c>
      <c r="AL112" s="49" t="s">
        <v>97</v>
      </c>
      <c r="AM112" s="13" t="s">
        <v>97</v>
      </c>
      <c r="AN112" s="14" t="s">
        <v>97</v>
      </c>
      <c r="AO112" s="49">
        <v>16</v>
      </c>
      <c r="AP112" s="13">
        <v>36</v>
      </c>
      <c r="AQ112" s="13">
        <v>29</v>
      </c>
      <c r="AR112" s="13">
        <v>24</v>
      </c>
      <c r="AS112" s="50">
        <v>2</v>
      </c>
      <c r="AT112" s="218">
        <f>SUM(AU112:BC112)</f>
        <v>3</v>
      </c>
      <c r="AU112" s="211"/>
      <c r="AV112" s="54"/>
      <c r="AW112" s="54">
        <v>1</v>
      </c>
      <c r="AX112" s="54"/>
      <c r="AY112" s="54"/>
      <c r="AZ112" s="54"/>
      <c r="BA112" s="54">
        <v>1</v>
      </c>
      <c r="BB112" s="54"/>
      <c r="BC112" s="55">
        <v>1</v>
      </c>
    </row>
    <row r="113" spans="1:55" ht="33.950000000000003" customHeight="1" thickBot="1">
      <c r="A113" s="2466"/>
      <c r="B113" s="256" t="s">
        <v>78</v>
      </c>
      <c r="C113" s="2758"/>
      <c r="D113" s="2428"/>
      <c r="E113" s="532">
        <f t="shared" si="695"/>
        <v>0</v>
      </c>
      <c r="F113" s="97">
        <f t="shared" ref="F113" si="700">SUM(G113:J113)</f>
        <v>0</v>
      </c>
      <c r="G113" s="98"/>
      <c r="H113" s="98"/>
      <c r="I113" s="98"/>
      <c r="J113" s="64"/>
      <c r="K113" s="533">
        <f t="shared" si="696"/>
        <v>0</v>
      </c>
      <c r="L113" s="34"/>
      <c r="M113" s="35"/>
      <c r="N113" s="35"/>
      <c r="O113" s="35"/>
      <c r="P113" s="534"/>
      <c r="Q113" s="37"/>
      <c r="R113" s="34"/>
      <c r="S113" s="34"/>
      <c r="T113" s="35"/>
      <c r="U113" s="35"/>
      <c r="V113" s="36"/>
      <c r="W113" s="37"/>
      <c r="X113" s="36"/>
      <c r="Y113" s="38"/>
      <c r="Z113" s="39"/>
      <c r="AA113" s="39"/>
      <c r="AB113" s="39"/>
      <c r="AC113" s="39"/>
      <c r="AD113" s="130"/>
      <c r="AE113" s="38"/>
      <c r="AF113" s="130"/>
      <c r="AG113" s="148"/>
      <c r="AH113" s="154">
        <f t="shared" si="698"/>
        <v>0</v>
      </c>
      <c r="AI113" s="101" t="s">
        <v>97</v>
      </c>
      <c r="AJ113" s="52" t="s">
        <v>97</v>
      </c>
      <c r="AK113" s="56" t="s">
        <v>97</v>
      </c>
      <c r="AL113" s="51" t="s">
        <v>97</v>
      </c>
      <c r="AM113" s="52" t="s">
        <v>98</v>
      </c>
      <c r="AN113" s="56" t="s">
        <v>98</v>
      </c>
      <c r="AO113" s="40"/>
      <c r="AP113" s="98"/>
      <c r="AQ113" s="98"/>
      <c r="AR113" s="98"/>
      <c r="AS113" s="64"/>
      <c r="AT113" s="535">
        <f t="shared" ref="AT113" si="701">SUM(AU113:BC113)</f>
        <v>0</v>
      </c>
      <c r="AU113" s="213"/>
      <c r="AV113" s="102"/>
      <c r="AW113" s="102"/>
      <c r="AX113" s="102"/>
      <c r="AY113" s="102"/>
      <c r="AZ113" s="102"/>
      <c r="BA113" s="102"/>
      <c r="BB113" s="102"/>
      <c r="BC113" s="103"/>
    </row>
    <row r="114" spans="1:55" s="432" customFormat="1" ht="33.950000000000003" customHeight="1" thickBot="1">
      <c r="A114" s="2467"/>
      <c r="B114" s="2756" t="s">
        <v>495</v>
      </c>
      <c r="C114" s="2757"/>
      <c r="D114" s="2757"/>
      <c r="E114" s="455">
        <f>SUM(E109:E113)</f>
        <v>153</v>
      </c>
      <c r="F114" s="455">
        <f>SUM(F109:F113)</f>
        <v>3</v>
      </c>
      <c r="G114" s="455">
        <f t="shared" ref="G114" si="702">SUM(G109:G113)</f>
        <v>3</v>
      </c>
      <c r="H114" s="455">
        <f t="shared" ref="H114" si="703">SUM(H109:H113)</f>
        <v>0</v>
      </c>
      <c r="I114" s="455">
        <f t="shared" ref="I114" si="704">SUM(I109:I113)</f>
        <v>0</v>
      </c>
      <c r="J114" s="482">
        <f t="shared" ref="J114" si="705">SUM(J109:J113)</f>
        <v>0</v>
      </c>
      <c r="K114" s="498">
        <f>SUM(K109:K113)</f>
        <v>149</v>
      </c>
      <c r="L114" s="497">
        <f t="shared" ref="L114" si="706">SUM(L109:L113)</f>
        <v>0</v>
      </c>
      <c r="M114" s="455">
        <f t="shared" ref="M114" si="707">SUM(M109:M113)</f>
        <v>0</v>
      </c>
      <c r="N114" s="455">
        <f t="shared" ref="N114" si="708">SUM(N109:N113)</f>
        <v>0</v>
      </c>
      <c r="O114" s="455">
        <f t="shared" ref="O114" si="709">SUM(O109:O113)</f>
        <v>0</v>
      </c>
      <c r="P114" s="455">
        <f>SUM(P109:P113)</f>
        <v>149</v>
      </c>
      <c r="Q114" s="455">
        <f t="shared" ref="Q114" si="710">SUM(Q109:Q113)</f>
        <v>6</v>
      </c>
      <c r="R114" s="455">
        <f t="shared" ref="R114" si="711">SUM(R109:R113)</f>
        <v>0</v>
      </c>
      <c r="S114" s="455">
        <f>SUM(S109:S113)</f>
        <v>0</v>
      </c>
      <c r="T114" s="455">
        <f t="shared" ref="T114" si="712">SUM(T109:T113)</f>
        <v>143</v>
      </c>
      <c r="U114" s="455">
        <f t="shared" ref="U114" si="713">SUM(U109:U113)</f>
        <v>0</v>
      </c>
      <c r="V114" s="455">
        <f t="shared" ref="V114" si="714">SUM(V109:V113)</f>
        <v>0</v>
      </c>
      <c r="W114" s="455">
        <f t="shared" ref="W114" si="715">SUM(W109:W113)</f>
        <v>129</v>
      </c>
      <c r="X114" s="455">
        <f>SUM(X109:X113)</f>
        <v>20</v>
      </c>
      <c r="Y114" s="455">
        <f t="shared" ref="Y114" si="716">SUM(Y109:Y113)</f>
        <v>0</v>
      </c>
      <c r="Z114" s="455">
        <f t="shared" ref="Z114" si="717">SUM(Z109:Z113)</f>
        <v>31</v>
      </c>
      <c r="AA114" s="455">
        <f t="shared" ref="AA114" si="718">SUM(AA109:AA113)</f>
        <v>31</v>
      </c>
      <c r="AB114" s="455">
        <f t="shared" ref="AB114" si="719">SUM(AB109:AB113)</f>
        <v>2</v>
      </c>
      <c r="AC114" s="455">
        <f>SUM(AC109:AC113)</f>
        <v>80</v>
      </c>
      <c r="AD114" s="455">
        <f>SUM(AD109:AD113)</f>
        <v>20</v>
      </c>
      <c r="AE114" s="471">
        <f>AVERAGE(AE109:AE113)</f>
        <v>37.5</v>
      </c>
      <c r="AF114" s="471">
        <f>AVERAGE(AF109:AF113)</f>
        <v>20.5</v>
      </c>
      <c r="AG114" s="455"/>
      <c r="AH114" s="455">
        <f>SUM(AH109:AH113)</f>
        <v>143</v>
      </c>
      <c r="AI114" s="455">
        <f>SUM(AI109:AI113)</f>
        <v>0</v>
      </c>
      <c r="AJ114" s="455">
        <f t="shared" ref="AJ114" si="720">SUM(AJ109:AJ113)</f>
        <v>0</v>
      </c>
      <c r="AK114" s="455">
        <f t="shared" ref="AK114" si="721">SUM(AK109:AK113)</f>
        <v>0</v>
      </c>
      <c r="AL114" s="455">
        <f t="shared" ref="AL114" si="722">SUM(AL109:AL113)</f>
        <v>3</v>
      </c>
      <c r="AM114" s="455">
        <f t="shared" ref="AM114" si="723">SUM(AM109:AM113)</f>
        <v>33</v>
      </c>
      <c r="AN114" s="455">
        <f t="shared" ref="AN114" si="724">SUM(AN109:AN113)</f>
        <v>0</v>
      </c>
      <c r="AO114" s="455">
        <f>SUM(AO109:AO113)</f>
        <v>16</v>
      </c>
      <c r="AP114" s="455">
        <f>SUM(AP109:AP113)</f>
        <v>36</v>
      </c>
      <c r="AQ114" s="455">
        <f t="shared" ref="AQ114" si="725">SUM(AQ109:AQ113)</f>
        <v>29</v>
      </c>
      <c r="AR114" s="455">
        <f t="shared" ref="AR114" si="726">SUM(AR109:AR113)</f>
        <v>24</v>
      </c>
      <c r="AS114" s="482">
        <f t="shared" ref="AS114" si="727">SUM(AS109:AS113)</f>
        <v>2</v>
      </c>
      <c r="AT114" s="498">
        <f>SUM(AT109:AT113)</f>
        <v>4</v>
      </c>
      <c r="AU114" s="497">
        <f>SUM(AU109:AU113)</f>
        <v>0</v>
      </c>
      <c r="AV114" s="455">
        <f>SUM(AV109:AV113)</f>
        <v>0</v>
      </c>
      <c r="AW114" s="455">
        <f>SUM(AW109:AW113)</f>
        <v>1</v>
      </c>
      <c r="AX114" s="455">
        <f t="shared" ref="AX114" si="728">SUM(AX109:AX113)</f>
        <v>0</v>
      </c>
      <c r="AY114" s="455">
        <f t="shared" ref="AY114" si="729">SUM(AY109:AY113)</f>
        <v>0</v>
      </c>
      <c r="AZ114" s="455">
        <f t="shared" ref="AZ114" si="730">SUM(AZ109:AZ113)</f>
        <v>0</v>
      </c>
      <c r="BA114" s="455">
        <f t="shared" ref="BA114" si="731">SUM(BA109:BA113)</f>
        <v>1</v>
      </c>
      <c r="BB114" s="455">
        <f t="shared" ref="BB114" si="732">SUM(BB109:BB113)</f>
        <v>0</v>
      </c>
      <c r="BC114" s="456">
        <f t="shared" ref="BC114" si="733">SUM(BC109:BC113)</f>
        <v>2</v>
      </c>
    </row>
    <row r="115" spans="1:55" ht="33.950000000000003" customHeight="1">
      <c r="A115" s="2465" t="s">
        <v>105</v>
      </c>
      <c r="B115" s="449" t="s">
        <v>74</v>
      </c>
      <c r="C115" s="2754">
        <f>SUM('Комунальні по юр. особам'!E724:E748)</f>
        <v>820</v>
      </c>
      <c r="D115" s="2755">
        <f>C115-SUM(K115:K119)</f>
        <v>204</v>
      </c>
      <c r="E115" s="450">
        <f>SUM(K115,AT115)</f>
        <v>59</v>
      </c>
      <c r="F115" s="451">
        <f>SUM(G115:J115)</f>
        <v>4</v>
      </c>
      <c r="G115" s="231">
        <f>SUM('Комунальні по юр. особам'!I724)</f>
        <v>4</v>
      </c>
      <c r="H115" s="231">
        <f>SUM('Комунальні по юр. особам'!J724)</f>
        <v>0</v>
      </c>
      <c r="I115" s="231">
        <f>SUM('Комунальні по юр. особам'!K724)</f>
        <v>0</v>
      </c>
      <c r="J115" s="232">
        <f>SUM('Комунальні по юр. особам'!L724)</f>
        <v>0</v>
      </c>
      <c r="K115" s="510">
        <f>IF(AND(SUM(L115:P115)=SUM(W115:X115),SUM(Q115:V115)=SUM(W115:X115)),SUM(L115:P115),"ПЕРЕВІРТЕ ПРАВИЛЬНІСТЬ ДАНИХ")</f>
        <v>57</v>
      </c>
      <c r="L115" s="228">
        <f>SUM('Комунальні по юр. особам'!N724,'Комунальні по юр. особам'!N729,'Комунальні по юр. особам'!N734,'Комунальні по юр. особам'!N739,'Комунальні по юр. особам'!N744)</f>
        <v>0</v>
      </c>
      <c r="M115" s="263">
        <f>SUM('Комунальні по юр. особам'!O724,'Комунальні по юр. особам'!O729,'Комунальні по юр. особам'!O734,'Комунальні по юр. особам'!O739,'Комунальні по юр. особам'!O744)</f>
        <v>57</v>
      </c>
      <c r="N115" s="263">
        <f>SUM('Комунальні по юр. особам'!P724,'Комунальні по юр. особам'!P729,'Комунальні по юр. особам'!P734,'Комунальні по юр. особам'!P739,'Комунальні по юр. особам'!P744)</f>
        <v>0</v>
      </c>
      <c r="O115" s="263">
        <f>SUM('Комунальні по юр. особам'!Q724,'Комунальні по юр. особам'!Q729,'Комунальні по юр. особам'!Q734,'Комунальні по юр. особам'!Q739,'Комунальні по юр. особам'!Q744)</f>
        <v>0</v>
      </c>
      <c r="P115" s="452">
        <f>SUM('Комунальні по юр. особам'!R724,'Комунальні по юр. особам'!R729,'Комунальні по юр. особам'!R734,'Комунальні по юр. особам'!R739,'Комунальні по юр. особам'!R744)</f>
        <v>0</v>
      </c>
      <c r="Q115" s="264">
        <f>SUM('Комунальні по юр. особам'!S724,'Комунальні по юр. особам'!S729,'Комунальні по юр. особам'!S734,'Комунальні по юр. особам'!S739,'Комунальні по юр. особам'!S744)</f>
        <v>4</v>
      </c>
      <c r="R115" s="263">
        <f>SUM('Комунальні по юр. особам'!T724,'Комунальні по юр. особам'!T729,'Комунальні по юр. особам'!T734,'Комунальні по юр. особам'!T739,'Комунальні по юр. особам'!T744)</f>
        <v>0</v>
      </c>
      <c r="S115" s="263">
        <f>SUM('Комунальні по юр. особам'!U724,'Комунальні по юр. особам'!U729,'Комунальні по юр. особам'!U734,'Комунальні по юр. особам'!U739,'Комунальні по юр. особам'!U744)</f>
        <v>0</v>
      </c>
      <c r="T115" s="453">
        <f>SUM('Комунальні по юр. особам'!V724,'Комунальні по юр. особам'!V729,'Комунальні по юр. особам'!V734,'Комунальні по юр. особам'!V739,'Комунальні по юр. особам'!V744)</f>
        <v>45</v>
      </c>
      <c r="U115" s="263">
        <f>SUM('Комунальні по юр. особам'!W724,'Комунальні по юр. особам'!W729,'Комунальні по юр. особам'!W734,'Комунальні по юр. особам'!W739,'Комунальні по юр. особам'!W744)</f>
        <v>8</v>
      </c>
      <c r="V115" s="229">
        <f>SUM('Комунальні по юр. особам'!X724,'Комунальні по юр. особам'!X729,'Комунальні по юр. особам'!X734,'Комунальні по юр. особам'!X739,'Комунальні по юр. особам'!X744)</f>
        <v>0</v>
      </c>
      <c r="W115" s="228">
        <f>SUM('Комунальні по юр. особам'!Y724,'Комунальні по юр. особам'!Y729,'Комунальні по юр. особам'!Y734,'Комунальні по юр. особам'!Y739,'Комунальні по юр. особам'!Y744)</f>
        <v>51</v>
      </c>
      <c r="X115" s="229">
        <f>SUM('Комунальні по юр. особам'!Z724,'Комунальні по юр. особам'!Z729,'Комунальні по юр. особам'!Z734,'Комунальні по юр. особам'!Z739,'Комунальні по юр. особам'!Z744)</f>
        <v>6</v>
      </c>
      <c r="Y115" s="230">
        <f>SUM('Комунальні по юр. особам'!AA724,'Комунальні по юр. особам'!AA729,'Комунальні по юр. особам'!AA734,'Комунальні по юр. особам'!AA739,'Комунальні по юр. особам'!AA744)</f>
        <v>0</v>
      </c>
      <c r="Z115" s="231">
        <f>SUM('Комунальні по юр. особам'!AB724,'Комунальні по юр. особам'!AB729,'Комунальні по юр. особам'!AB734,'Комунальні по юр. особам'!AB739,'Комунальні по юр. особам'!AB744)</f>
        <v>14</v>
      </c>
      <c r="AA115" s="231">
        <f>SUM('Комунальні по юр. особам'!AC724,'Комунальні по юр. особам'!AC729,'Комунальні по юр. особам'!AC734,'Комунальні по юр. особам'!AC739,'Комунальні по юр. особам'!AC744)</f>
        <v>14</v>
      </c>
      <c r="AB115" s="231">
        <f>SUM('Комунальні по юр. особам'!AD724,'Комунальні по юр. особам'!AD729,'Комунальні по юр. особам'!AD734,'Комунальні по юр. особам'!AD739,'Комунальні по юр. особам'!AD744)</f>
        <v>3</v>
      </c>
      <c r="AC115" s="231">
        <f>SUM('Комунальні по юр. особам'!AE724,'Комунальні по юр. особам'!AE729,'Комунальні по юр. особам'!AE734,'Комунальні по юр. особам'!AE739,'Комунальні по юр. особам'!AE744)</f>
        <v>30</v>
      </c>
      <c r="AD115" s="232">
        <f>SUM('Комунальні по юр. особам'!AF724,'Комунальні по юр. особам'!AF729,'Комунальні по юр. особам'!AF734,'Комунальні по юр. особам'!AF739,'Комунальні по юр. особам'!AF744)</f>
        <v>0</v>
      </c>
      <c r="AE115" s="524">
        <f>AVERAGE('Комунальні по юр. особам'!AG724,'Комунальні по юр. особам'!AG729,'Комунальні по юр. особам'!AG739)</f>
        <v>42.333333333333336</v>
      </c>
      <c r="AF115" s="525">
        <f>AVERAGE('Комунальні по юр. особам'!AH724,'Комунальні по юр. особам'!AH729,'Комунальні по юр. особам'!AH739)</f>
        <v>21.333333333333332</v>
      </c>
      <c r="AG115" s="526">
        <f>AVERAGE('Комунальні по юр. особам'!AI724,'Комунальні по юр. особам'!AI729,'Комунальні по юр. особам'!AI739)</f>
        <v>11.666666666666666</v>
      </c>
      <c r="AH115" s="274">
        <f>SUM(AL115:AN115)</f>
        <v>57</v>
      </c>
      <c r="AI115" s="273"/>
      <c r="AJ115" s="231"/>
      <c r="AK115" s="454"/>
      <c r="AL115" s="230">
        <f>SUM('Комунальні по юр. особам'!AN724,'Комунальні по юр. особам'!AN729,'Комунальні по юр. особам'!AN734,'Комунальні по юр. особам'!AN739,'Комунальні по юр. особам'!AN744)</f>
        <v>0</v>
      </c>
      <c r="AM115" s="231">
        <f>SUM('Комунальні по юр. особам'!AO724,'Комунальні по юр. особам'!AO729,'Комунальні по юр. особам'!AO734,'Комунальні по юр. особам'!AO739,'Комунальні по юр. особам'!AO744)</f>
        <v>51</v>
      </c>
      <c r="AN115" s="454">
        <f>SUM('Комунальні по юр. особам'!AP724,'Комунальні по юр. особам'!AP729,'Комунальні по юр. особам'!AP734,'Комунальні по юр. особам'!AP739,'Комунальні по юр. особам'!AP744)</f>
        <v>6</v>
      </c>
      <c r="AO115" s="230"/>
      <c r="AP115" s="231"/>
      <c r="AQ115" s="231"/>
      <c r="AR115" s="231"/>
      <c r="AS115" s="232"/>
      <c r="AT115" s="398">
        <f>SUM(AU115:BC115)</f>
        <v>2</v>
      </c>
      <c r="AU115" s="228">
        <f>SUM('Комунальні по юр. особам'!AW724,'Комунальні по юр. особам'!AW729,'Комунальні по юр. особам'!AW734,'Комунальні по юр. особам'!AW739,'Комунальні по юр. особам'!AW744)</f>
        <v>0</v>
      </c>
      <c r="AV115" s="228">
        <f>SUM('Комунальні по юр. особам'!AX724,'Комунальні по юр. особам'!AX729,'Комунальні по юр. особам'!AX734,'Комунальні по юр. особам'!AX739,'Комунальні по юр. особам'!AX744)</f>
        <v>0</v>
      </c>
      <c r="AW115" s="228">
        <f>SUM('Комунальні по юр. особам'!AY724,'Комунальні по юр. особам'!AY729,'Комунальні по юр. особам'!AY734,'Комунальні по юр. особам'!AY739,'Комунальні по юр. особам'!AY744)</f>
        <v>0</v>
      </c>
      <c r="AX115" s="228">
        <f>SUM('Комунальні по юр. особам'!AZ724,'Комунальні по юр. особам'!AZ729,'Комунальні по юр. особам'!AZ734,'Комунальні по юр. особам'!AZ739,'Комунальні по юр. особам'!AZ744)</f>
        <v>2</v>
      </c>
      <c r="AY115" s="228">
        <f>SUM('Комунальні по юр. особам'!BA724,'Комунальні по юр. особам'!BA729,'Комунальні по юр. особам'!BA734,'Комунальні по юр. особам'!BA739,'Комунальні по юр. особам'!BA744)</f>
        <v>0</v>
      </c>
      <c r="AZ115" s="228">
        <f>SUM('Комунальні по юр. особам'!BB724,'Комунальні по юр. особам'!BB729,'Комунальні по юр. особам'!BB734,'Комунальні по юр. особам'!BB739,'Комунальні по юр. особам'!BB744)</f>
        <v>0</v>
      </c>
      <c r="BA115" s="228">
        <f>SUM('Комунальні по юр. особам'!BC724,'Комунальні по юр. особам'!BC729,'Комунальні по юр. особам'!BC734,'Комунальні по юр. особам'!BC739,'Комунальні по юр. особам'!BC744)</f>
        <v>0</v>
      </c>
      <c r="BB115" s="228">
        <f>SUM('Комунальні по юр. особам'!BD724,'Комунальні по юр. особам'!BD729,'Комунальні по юр. особам'!BD734,'Комунальні по юр. особам'!BD739,'Комунальні по юр. особам'!BD744)</f>
        <v>0</v>
      </c>
      <c r="BC115" s="411">
        <f>SUM('Комунальні по юр. особам'!BE724,'Комунальні по юр. особам'!BE729,'Комунальні по юр. особам'!BE734,'Комунальні по юр. особам'!BE739,'Комунальні по юр. особам'!BE744)</f>
        <v>0</v>
      </c>
    </row>
    <row r="116" spans="1:55" ht="33.950000000000003" customHeight="1">
      <c r="A116" s="2466"/>
      <c r="B116" s="234" t="s">
        <v>75</v>
      </c>
      <c r="C116" s="2627"/>
      <c r="D116" s="2630"/>
      <c r="E116" s="227">
        <f t="shared" ref="E116" si="734">SUM(K116,AT116)</f>
        <v>0</v>
      </c>
      <c r="F116" s="235">
        <f t="shared" ref="F116" si="735">SUM(G116:J116)</f>
        <v>0</v>
      </c>
      <c r="G116" s="236"/>
      <c r="H116" s="236"/>
      <c r="I116" s="236"/>
      <c r="J116" s="237"/>
      <c r="K116" s="504">
        <f t="shared" ref="K116" si="736">IF(AND(SUM(L116:P116)=SUM(W116:X116),SUM(Q116:V116)=SUM(W116:X116)),SUM(L116:P116),"ПЕРЕВІРТЕ ПРАВИЛЬНІСТЬ ДАНИХ")</f>
        <v>0</v>
      </c>
      <c r="L116" s="259"/>
      <c r="M116" s="238"/>
      <c r="N116" s="238"/>
      <c r="O116" s="238"/>
      <c r="P116" s="239"/>
      <c r="Q116" s="240"/>
      <c r="R116" s="241"/>
      <c r="S116" s="241"/>
      <c r="T116" s="238"/>
      <c r="U116" s="238"/>
      <c r="V116" s="242"/>
      <c r="W116" s="228"/>
      <c r="X116" s="229"/>
      <c r="Y116" s="243"/>
      <c r="Z116" s="244"/>
      <c r="AA116" s="244"/>
      <c r="AB116" s="244"/>
      <c r="AC116" s="244"/>
      <c r="AD116" s="245"/>
      <c r="AE116" s="477"/>
      <c r="AF116" s="478"/>
      <c r="AG116" s="409"/>
      <c r="AH116" s="247"/>
      <c r="AI116" s="248"/>
      <c r="AJ116" s="249"/>
      <c r="AK116" s="250"/>
      <c r="AL116" s="251"/>
      <c r="AM116" s="249"/>
      <c r="AN116" s="250"/>
      <c r="AO116" s="251"/>
      <c r="AP116" s="249"/>
      <c r="AQ116" s="249"/>
      <c r="AR116" s="249"/>
      <c r="AS116" s="252"/>
      <c r="AT116" s="372">
        <f t="shared" ref="AT116" si="737">SUM(AU116:BC116)</f>
        <v>0</v>
      </c>
      <c r="AU116" s="259"/>
      <c r="AV116" s="238"/>
      <c r="AW116" s="238"/>
      <c r="AX116" s="238"/>
      <c r="AY116" s="238"/>
      <c r="AZ116" s="238"/>
      <c r="BA116" s="238"/>
      <c r="BB116" s="238"/>
      <c r="BC116" s="400"/>
    </row>
    <row r="117" spans="1:55" ht="33.950000000000003" customHeight="1">
      <c r="A117" s="2466"/>
      <c r="B117" s="234" t="s">
        <v>76</v>
      </c>
      <c r="C117" s="2627"/>
      <c r="D117" s="2630"/>
      <c r="E117" s="278">
        <f>SUM(K117,AT117)</f>
        <v>0</v>
      </c>
      <c r="F117" s="68">
        <f>SUM(G117:J117)</f>
        <v>0</v>
      </c>
      <c r="G117" s="249"/>
      <c r="H117" s="249"/>
      <c r="I117" s="249"/>
      <c r="J117" s="252"/>
      <c r="K117" s="504">
        <f>IF(AND(SUM(L117:P117)=SUM(W117:X117),SUM(Q117:V117)=SUM(W117:X117)),SUM(L117:P117),"ПЕРЕВІРТЕ ПРАВИЛЬНІСТЬ ДАНИХ")</f>
        <v>0</v>
      </c>
      <c r="L117" s="259"/>
      <c r="M117" s="238"/>
      <c r="N117" s="238"/>
      <c r="O117" s="253"/>
      <c r="P117" s="239"/>
      <c r="Q117" s="240"/>
      <c r="R117" s="238"/>
      <c r="S117" s="238"/>
      <c r="T117" s="238"/>
      <c r="U117" s="238"/>
      <c r="V117" s="242"/>
      <c r="W117" s="228"/>
      <c r="X117" s="229"/>
      <c r="Y117" s="230"/>
      <c r="Z117" s="231"/>
      <c r="AA117" s="231"/>
      <c r="AB117" s="231"/>
      <c r="AC117" s="231"/>
      <c r="AD117" s="232"/>
      <c r="AE117" s="421"/>
      <c r="AF117" s="479"/>
      <c r="AG117" s="248"/>
      <c r="AH117" s="279">
        <f>SUM(AI117:AK117)</f>
        <v>0</v>
      </c>
      <c r="AI117" s="248"/>
      <c r="AJ117" s="249"/>
      <c r="AK117" s="250"/>
      <c r="AL117" s="251"/>
      <c r="AM117" s="249"/>
      <c r="AN117" s="250"/>
      <c r="AO117" s="251"/>
      <c r="AP117" s="249"/>
      <c r="AQ117" s="249"/>
      <c r="AR117" s="249"/>
      <c r="AS117" s="252"/>
      <c r="AT117" s="220">
        <f>SUM(AU117:BC117)</f>
        <v>0</v>
      </c>
      <c r="AU117" s="259"/>
      <c r="AV117" s="238"/>
      <c r="AW117" s="238"/>
      <c r="AX117" s="238"/>
      <c r="AY117" s="238"/>
      <c r="AZ117" s="238"/>
      <c r="BA117" s="238"/>
      <c r="BB117" s="238"/>
      <c r="BC117" s="400"/>
    </row>
    <row r="118" spans="1:55" ht="33.950000000000003" customHeight="1">
      <c r="A118" s="2466"/>
      <c r="B118" s="234" t="s">
        <v>77</v>
      </c>
      <c r="C118" s="2627"/>
      <c r="D118" s="2630"/>
      <c r="E118" s="227">
        <f>SUM(K118,AT118)</f>
        <v>565</v>
      </c>
      <c r="F118" s="235">
        <f>SUM(G118:J118)</f>
        <v>20</v>
      </c>
      <c r="G118" s="249">
        <f>SUM('Комунальні по юр. особам'!I727,'Комунальні по юр. особам'!I732,'Комунальні по юр. особам'!I737,'Комунальні по юр. особам'!I742,'Комунальні по юр. особам'!I747)</f>
        <v>7</v>
      </c>
      <c r="H118" s="249">
        <f>SUM('Комунальні по юр. особам'!J727,'Комунальні по юр. особам'!J732,'Комунальні по юр. особам'!J737,'Комунальні по юр. особам'!J742,'Комунальні по юр. особам'!J747)</f>
        <v>11</v>
      </c>
      <c r="I118" s="249">
        <f>SUM('Комунальні по юр. особам'!K727,'Комунальні по юр. особам'!K732,'Комунальні по юр. особам'!K737,'Комунальні по юр. особам'!K742,'Комунальні по юр. особам'!K747)</f>
        <v>2</v>
      </c>
      <c r="J118" s="252">
        <f>SUM('Комунальні по юр. особам'!L727,'Комунальні по юр. особам'!L732,'Комунальні по юр. особам'!L737,'Комунальні по юр. особам'!L742,'Комунальні по юр. особам'!L747)</f>
        <v>0</v>
      </c>
      <c r="K118" s="504">
        <f>SUM('Комунальні по юр. особам'!M727,'Комунальні по юр. особам'!M732,'Комунальні по юр. особам'!M737,'Комунальні по юр. особам'!M742,'Комунальні по юр. особам'!M747)</f>
        <v>559</v>
      </c>
      <c r="L118" s="259">
        <f>SUM('Комунальні по юр. особам'!N727,'Комунальні по юр. особам'!N732,'Комунальні по юр. особам'!N737,'Комунальні по юр. особам'!N742,'Комунальні по юр. особам'!N747)</f>
        <v>0</v>
      </c>
      <c r="M118" s="238">
        <f>SUM('Комунальні по юр. особам'!O727,'Комунальні по юр. особам'!O732,'Комунальні по юр. особам'!O737,'Комунальні по юр. особам'!O742,'Комунальні по юр. особам'!O747)</f>
        <v>558</v>
      </c>
      <c r="N118" s="238">
        <f>SUM('Комунальні по юр. особам'!P727,'Комунальні по юр. особам'!P732,'Комунальні по юр. особам'!P737,'Комунальні по юр. особам'!P742,'Комунальні по юр. особам'!P747)</f>
        <v>0</v>
      </c>
      <c r="O118" s="238">
        <f>SUM('Комунальні по юр. особам'!Q727,'Комунальні по юр. особам'!Q732,'Комунальні по юр. особам'!Q737,'Комунальні по юр. особам'!Q742,'Комунальні по юр. особам'!Q747)</f>
        <v>0</v>
      </c>
      <c r="P118" s="239">
        <f>SUM('Комунальні по юр. особам'!R727,'Комунальні по юр. особам'!R732,'Комунальні по юр. особам'!R737,'Комунальні по юр. особам'!R742,'Комунальні по юр. особам'!R747)</f>
        <v>1</v>
      </c>
      <c r="Q118" s="240">
        <f>SUM('Комунальні по юр. особам'!S727,'Комунальні по юр. особам'!S732,'Комунальні по юр. особам'!S737,'Комунальні по юр. особам'!S742,'Комунальні по юр. особам'!S747)</f>
        <v>31</v>
      </c>
      <c r="R118" s="238">
        <f>SUM('Комунальні по юр. особам'!T727,'Комунальні по юр. особам'!T732,'Комунальні по юр. особам'!T737,'Комунальні по юр. особам'!T742,'Комунальні по юр. особам'!T747)</f>
        <v>0</v>
      </c>
      <c r="S118" s="238">
        <f>SUM('Комунальні по юр. особам'!U727,'Комунальні по юр. особам'!U732,'Комунальні по юр. особам'!U737,'Комунальні по юр. особам'!U742,'Комунальні по юр. особам'!U747)</f>
        <v>0</v>
      </c>
      <c r="T118" s="238">
        <f>SUM('Комунальні по юр. особам'!V727,'Комунальні по юр. особам'!V732,'Комунальні по юр. особам'!V737,'Комунальні по юр. особам'!V742,'Комунальні по юр. особам'!V747)</f>
        <v>481</v>
      </c>
      <c r="U118" s="238">
        <f>SUM('Комунальні по юр. особам'!W727,'Комунальні по юр. особам'!W732,'Комунальні по юр. особам'!W737,'Комунальні по юр. особам'!W742,'Комунальні по юр. особам'!W747)</f>
        <v>39</v>
      </c>
      <c r="V118" s="242">
        <f>SUM('Комунальні по юр. особам'!X727,'Комунальні по юр. особам'!X732,'Комунальні по юр. особам'!X737,'Комунальні по юр. особам'!X742,'Комунальні по юр. особам'!X747)</f>
        <v>8</v>
      </c>
      <c r="W118" s="228">
        <f>SUM('Комунальні по юр. особам'!Y727,'Комунальні по юр. особам'!Y732,'Комунальні по юр. особам'!Y737,'Комунальні по юр. особам'!Y742,'Комунальні по юр. особам'!Y747)</f>
        <v>501</v>
      </c>
      <c r="X118" s="229">
        <f>SUM('Комунальні по юр. особам'!Z727,'Комунальні по юр. особам'!Z732,'Комунальні по юр. особам'!Z737,'Комунальні по юр. особам'!Z742,'Комунальні по юр. особам'!Z747)</f>
        <v>58</v>
      </c>
      <c r="Y118" s="230">
        <f>SUM('Комунальні по юр. особам'!AA727,'Комунальні по юр. особам'!AA732,'Комунальні по юр. особам'!AA737,'Комунальні по юр. особам'!AA742,'Комунальні по юр. особам'!AA747)</f>
        <v>0</v>
      </c>
      <c r="Z118" s="231">
        <f>SUM('Комунальні по юр. особам'!AB727,'Комунальні по юр. особам'!AB732,'Комунальні по юр. особам'!AB737,'Комунальні по юр. особам'!AB742,'Комунальні по юр. особам'!AB747)</f>
        <v>150</v>
      </c>
      <c r="AA118" s="231">
        <f>SUM('Комунальні по юр. особам'!AC727,'Комунальні по юр. особам'!AC732,'Комунальні по юр. особам'!AC737,'Комунальні по юр. особам'!AC742,'Комунальні по юр. особам'!AC747)</f>
        <v>150</v>
      </c>
      <c r="AB118" s="231">
        <f>SUM('Комунальні по юр. особам'!AD727,'Комунальні по юр. особам'!AD732,'Комунальні по юр. особам'!AD737,'Комунальні по юр. особам'!AD742,'Комунальні по юр. особам'!AD747)</f>
        <v>49</v>
      </c>
      <c r="AC118" s="231">
        <f>SUM('Комунальні по юр. особам'!AE727,'Комунальні по юр. особам'!AE732,'Комунальні по юр. особам'!AE737,'Комунальні по юр. особам'!AE742,'Комунальні по юр. особам'!AE747)</f>
        <v>393</v>
      </c>
      <c r="AD118" s="232">
        <f>SUM('Комунальні по юр. особам'!AF727,'Комунальні по юр. особам'!AF732,'Комунальні по юр. особам'!AF737,'Комунальні по юр. особам'!AF742,'Комунальні по юр. особам'!AF747)</f>
        <v>47</v>
      </c>
      <c r="AE118" s="421">
        <f>AVERAGE('Комунальні по юр. особам'!AG727,'Комунальні по юр. особам'!AG732,'Комунальні по юр. особам'!AG737,'Комунальні по юр. особам'!AG742,'Комунальні по юр. особам'!AG747)</f>
        <v>43.4</v>
      </c>
      <c r="AF118" s="479">
        <f>AVERAGE('Комунальні по юр. особам'!AH727,'Комунальні по юр. особам'!AH732,'Комунальні по юр. особам'!AH737,'Комунальні по юр. особам'!AH742,'Комунальні по юр. особам'!AH747)</f>
        <v>22.6</v>
      </c>
      <c r="AG118" s="248">
        <f>AVERAGE('Комунальні по юр. особам'!AI727,'Комунальні по юр. особам'!AI732,'Комунальні по юр. особам'!AI737,'Комунальні по юр. особам'!AI742,'Комунальні по юр. особам'!AI747)</f>
        <v>90.4</v>
      </c>
      <c r="AH118" s="247">
        <f>SUM(AO118:AS118)</f>
        <v>553</v>
      </c>
      <c r="AI118" s="248"/>
      <c r="AJ118" s="249"/>
      <c r="AK118" s="250"/>
      <c r="AL118" s="251"/>
      <c r="AM118" s="249"/>
      <c r="AN118" s="250"/>
      <c r="AO118" s="254">
        <f>SUM('Комунальні по юр. особам'!AQ727,'Комунальні по юр. особам'!AQ732,'Комунальні по юр. особам'!AQ737,'Комунальні по юр. особам'!AQ742,'Комунальні по юр. особам'!AQ747)</f>
        <v>4</v>
      </c>
      <c r="AP118" s="255">
        <f>SUM('Комунальні по юр. особам'!AR727,'Комунальні по юр. особам'!AR732,'Комунальні по юр. особам'!AR737,'Комунальні по юр. особам'!AR742,'Комунальні по юр. особам'!AR747)</f>
        <v>91</v>
      </c>
      <c r="AQ118" s="255">
        <f>SUM('Комунальні по юр. особам'!AS727,'Комунальні по юр. особам'!AS732,'Комунальні по юр. особам'!AS737,'Комунальні по юр. особам'!AS742,'Комунальні по юр. особам'!AS747)</f>
        <v>343</v>
      </c>
      <c r="AR118" s="255">
        <f>SUM('Комунальні по юр. особам'!AT727,'Комунальні по юр. особам'!AT732,'Комунальні по юр. особам'!AT737,'Комунальні по юр. особам'!AT742,'Комунальні по юр. особам'!AT747)</f>
        <v>111</v>
      </c>
      <c r="AS118" s="255">
        <f>SUM('Комунальні по юр. особам'!AU727,'Комунальні по юр. особам'!AU732,'Комунальні по юр. особам'!AU737,'Комунальні по юр. особам'!AU742,'Комунальні по юр. особам'!AU747)</f>
        <v>4</v>
      </c>
      <c r="AT118" s="372">
        <f>SUM(AU118:BC118)</f>
        <v>6</v>
      </c>
      <c r="AU118" s="259">
        <f>SUM('Комунальні по юр. особам'!AW727,'Комунальні по юр. особам'!AW732,'Комунальні по юр. особам'!AW737,'Комунальні по юр. особам'!AW742,'Комунальні по юр. особам'!AW747)</f>
        <v>0</v>
      </c>
      <c r="AV118" s="238">
        <f>SUM('Комунальні по юр. особам'!AX727,'Комунальні по юр. особам'!AX732,'Комунальні по юр. особам'!AX737,'Комунальні по юр. особам'!AX742,'Комунальні по юр. особам'!AX747)</f>
        <v>0</v>
      </c>
      <c r="AW118" s="238">
        <f>SUM('Комунальні по юр. особам'!AY727,'Комунальні по юр. особам'!AY732,'Комунальні по юр. особам'!AY737,'Комунальні по юр. особам'!AY742,'Комунальні по юр. особам'!AY747)</f>
        <v>0</v>
      </c>
      <c r="AX118" s="238">
        <f>SUM('Комунальні по юр. особам'!AZ727,'Комунальні по юр. особам'!AZ732,'Комунальні по юр. особам'!AZ737,'Комунальні по юр. особам'!AZ742,'Комунальні по юр. особам'!AZ747)</f>
        <v>2</v>
      </c>
      <c r="AY118" s="238">
        <f>SUM('Комунальні по юр. особам'!BA727,'Комунальні по юр. особам'!BA732,'Комунальні по юр. особам'!BA737,'Комунальні по юр. особам'!BA742,'Комунальні по юр. особам'!BA747)</f>
        <v>2</v>
      </c>
      <c r="AZ118" s="238">
        <f>SUM('Комунальні по юр. особам'!BB727,'Комунальні по юр. особам'!BB732,'Комунальні по юр. особам'!BB737,'Комунальні по юр. особам'!BB742,'Комунальні по юр. особам'!BB747)</f>
        <v>0</v>
      </c>
      <c r="BA118" s="238">
        <f>SUM('Комунальні по юр. особам'!BC727,'Комунальні по юр. особам'!BC732,'Комунальні по юр. особам'!BC737,'Комунальні по юр. особам'!BC742,'Комунальні по юр. особам'!BC747)</f>
        <v>1</v>
      </c>
      <c r="BB118" s="238">
        <f>SUM('Комунальні по юр. особам'!BD727,'Комунальні по юр. особам'!BD732,'Комунальні по юр. особам'!BD737,'Комунальні по юр. особам'!BD742,'Комунальні по юр. особам'!BD747)</f>
        <v>1</v>
      </c>
      <c r="BC118" s="400">
        <f>SUM('Комунальні по юр. особам'!BE727,'Комунальні по юр. особам'!BE732,'Комунальні по юр. особам'!BE737,'Комунальні по юр. особам'!BE742,'Комунальні по юр. особам'!BE747)</f>
        <v>0</v>
      </c>
    </row>
    <row r="119" spans="1:55" ht="33.950000000000003" customHeight="1" thickBot="1">
      <c r="A119" s="2466"/>
      <c r="B119" s="256" t="s">
        <v>78</v>
      </c>
      <c r="C119" s="2627"/>
      <c r="D119" s="2630"/>
      <c r="E119" s="433">
        <f t="shared" ref="E119" si="738">SUM(K119,AT119)</f>
        <v>0</v>
      </c>
      <c r="F119" s="434">
        <f t="shared" ref="F119" si="739">SUM(G119:J119)</f>
        <v>0</v>
      </c>
      <c r="G119" s="435"/>
      <c r="H119" s="435"/>
      <c r="I119" s="435"/>
      <c r="J119" s="261"/>
      <c r="K119" s="508">
        <f t="shared" ref="K119" si="740">IF(AND(SUM(L119:P119)=SUM(W119:X119),SUM(Q119:V119)=SUM(W119:X119)),SUM(L119:P119),"ПЕРЕВІРТЕ ПРАВИЛЬНІСТЬ ДАНИХ")</f>
        <v>0</v>
      </c>
      <c r="L119" s="448"/>
      <c r="M119" s="257"/>
      <c r="N119" s="257"/>
      <c r="O119" s="257"/>
      <c r="P119" s="258"/>
      <c r="Q119" s="511"/>
      <c r="R119" s="257"/>
      <c r="S119" s="257"/>
      <c r="T119" s="257"/>
      <c r="U119" s="257"/>
      <c r="V119" s="512"/>
      <c r="W119" s="448"/>
      <c r="X119" s="512"/>
      <c r="Y119" s="260"/>
      <c r="Z119" s="435"/>
      <c r="AA119" s="435"/>
      <c r="AB119" s="435"/>
      <c r="AC119" s="435"/>
      <c r="AD119" s="261"/>
      <c r="AE119" s="520"/>
      <c r="AF119" s="521"/>
      <c r="AG119" s="522"/>
      <c r="AH119" s="266"/>
      <c r="AI119" s="265"/>
      <c r="AJ119" s="441"/>
      <c r="AK119" s="513"/>
      <c r="AL119" s="514"/>
      <c r="AM119" s="441"/>
      <c r="AN119" s="513"/>
      <c r="AO119" s="514"/>
      <c r="AP119" s="441"/>
      <c r="AQ119" s="441"/>
      <c r="AR119" s="441"/>
      <c r="AS119" s="442"/>
      <c r="AT119" s="509">
        <f t="shared" ref="AT119" si="741">SUM(AU119:BC119)</f>
        <v>0</v>
      </c>
      <c r="AU119" s="448"/>
      <c r="AV119" s="257"/>
      <c r="AW119" s="257"/>
      <c r="AX119" s="257"/>
      <c r="AY119" s="257"/>
      <c r="AZ119" s="257"/>
      <c r="BA119" s="257"/>
      <c r="BB119" s="257"/>
      <c r="BC119" s="437"/>
    </row>
    <row r="120" spans="1:55" s="432" customFormat="1" ht="33.950000000000003" customHeight="1" thickBot="1">
      <c r="A120" s="2467"/>
      <c r="B120" s="2756" t="s">
        <v>495</v>
      </c>
      <c r="C120" s="2757"/>
      <c r="D120" s="2757"/>
      <c r="E120" s="455">
        <f>SUM(E115:E119)</f>
        <v>624</v>
      </c>
      <c r="F120" s="455">
        <f>SUM(F115:F119)</f>
        <v>24</v>
      </c>
      <c r="G120" s="455">
        <f t="shared" ref="G120" si="742">SUM(G115:G119)</f>
        <v>11</v>
      </c>
      <c r="H120" s="455">
        <f t="shared" ref="H120" si="743">SUM(H115:H119)</f>
        <v>11</v>
      </c>
      <c r="I120" s="455">
        <f t="shared" ref="I120" si="744">SUM(I115:I119)</f>
        <v>2</v>
      </c>
      <c r="J120" s="482">
        <f t="shared" ref="J120" si="745">SUM(J115:J119)</f>
        <v>0</v>
      </c>
      <c r="K120" s="498">
        <f>SUM(K115:K119)</f>
        <v>616</v>
      </c>
      <c r="L120" s="497">
        <f t="shared" ref="L120" si="746">SUM(L115:L119)</f>
        <v>0</v>
      </c>
      <c r="M120" s="455">
        <f t="shared" ref="M120" si="747">SUM(M115:M119)</f>
        <v>615</v>
      </c>
      <c r="N120" s="455">
        <f t="shared" ref="N120" si="748">SUM(N115:N119)</f>
        <v>0</v>
      </c>
      <c r="O120" s="455">
        <f t="shared" ref="O120" si="749">SUM(O115:O119)</f>
        <v>0</v>
      </c>
      <c r="P120" s="455">
        <f>SUM(P115:P119)</f>
        <v>1</v>
      </c>
      <c r="Q120" s="455">
        <f t="shared" ref="Q120" si="750">SUM(Q115:Q119)</f>
        <v>35</v>
      </c>
      <c r="R120" s="455">
        <f t="shared" ref="R120" si="751">SUM(R115:R119)</f>
        <v>0</v>
      </c>
      <c r="S120" s="455">
        <f>SUM(S115:S119)</f>
        <v>0</v>
      </c>
      <c r="T120" s="455">
        <f t="shared" ref="T120" si="752">SUM(T115:T119)</f>
        <v>526</v>
      </c>
      <c r="U120" s="455">
        <f t="shared" ref="U120" si="753">SUM(U115:U119)</f>
        <v>47</v>
      </c>
      <c r="V120" s="455">
        <f t="shared" ref="V120" si="754">SUM(V115:V119)</f>
        <v>8</v>
      </c>
      <c r="W120" s="455">
        <f t="shared" ref="W120" si="755">SUM(W115:W119)</f>
        <v>552</v>
      </c>
      <c r="X120" s="455">
        <f>SUM(X115:X119)</f>
        <v>64</v>
      </c>
      <c r="Y120" s="455">
        <f t="shared" ref="Y120" si="756">SUM(Y115:Y119)</f>
        <v>0</v>
      </c>
      <c r="Z120" s="455">
        <f t="shared" ref="Z120" si="757">SUM(Z115:Z119)</f>
        <v>164</v>
      </c>
      <c r="AA120" s="455">
        <f t="shared" ref="AA120" si="758">SUM(AA115:AA119)</f>
        <v>164</v>
      </c>
      <c r="AB120" s="455">
        <f t="shared" ref="AB120" si="759">SUM(AB115:AB119)</f>
        <v>52</v>
      </c>
      <c r="AC120" s="455">
        <f>SUM(AC115:AC119)</f>
        <v>423</v>
      </c>
      <c r="AD120" s="455">
        <f>SUM(AD115:AD119)</f>
        <v>47</v>
      </c>
      <c r="AE120" s="471">
        <f>AVERAGE(AE115:AE119)</f>
        <v>42.866666666666667</v>
      </c>
      <c r="AF120" s="471">
        <f>AVERAGE(AF115:AF119)</f>
        <v>21.966666666666669</v>
      </c>
      <c r="AG120" s="455"/>
      <c r="AH120" s="455">
        <f>SUM(AH115:AH119)</f>
        <v>610</v>
      </c>
      <c r="AI120" s="455">
        <f>SUM(AI115:AI119)</f>
        <v>0</v>
      </c>
      <c r="AJ120" s="455">
        <f t="shared" ref="AJ120" si="760">SUM(AJ115:AJ119)</f>
        <v>0</v>
      </c>
      <c r="AK120" s="455">
        <f t="shared" ref="AK120" si="761">SUM(AK115:AK119)</f>
        <v>0</v>
      </c>
      <c r="AL120" s="455">
        <f t="shared" ref="AL120" si="762">SUM(AL115:AL119)</f>
        <v>0</v>
      </c>
      <c r="AM120" s="455">
        <f t="shared" ref="AM120" si="763">SUM(AM115:AM119)</f>
        <v>51</v>
      </c>
      <c r="AN120" s="455">
        <f t="shared" ref="AN120" si="764">SUM(AN115:AN119)</f>
        <v>6</v>
      </c>
      <c r="AO120" s="455">
        <f>SUM(AO115:AO119)</f>
        <v>4</v>
      </c>
      <c r="AP120" s="455">
        <f>SUM(AP115:AP119)</f>
        <v>91</v>
      </c>
      <c r="AQ120" s="455">
        <f t="shared" ref="AQ120" si="765">SUM(AQ115:AQ119)</f>
        <v>343</v>
      </c>
      <c r="AR120" s="455">
        <f t="shared" ref="AR120" si="766">SUM(AR115:AR119)</f>
        <v>111</v>
      </c>
      <c r="AS120" s="482">
        <f t="shared" ref="AS120" si="767">SUM(AS115:AS119)</f>
        <v>4</v>
      </c>
      <c r="AT120" s="498">
        <f>SUM(AT115:AT119)</f>
        <v>8</v>
      </c>
      <c r="AU120" s="497">
        <f>SUM(AU115:AU119)</f>
        <v>0</v>
      </c>
      <c r="AV120" s="455">
        <f>SUM(AV115:AV119)</f>
        <v>0</v>
      </c>
      <c r="AW120" s="455">
        <f>SUM(AW115:AW119)</f>
        <v>0</v>
      </c>
      <c r="AX120" s="455">
        <f t="shared" ref="AX120" si="768">SUM(AX115:AX119)</f>
        <v>4</v>
      </c>
      <c r="AY120" s="455">
        <f t="shared" ref="AY120" si="769">SUM(AY115:AY119)</f>
        <v>2</v>
      </c>
      <c r="AZ120" s="455">
        <f t="shared" ref="AZ120" si="770">SUM(AZ115:AZ119)</f>
        <v>0</v>
      </c>
      <c r="BA120" s="455">
        <f t="shared" ref="BA120" si="771">SUM(BA115:BA119)</f>
        <v>1</v>
      </c>
      <c r="BB120" s="455">
        <f t="shared" ref="BB120" si="772">SUM(BB115:BB119)</f>
        <v>1</v>
      </c>
      <c r="BC120" s="456">
        <f t="shared" ref="BC120" si="773">SUM(BC115:BC119)</f>
        <v>0</v>
      </c>
    </row>
    <row r="121" spans="1:55" ht="33.950000000000003" customHeight="1">
      <c r="A121" s="2465" t="s">
        <v>102</v>
      </c>
      <c r="B121" s="449" t="s">
        <v>74</v>
      </c>
      <c r="C121" s="2437">
        <v>301</v>
      </c>
      <c r="D121" s="2461">
        <f>C121-SUM(K121:K125)</f>
        <v>116</v>
      </c>
      <c r="E121" s="536">
        <f t="shared" ref="E121:E125" si="774">SUM(K121,AT121)</f>
        <v>49</v>
      </c>
      <c r="F121" s="537">
        <v>4</v>
      </c>
      <c r="G121" s="65">
        <v>4</v>
      </c>
      <c r="H121" s="65"/>
      <c r="I121" s="65"/>
      <c r="J121" s="66"/>
      <c r="K121" s="538">
        <f t="shared" ref="K121:K125" si="775">IF(AND(SUM(L121:P121)=SUM(W121:X121),SUM(Q121:V121)=SUM(W121:X121)),SUM(L121:P121),"ПЕРЕВІРТЕ ПРАВИЛЬНІСТЬ ДАНИХ")</f>
        <v>47</v>
      </c>
      <c r="L121" s="104"/>
      <c r="M121" s="88"/>
      <c r="N121" s="88"/>
      <c r="O121" s="88"/>
      <c r="P121" s="126">
        <v>47</v>
      </c>
      <c r="Q121" s="87">
        <v>8</v>
      </c>
      <c r="R121" s="88">
        <v>39</v>
      </c>
      <c r="S121" s="88"/>
      <c r="T121" s="539"/>
      <c r="U121" s="88"/>
      <c r="V121" s="86"/>
      <c r="W121" s="87">
        <v>44</v>
      </c>
      <c r="X121" s="86">
        <v>3</v>
      </c>
      <c r="Y121" s="67"/>
      <c r="Z121" s="65">
        <v>7</v>
      </c>
      <c r="AA121" s="65">
        <v>7</v>
      </c>
      <c r="AB121" s="65">
        <v>1</v>
      </c>
      <c r="AC121" s="65">
        <v>26</v>
      </c>
      <c r="AD121" s="131">
        <v>2</v>
      </c>
      <c r="AE121" s="128">
        <v>42.5</v>
      </c>
      <c r="AF121" s="66">
        <v>18.8</v>
      </c>
      <c r="AG121" s="404">
        <v>8.2899999999999991</v>
      </c>
      <c r="AH121" s="540">
        <f t="shared" ref="AH121:AH125" si="776">SUM(AL121:AN121)</f>
        <v>47</v>
      </c>
      <c r="AI121" s="375" t="s">
        <v>97</v>
      </c>
      <c r="AJ121" s="376" t="s">
        <v>97</v>
      </c>
      <c r="AK121" s="377" t="s">
        <v>97</v>
      </c>
      <c r="AL121" s="67">
        <v>19</v>
      </c>
      <c r="AM121" s="65">
        <v>28</v>
      </c>
      <c r="AN121" s="131"/>
      <c r="AO121" s="378" t="s">
        <v>97</v>
      </c>
      <c r="AP121" s="376" t="s">
        <v>97</v>
      </c>
      <c r="AQ121" s="376" t="s">
        <v>97</v>
      </c>
      <c r="AR121" s="376" t="s">
        <v>97</v>
      </c>
      <c r="AS121" s="379" t="s">
        <v>97</v>
      </c>
      <c r="AT121" s="541">
        <f>SUM(AU121:BC121)</f>
        <v>2</v>
      </c>
      <c r="AU121" s="215"/>
      <c r="AV121" s="107"/>
      <c r="AW121" s="107"/>
      <c r="AX121" s="107"/>
      <c r="AY121" s="107"/>
      <c r="AZ121" s="107"/>
      <c r="BA121" s="107"/>
      <c r="BB121" s="107"/>
      <c r="BC121" s="108">
        <v>2</v>
      </c>
    </row>
    <row r="122" spans="1:55" ht="33.950000000000003" customHeight="1">
      <c r="A122" s="2466"/>
      <c r="B122" s="234" t="s">
        <v>75</v>
      </c>
      <c r="C122" s="2437"/>
      <c r="D122" s="2461"/>
      <c r="E122" s="105">
        <f t="shared" si="774"/>
        <v>0</v>
      </c>
      <c r="F122" s="68">
        <f>SUM(G122:J122)</f>
        <v>0</v>
      </c>
      <c r="G122" s="69"/>
      <c r="H122" s="69"/>
      <c r="I122" s="69"/>
      <c r="J122" s="70"/>
      <c r="K122" s="505">
        <f t="shared" si="775"/>
        <v>0</v>
      </c>
      <c r="L122" s="92"/>
      <c r="M122" s="71"/>
      <c r="N122" s="71"/>
      <c r="O122" s="71"/>
      <c r="P122" s="106"/>
      <c r="Q122" s="73"/>
      <c r="R122" s="71"/>
      <c r="S122" s="74"/>
      <c r="T122" s="71"/>
      <c r="U122" s="71"/>
      <c r="V122" s="72"/>
      <c r="W122" s="73"/>
      <c r="X122" s="72"/>
      <c r="Y122" s="76"/>
      <c r="Z122" s="69"/>
      <c r="AA122" s="69"/>
      <c r="AB122" s="69"/>
      <c r="AC122" s="69"/>
      <c r="AD122" s="77"/>
      <c r="AE122" s="75"/>
      <c r="AF122" s="70"/>
      <c r="AG122" s="89"/>
      <c r="AH122" s="157">
        <f t="shared" si="776"/>
        <v>0</v>
      </c>
      <c r="AI122" s="78" t="s">
        <v>98</v>
      </c>
      <c r="AJ122" s="79" t="s">
        <v>98</v>
      </c>
      <c r="AK122" s="80" t="s">
        <v>98</v>
      </c>
      <c r="AL122" s="81"/>
      <c r="AM122" s="79"/>
      <c r="AN122" s="80"/>
      <c r="AO122" s="81" t="s">
        <v>97</v>
      </c>
      <c r="AP122" s="79" t="s">
        <v>97</v>
      </c>
      <c r="AQ122" s="79" t="s">
        <v>97</v>
      </c>
      <c r="AR122" s="79" t="s">
        <v>97</v>
      </c>
      <c r="AS122" s="280" t="s">
        <v>97</v>
      </c>
      <c r="AT122" s="220">
        <f t="shared" ref="AT122:AT125" si="777">SUM(AU122:BC122)</f>
        <v>0</v>
      </c>
      <c r="AU122" s="214"/>
      <c r="AV122" s="82"/>
      <c r="AW122" s="82"/>
      <c r="AX122" s="82"/>
      <c r="AY122" s="82"/>
      <c r="AZ122" s="82"/>
      <c r="BA122" s="82"/>
      <c r="BB122" s="82"/>
      <c r="BC122" s="83"/>
    </row>
    <row r="123" spans="1:55" ht="33.950000000000003" customHeight="1">
      <c r="A123" s="2466"/>
      <c r="B123" s="234" t="s">
        <v>76</v>
      </c>
      <c r="C123" s="2437"/>
      <c r="D123" s="2461"/>
      <c r="E123" s="105">
        <f t="shared" si="774"/>
        <v>0</v>
      </c>
      <c r="F123" s="68">
        <f t="shared" ref="F123" si="778">SUM(G123:J123)</f>
        <v>0</v>
      </c>
      <c r="G123" s="69"/>
      <c r="H123" s="69"/>
      <c r="I123" s="69"/>
      <c r="J123" s="70"/>
      <c r="K123" s="505">
        <f t="shared" si="775"/>
        <v>0</v>
      </c>
      <c r="L123" s="92"/>
      <c r="M123" s="71"/>
      <c r="N123" s="84"/>
      <c r="O123" s="85"/>
      <c r="P123" s="126"/>
      <c r="Q123" s="87"/>
      <c r="R123" s="88"/>
      <c r="S123" s="71"/>
      <c r="T123" s="71"/>
      <c r="U123" s="71"/>
      <c r="V123" s="72"/>
      <c r="W123" s="87"/>
      <c r="X123" s="86"/>
      <c r="Y123" s="67"/>
      <c r="Z123" s="65"/>
      <c r="AA123" s="65"/>
      <c r="AB123" s="65"/>
      <c r="AC123" s="65"/>
      <c r="AD123" s="131"/>
      <c r="AE123" s="75"/>
      <c r="AF123" s="70"/>
      <c r="AG123" s="89"/>
      <c r="AH123" s="157">
        <f t="shared" si="776"/>
        <v>0</v>
      </c>
      <c r="AI123" s="78"/>
      <c r="AJ123" s="79"/>
      <c r="AK123" s="80"/>
      <c r="AL123" s="81" t="s">
        <v>97</v>
      </c>
      <c r="AM123" s="79" t="s">
        <v>97</v>
      </c>
      <c r="AN123" s="80" t="s">
        <v>97</v>
      </c>
      <c r="AO123" s="81" t="s">
        <v>97</v>
      </c>
      <c r="AP123" s="79" t="s">
        <v>97</v>
      </c>
      <c r="AQ123" s="79" t="s">
        <v>97</v>
      </c>
      <c r="AR123" s="79" t="s">
        <v>97</v>
      </c>
      <c r="AS123" s="280" t="s">
        <v>97</v>
      </c>
      <c r="AT123" s="220">
        <f t="shared" si="777"/>
        <v>0</v>
      </c>
      <c r="AU123" s="214"/>
      <c r="AV123" s="82"/>
      <c r="AW123" s="82"/>
      <c r="AX123" s="82"/>
      <c r="AY123" s="82"/>
      <c r="AZ123" s="82"/>
      <c r="BA123" s="82"/>
      <c r="BB123" s="82"/>
      <c r="BC123" s="83"/>
    </row>
    <row r="124" spans="1:55" ht="33.950000000000003" customHeight="1">
      <c r="A124" s="2466"/>
      <c r="B124" s="234" t="s">
        <v>77</v>
      </c>
      <c r="C124" s="2437"/>
      <c r="D124" s="2461"/>
      <c r="E124" s="105">
        <f t="shared" si="774"/>
        <v>138</v>
      </c>
      <c r="F124" s="68">
        <v>15</v>
      </c>
      <c r="G124" s="69">
        <v>15</v>
      </c>
      <c r="H124" s="69"/>
      <c r="I124" s="69"/>
      <c r="J124" s="70"/>
      <c r="K124" s="505">
        <f t="shared" si="775"/>
        <v>138</v>
      </c>
      <c r="L124" s="92"/>
      <c r="M124" s="71"/>
      <c r="N124" s="71"/>
      <c r="O124" s="71"/>
      <c r="P124" s="106">
        <v>138</v>
      </c>
      <c r="Q124" s="73">
        <v>31</v>
      </c>
      <c r="R124" s="71">
        <v>107</v>
      </c>
      <c r="S124" s="71"/>
      <c r="T124" s="71"/>
      <c r="U124" s="71"/>
      <c r="V124" s="72"/>
      <c r="W124" s="73">
        <v>121</v>
      </c>
      <c r="X124" s="72">
        <v>17</v>
      </c>
      <c r="Y124" s="76">
        <v>1</v>
      </c>
      <c r="Z124" s="69">
        <v>43</v>
      </c>
      <c r="AA124" s="69">
        <v>43</v>
      </c>
      <c r="AB124" s="69">
        <v>1</v>
      </c>
      <c r="AC124" s="69">
        <v>87</v>
      </c>
      <c r="AD124" s="77">
        <v>10</v>
      </c>
      <c r="AE124" s="75">
        <v>42.7</v>
      </c>
      <c r="AF124" s="70">
        <v>18.7</v>
      </c>
      <c r="AG124" s="89">
        <v>69.900000000000006</v>
      </c>
      <c r="AH124" s="157">
        <f>SUM(AO124:AS124)</f>
        <v>138</v>
      </c>
      <c r="AI124" s="78" t="s">
        <v>98</v>
      </c>
      <c r="AJ124" s="79" t="s">
        <v>98</v>
      </c>
      <c r="AK124" s="80" t="s">
        <v>98</v>
      </c>
      <c r="AL124" s="81" t="s">
        <v>97</v>
      </c>
      <c r="AM124" s="79" t="s">
        <v>97</v>
      </c>
      <c r="AN124" s="80" t="s">
        <v>97</v>
      </c>
      <c r="AO124" s="89">
        <v>50</v>
      </c>
      <c r="AP124" s="70">
        <v>48</v>
      </c>
      <c r="AQ124" s="70">
        <v>29</v>
      </c>
      <c r="AR124" s="70">
        <v>11</v>
      </c>
      <c r="AS124" s="280"/>
      <c r="AT124" s="220">
        <v>0</v>
      </c>
      <c r="AU124" s="214"/>
      <c r="AV124" s="82"/>
      <c r="AW124" s="82"/>
      <c r="AX124" s="82"/>
      <c r="AY124" s="82"/>
      <c r="AZ124" s="82"/>
      <c r="BA124" s="82"/>
      <c r="BB124" s="82"/>
      <c r="BC124" s="83"/>
    </row>
    <row r="125" spans="1:55" ht="33.950000000000003" customHeight="1" thickBot="1">
      <c r="A125" s="2466"/>
      <c r="B125" s="256" t="s">
        <v>78</v>
      </c>
      <c r="C125" s="2437"/>
      <c r="D125" s="2461"/>
      <c r="E125" s="360">
        <f t="shared" si="774"/>
        <v>0</v>
      </c>
      <c r="F125" s="293">
        <f t="shared" ref="F125" si="779">SUM(G125:J125)</f>
        <v>0</v>
      </c>
      <c r="G125" s="143"/>
      <c r="H125" s="143"/>
      <c r="I125" s="143"/>
      <c r="J125" s="94"/>
      <c r="K125" s="542">
        <f t="shared" si="775"/>
        <v>0</v>
      </c>
      <c r="L125" s="110"/>
      <c r="M125" s="90"/>
      <c r="N125" s="90"/>
      <c r="O125" s="90"/>
      <c r="P125" s="91"/>
      <c r="Q125" s="129"/>
      <c r="R125" s="90"/>
      <c r="S125" s="90"/>
      <c r="T125" s="90"/>
      <c r="U125" s="90"/>
      <c r="V125" s="111"/>
      <c r="W125" s="129"/>
      <c r="X125" s="111"/>
      <c r="Y125" s="93"/>
      <c r="Z125" s="143"/>
      <c r="AA125" s="143"/>
      <c r="AB125" s="143"/>
      <c r="AC125" s="143"/>
      <c r="AD125" s="144"/>
      <c r="AE125" s="109"/>
      <c r="AF125" s="94"/>
      <c r="AG125" s="149"/>
      <c r="AH125" s="159">
        <f t="shared" si="776"/>
        <v>0</v>
      </c>
      <c r="AI125" s="294" t="s">
        <v>97</v>
      </c>
      <c r="AJ125" s="295" t="s">
        <v>97</v>
      </c>
      <c r="AK125" s="296" t="s">
        <v>97</v>
      </c>
      <c r="AL125" s="297" t="s">
        <v>97</v>
      </c>
      <c r="AM125" s="295" t="s">
        <v>98</v>
      </c>
      <c r="AN125" s="296" t="s">
        <v>98</v>
      </c>
      <c r="AO125" s="93"/>
      <c r="AP125" s="143"/>
      <c r="AQ125" s="143"/>
      <c r="AR125" s="143"/>
      <c r="AS125" s="94"/>
      <c r="AT125" s="374">
        <f t="shared" si="777"/>
        <v>0</v>
      </c>
      <c r="AU125" s="370"/>
      <c r="AV125" s="298"/>
      <c r="AW125" s="298"/>
      <c r="AX125" s="298"/>
      <c r="AY125" s="298"/>
      <c r="AZ125" s="298"/>
      <c r="BA125" s="298"/>
      <c r="BB125" s="298"/>
      <c r="BC125" s="299"/>
    </row>
    <row r="126" spans="1:55" s="432" customFormat="1" ht="33.950000000000003" customHeight="1" thickBot="1">
      <c r="A126" s="2467"/>
      <c r="B126" s="2756" t="s">
        <v>495</v>
      </c>
      <c r="C126" s="2757"/>
      <c r="D126" s="2757"/>
      <c r="E126" s="455">
        <f>SUM(E121:E125)</f>
        <v>187</v>
      </c>
      <c r="F126" s="455">
        <f>SUM(F121:F125)</f>
        <v>19</v>
      </c>
      <c r="G126" s="455">
        <f t="shared" ref="G126" si="780">SUM(G121:G125)</f>
        <v>19</v>
      </c>
      <c r="H126" s="455">
        <f t="shared" ref="H126" si="781">SUM(H121:H125)</f>
        <v>0</v>
      </c>
      <c r="I126" s="455">
        <f t="shared" ref="I126" si="782">SUM(I121:I125)</f>
        <v>0</v>
      </c>
      <c r="J126" s="482">
        <f t="shared" ref="J126" si="783">SUM(J121:J125)</f>
        <v>0</v>
      </c>
      <c r="K126" s="498">
        <f>SUM(K121:K125)</f>
        <v>185</v>
      </c>
      <c r="L126" s="497">
        <f t="shared" ref="L126" si="784">SUM(L121:L125)</f>
        <v>0</v>
      </c>
      <c r="M126" s="455">
        <f t="shared" ref="M126" si="785">SUM(M121:M125)</f>
        <v>0</v>
      </c>
      <c r="N126" s="455">
        <f t="shared" ref="N126" si="786">SUM(N121:N125)</f>
        <v>0</v>
      </c>
      <c r="O126" s="455">
        <f t="shared" ref="O126" si="787">SUM(O121:O125)</f>
        <v>0</v>
      </c>
      <c r="P126" s="455">
        <f>SUM(P121:P125)</f>
        <v>185</v>
      </c>
      <c r="Q126" s="455">
        <f t="shared" ref="Q126" si="788">SUM(Q121:Q125)</f>
        <v>39</v>
      </c>
      <c r="R126" s="455">
        <f t="shared" ref="R126" si="789">SUM(R121:R125)</f>
        <v>146</v>
      </c>
      <c r="S126" s="455">
        <f>SUM(S121:S125)</f>
        <v>0</v>
      </c>
      <c r="T126" s="455">
        <f t="shared" ref="T126" si="790">SUM(T121:T125)</f>
        <v>0</v>
      </c>
      <c r="U126" s="455">
        <f t="shared" ref="U126" si="791">SUM(U121:U125)</f>
        <v>0</v>
      </c>
      <c r="V126" s="455">
        <f t="shared" ref="V126" si="792">SUM(V121:V125)</f>
        <v>0</v>
      </c>
      <c r="W126" s="455">
        <f t="shared" ref="W126" si="793">SUM(W121:W125)</f>
        <v>165</v>
      </c>
      <c r="X126" s="455">
        <f>SUM(X121:X125)</f>
        <v>20</v>
      </c>
      <c r="Y126" s="455">
        <f t="shared" ref="Y126" si="794">SUM(Y121:Y125)</f>
        <v>1</v>
      </c>
      <c r="Z126" s="455">
        <f t="shared" ref="Z126" si="795">SUM(Z121:Z125)</f>
        <v>50</v>
      </c>
      <c r="AA126" s="455">
        <f t="shared" ref="AA126" si="796">SUM(AA121:AA125)</f>
        <v>50</v>
      </c>
      <c r="AB126" s="455">
        <f t="shared" ref="AB126" si="797">SUM(AB121:AB125)</f>
        <v>2</v>
      </c>
      <c r="AC126" s="455">
        <f>SUM(AC121:AC125)</f>
        <v>113</v>
      </c>
      <c r="AD126" s="455">
        <f>SUM(AD121:AD125)</f>
        <v>12</v>
      </c>
      <c r="AE126" s="471">
        <f>AVERAGE(AE121:AE125)</f>
        <v>42.6</v>
      </c>
      <c r="AF126" s="471">
        <f>AVERAGE(AF121:AF125)</f>
        <v>18.75</v>
      </c>
      <c r="AG126" s="455"/>
      <c r="AH126" s="455">
        <f>SUM(AH121:AH125)</f>
        <v>185</v>
      </c>
      <c r="AI126" s="455">
        <f>SUM(AI121:AI125)</f>
        <v>0</v>
      </c>
      <c r="AJ126" s="455">
        <f t="shared" ref="AJ126" si="798">SUM(AJ121:AJ125)</f>
        <v>0</v>
      </c>
      <c r="AK126" s="455">
        <f t="shared" ref="AK126" si="799">SUM(AK121:AK125)</f>
        <v>0</v>
      </c>
      <c r="AL126" s="455">
        <f t="shared" ref="AL126" si="800">SUM(AL121:AL125)</f>
        <v>19</v>
      </c>
      <c r="AM126" s="455">
        <f t="shared" ref="AM126" si="801">SUM(AM121:AM125)</f>
        <v>28</v>
      </c>
      <c r="AN126" s="455">
        <f t="shared" ref="AN126" si="802">SUM(AN121:AN125)</f>
        <v>0</v>
      </c>
      <c r="AO126" s="455">
        <f>SUM(AO121:AO125)</f>
        <v>50</v>
      </c>
      <c r="AP126" s="455">
        <f>SUM(AP121:AP125)</f>
        <v>48</v>
      </c>
      <c r="AQ126" s="455">
        <f t="shared" ref="AQ126" si="803">SUM(AQ121:AQ125)</f>
        <v>29</v>
      </c>
      <c r="AR126" s="455">
        <f t="shared" ref="AR126" si="804">SUM(AR121:AR125)</f>
        <v>11</v>
      </c>
      <c r="AS126" s="482">
        <f t="shared" ref="AS126" si="805">SUM(AS121:AS125)</f>
        <v>0</v>
      </c>
      <c r="AT126" s="498">
        <f>SUM(AT121:AT125)</f>
        <v>2</v>
      </c>
      <c r="AU126" s="497">
        <f>SUM(AU121:AU125)</f>
        <v>0</v>
      </c>
      <c r="AV126" s="455">
        <f>SUM(AV121:AV125)</f>
        <v>0</v>
      </c>
      <c r="AW126" s="455">
        <f>SUM(AW121:AW125)</f>
        <v>0</v>
      </c>
      <c r="AX126" s="455">
        <f t="shared" ref="AX126" si="806">SUM(AX121:AX125)</f>
        <v>0</v>
      </c>
      <c r="AY126" s="455">
        <f t="shared" ref="AY126" si="807">SUM(AY121:AY125)</f>
        <v>0</v>
      </c>
      <c r="AZ126" s="455">
        <f t="shared" ref="AZ126" si="808">SUM(AZ121:AZ125)</f>
        <v>0</v>
      </c>
      <c r="BA126" s="455">
        <f t="shared" ref="BA126" si="809">SUM(BA121:BA125)</f>
        <v>0</v>
      </c>
      <c r="BB126" s="455">
        <f t="shared" ref="BB126" si="810">SUM(BB121:BB125)</f>
        <v>0</v>
      </c>
      <c r="BC126" s="456">
        <f t="shared" ref="BC126" si="811">SUM(BC121:BC125)</f>
        <v>2</v>
      </c>
    </row>
    <row r="127" spans="1:55" ht="33.950000000000003" customHeight="1">
      <c r="A127" s="2465" t="s">
        <v>221</v>
      </c>
      <c r="B127" s="449" t="s">
        <v>74</v>
      </c>
      <c r="C127" s="2754">
        <f>SUM('Комунальні по юр. особам'!E754:E813)</f>
        <v>586</v>
      </c>
      <c r="D127" s="2755">
        <f>C127-SUM(K127:K131)</f>
        <v>131</v>
      </c>
      <c r="E127" s="536">
        <f t="shared" ref="E127" si="812">SUM(K127,AT127)</f>
        <v>16</v>
      </c>
      <c r="F127" s="537">
        <f t="shared" ref="F127" si="813">SUM(G127:J127)</f>
        <v>0</v>
      </c>
      <c r="G127" s="65"/>
      <c r="H127" s="65"/>
      <c r="I127" s="65"/>
      <c r="J127" s="66"/>
      <c r="K127" s="538">
        <f t="shared" ref="K127" si="814">IF(AND(SUM(L127:P127)=SUM(W127:X127),SUM(Q127:V127)=SUM(W127:X127)),SUM(L127:P127),"ПЕРЕВІРТЕ ПРАВИЛЬНІСТЬ ДАНИХ")</f>
        <v>16</v>
      </c>
      <c r="L127" s="104"/>
      <c r="M127" s="88"/>
      <c r="N127" s="88"/>
      <c r="O127" s="88"/>
      <c r="P127" s="126">
        <v>16</v>
      </c>
      <c r="Q127" s="87">
        <v>3</v>
      </c>
      <c r="R127" s="88"/>
      <c r="S127" s="88"/>
      <c r="T127" s="539">
        <v>13</v>
      </c>
      <c r="U127" s="88"/>
      <c r="V127" s="86"/>
      <c r="W127" s="87">
        <v>14</v>
      </c>
      <c r="X127" s="86">
        <v>2</v>
      </c>
      <c r="Y127" s="67"/>
      <c r="Z127" s="65">
        <v>9</v>
      </c>
      <c r="AA127" s="65">
        <v>8</v>
      </c>
      <c r="AB127" s="65">
        <v>4</v>
      </c>
      <c r="AC127" s="65">
        <v>7</v>
      </c>
      <c r="AD127" s="66">
        <v>2</v>
      </c>
      <c r="AE127" s="67">
        <v>45</v>
      </c>
      <c r="AF127" s="131">
        <v>22</v>
      </c>
      <c r="AG127" s="543" t="s">
        <v>120</v>
      </c>
      <c r="AH127" s="540">
        <f t="shared" ref="AH127" si="815">SUM(AL127:AN127)</f>
        <v>16</v>
      </c>
      <c r="AI127" s="375" t="s">
        <v>97</v>
      </c>
      <c r="AJ127" s="376" t="s">
        <v>97</v>
      </c>
      <c r="AK127" s="377" t="s">
        <v>97</v>
      </c>
      <c r="AL127" s="67">
        <v>3</v>
      </c>
      <c r="AM127" s="65">
        <v>13</v>
      </c>
      <c r="AN127" s="131"/>
      <c r="AO127" s="378" t="s">
        <v>97</v>
      </c>
      <c r="AP127" s="376" t="s">
        <v>97</v>
      </c>
      <c r="AQ127" s="376" t="s">
        <v>97</v>
      </c>
      <c r="AR127" s="376" t="s">
        <v>97</v>
      </c>
      <c r="AS127" s="379" t="s">
        <v>97</v>
      </c>
      <c r="AT127" s="541">
        <f>SUM(AU127:BC127)</f>
        <v>0</v>
      </c>
      <c r="AU127" s="215"/>
      <c r="AV127" s="107"/>
      <c r="AW127" s="107"/>
      <c r="AX127" s="107"/>
      <c r="AY127" s="107"/>
      <c r="AZ127" s="107"/>
      <c r="BA127" s="107"/>
      <c r="BB127" s="107"/>
      <c r="BC127" s="108"/>
    </row>
    <row r="128" spans="1:55" ht="33.950000000000003" customHeight="1">
      <c r="A128" s="2466"/>
      <c r="B128" s="234" t="s">
        <v>75</v>
      </c>
      <c r="C128" s="2627"/>
      <c r="D128" s="2630"/>
      <c r="E128" s="227">
        <f t="shared" ref="E128" si="816">SUM(K128,AT128)</f>
        <v>0</v>
      </c>
      <c r="F128" s="235">
        <f t="shared" ref="F128" si="817">SUM(G128:J128)</f>
        <v>0</v>
      </c>
      <c r="G128" s="236"/>
      <c r="H128" s="236"/>
      <c r="I128" s="236"/>
      <c r="J128" s="237"/>
      <c r="K128" s="504">
        <f t="shared" ref="K128" si="818">IF(AND(SUM(L128:P128)=SUM(W128:X128),SUM(Q128:V128)=SUM(W128:X128)),SUM(L128:P128),"ПЕРЕВІРТЕ ПРАВИЛЬНІСТЬ ДАНИХ")</f>
        <v>0</v>
      </c>
      <c r="L128" s="259"/>
      <c r="M128" s="238"/>
      <c r="N128" s="238"/>
      <c r="O128" s="238"/>
      <c r="P128" s="239"/>
      <c r="Q128" s="240"/>
      <c r="R128" s="241"/>
      <c r="S128" s="241"/>
      <c r="T128" s="238"/>
      <c r="U128" s="238"/>
      <c r="V128" s="242"/>
      <c r="W128" s="228"/>
      <c r="X128" s="229"/>
      <c r="Y128" s="243"/>
      <c r="Z128" s="244"/>
      <c r="AA128" s="244"/>
      <c r="AB128" s="244"/>
      <c r="AC128" s="244"/>
      <c r="AD128" s="245"/>
      <c r="AE128" s="430"/>
      <c r="AF128" s="414"/>
      <c r="AG128" s="409"/>
      <c r="AH128" s="247"/>
      <c r="AI128" s="248"/>
      <c r="AJ128" s="249"/>
      <c r="AK128" s="250"/>
      <c r="AL128" s="251"/>
      <c r="AM128" s="249"/>
      <c r="AN128" s="250"/>
      <c r="AO128" s="251"/>
      <c r="AP128" s="249"/>
      <c r="AQ128" s="249"/>
      <c r="AR128" s="249"/>
      <c r="AS128" s="252"/>
      <c r="AT128" s="372">
        <f t="shared" ref="AT128" si="819">SUM(AU128:BC128)</f>
        <v>0</v>
      </c>
      <c r="AU128" s="259"/>
      <c r="AV128" s="238"/>
      <c r="AW128" s="238"/>
      <c r="AX128" s="238"/>
      <c r="AY128" s="238"/>
      <c r="AZ128" s="238"/>
      <c r="BA128" s="238"/>
      <c r="BB128" s="238"/>
      <c r="BC128" s="400"/>
    </row>
    <row r="129" spans="1:55" ht="33.950000000000003" customHeight="1">
      <c r="A129" s="2466"/>
      <c r="B129" s="234" t="s">
        <v>76</v>
      </c>
      <c r="C129" s="2627"/>
      <c r="D129" s="2630"/>
      <c r="E129" s="278">
        <f>SUM(K129,AT129)</f>
        <v>0</v>
      </c>
      <c r="F129" s="68">
        <f>SUM(G129:J129)</f>
        <v>0</v>
      </c>
      <c r="G129" s="249"/>
      <c r="H129" s="249"/>
      <c r="I129" s="249"/>
      <c r="J129" s="252"/>
      <c r="K129" s="504">
        <f>IF(AND(SUM(L129:P129)=SUM(W129:X129),SUM(Q129:V129)=SUM(W129:X129)),SUM(L129:P129),"ПЕРЕВІРТЕ ПРАВИЛЬНІСТЬ ДАНИХ")</f>
        <v>0</v>
      </c>
      <c r="L129" s="259"/>
      <c r="M129" s="238"/>
      <c r="N129" s="238"/>
      <c r="O129" s="253"/>
      <c r="P129" s="239"/>
      <c r="Q129" s="240"/>
      <c r="R129" s="238"/>
      <c r="S129" s="238"/>
      <c r="T129" s="238"/>
      <c r="U129" s="238"/>
      <c r="V129" s="242"/>
      <c r="W129" s="228"/>
      <c r="X129" s="229"/>
      <c r="Y129" s="230"/>
      <c r="Z129" s="231"/>
      <c r="AA129" s="231"/>
      <c r="AB129" s="231"/>
      <c r="AC129" s="231"/>
      <c r="AD129" s="232"/>
      <c r="AE129" s="270"/>
      <c r="AF129" s="416"/>
      <c r="AG129" s="248"/>
      <c r="AH129" s="279">
        <f>SUM(AI129:AK129)</f>
        <v>0</v>
      </c>
      <c r="AI129" s="248"/>
      <c r="AJ129" s="249"/>
      <c r="AK129" s="250"/>
      <c r="AL129" s="251"/>
      <c r="AM129" s="249"/>
      <c r="AN129" s="250"/>
      <c r="AO129" s="251"/>
      <c r="AP129" s="249"/>
      <c r="AQ129" s="249"/>
      <c r="AR129" s="249"/>
      <c r="AS129" s="252"/>
      <c r="AT129" s="220">
        <f>SUM(AU129:BC129)</f>
        <v>0</v>
      </c>
      <c r="AU129" s="259"/>
      <c r="AV129" s="238"/>
      <c r="AW129" s="238"/>
      <c r="AX129" s="238"/>
      <c r="AY129" s="238"/>
      <c r="AZ129" s="238"/>
      <c r="BA129" s="238"/>
      <c r="BB129" s="238"/>
      <c r="BC129" s="400"/>
    </row>
    <row r="130" spans="1:55" ht="33.950000000000003" customHeight="1">
      <c r="A130" s="2466"/>
      <c r="B130" s="234" t="s">
        <v>77</v>
      </c>
      <c r="C130" s="2627"/>
      <c r="D130" s="2630"/>
      <c r="E130" s="227">
        <f>SUM(K130,AT130)</f>
        <v>454</v>
      </c>
      <c r="F130" s="235">
        <f>SUM(G130:J130)</f>
        <v>13</v>
      </c>
      <c r="G130" s="249">
        <f>SUM('Комунальні по юр. особам'!I757,'Комунальні по юр. особам'!I772,'Комунальні по юр. особам'!I777,'Комунальні по юр. особам'!I792,'Комунальні по юр. особам'!I807)</f>
        <v>7</v>
      </c>
      <c r="H130" s="249">
        <f>SUM('Комунальні по юр. особам'!J757,'Комунальні по юр. особам'!J772,'Комунальні по юр. особам'!J777,'Комунальні по юр. особам'!J792,'Комунальні по юр. особам'!J807)</f>
        <v>0</v>
      </c>
      <c r="I130" s="249">
        <f>SUM('Комунальні по юр. особам'!K757,'Комунальні по юр. особам'!K772,'Комунальні по юр. особам'!K777,'Комунальні по юр. особам'!K792,'Комунальні по юр. особам'!K807)</f>
        <v>3</v>
      </c>
      <c r="J130" s="252">
        <f>SUM('Комунальні по юр. особам'!L757,'Комунальні по юр. особам'!L772,'Комунальні по юр. особам'!L777,'Комунальні по юр. особам'!L792,'Комунальні по юр. особам'!L807)</f>
        <v>3</v>
      </c>
      <c r="K130" s="504">
        <f>IF(AND(SUM(L130:P130)=SUM(W130:X130),SUM(Q130:V130)=SUM(W130:X130)),SUM(L130:P130),"ПЕРЕВІРТЕ ПРАВИЛЬНІСТЬ ДАНИХ")</f>
        <v>439</v>
      </c>
      <c r="L130" s="259">
        <f>SUM('Комунальні по юр. особам'!N757,'Комунальні по юр. особам'!N762,'Комунальні по юр. особам'!N767,'Комунальні по юр. особам'!N772,'Комунальні по юр. особам'!N777,'Комунальні по юр. особам'!N782,'Комунальні по юр. особам'!N787,'Комунальні по юр. особам'!N792,'Комунальні по юр. особам'!N797,'Комунальні по юр. особам'!N802,'Комунальні по юр. особам'!N807,'Комунальні по юр. особам'!N812)</f>
        <v>0</v>
      </c>
      <c r="M130" s="238">
        <f>SUM('Комунальні по юр. особам'!O757,'Комунальні по юр. особам'!O762,'Комунальні по юр. особам'!O767,'Комунальні по юр. особам'!O772,'Комунальні по юр. особам'!O777,'Комунальні по юр. особам'!O782,'Комунальні по юр. особам'!O787,'Комунальні по юр. особам'!O792,'Комунальні по юр. особам'!O797,'Комунальні по юр. особам'!O802,'Комунальні по юр. особам'!O807,'Комунальні по юр. особам'!O812)</f>
        <v>0</v>
      </c>
      <c r="N130" s="238">
        <f>SUM('Комунальні по юр. особам'!P757,'Комунальні по юр. особам'!P762,'Комунальні по юр. особам'!P767,'Комунальні по юр. особам'!P772,'Комунальні по юр. особам'!P777,'Комунальні по юр. особам'!P782,'Комунальні по юр. особам'!P787,'Комунальні по юр. особам'!P792,'Комунальні по юр. особам'!P797,'Комунальні по юр. особам'!P802,'Комунальні по юр. особам'!P807,'Комунальні по юр. особам'!P812)</f>
        <v>0</v>
      </c>
      <c r="O130" s="238">
        <f>SUM('Комунальні по юр. особам'!Q757,'Комунальні по юр. особам'!Q762,'Комунальні по юр. особам'!Q767,'Комунальні по юр. особам'!Q772,'Комунальні по юр. особам'!Q777,'Комунальні по юр. особам'!Q782,'Комунальні по юр. особам'!Q787,'Комунальні по юр. особам'!Q792,'Комунальні по юр. особам'!Q797,'Комунальні по юр. особам'!Q802,'Комунальні по юр. особам'!Q807,'Комунальні по юр. особам'!Q812)</f>
        <v>0</v>
      </c>
      <c r="P130" s="239">
        <f>SUM('Комунальні по юр. особам'!R757,'Комунальні по юр. особам'!R762,'Комунальні по юр. особам'!R767,'Комунальні по юр. особам'!R772,'Комунальні по юр. особам'!R777,'Комунальні по юр. особам'!R782,'Комунальні по юр. особам'!R787,'Комунальні по юр. особам'!R792,'Комунальні по юр. особам'!R797,'Комунальні по юр. особам'!R802,'Комунальні по юр. особам'!R807,'Комунальні по юр. особам'!R812)</f>
        <v>439</v>
      </c>
      <c r="Q130" s="240">
        <f>SUM('Комунальні по юр. особам'!S757,'Комунальні по юр. особам'!S762,'Комунальні по юр. особам'!S767,'Комунальні по юр. особам'!S772,'Комунальні по юр. особам'!S777,'Комунальні по юр. особам'!S782,'Комунальні по юр. особам'!S787,'Комунальні по юр. особам'!S792,'Комунальні по юр. особам'!S797,'Комунальні по юр. особам'!S802,'Комунальні по юр. особам'!S807,'Комунальні по юр. особам'!S812)</f>
        <v>31</v>
      </c>
      <c r="R130" s="238">
        <f>SUM('Комунальні по юр. особам'!T757,'Комунальні по юр. особам'!T762,'Комунальні по юр. особам'!T767,'Комунальні по юр. особам'!T772,'Комунальні по юр. особам'!T777,'Комунальні по юр. особам'!T782,'Комунальні по юр. особам'!T787,'Комунальні по юр. особам'!T792,'Комунальні по юр. особам'!T797,'Комунальні по юр. особам'!T802,'Комунальні по юр. особам'!T807,'Комунальні по юр. особам'!T812)</f>
        <v>0</v>
      </c>
      <c r="S130" s="238">
        <f>SUM('Комунальні по юр. особам'!U757,'Комунальні по юр. особам'!U762,'Комунальні по юр. особам'!U767,'Комунальні по юр. особам'!U772,'Комунальні по юр. особам'!U777,'Комунальні по юр. особам'!U782,'Комунальні по юр. особам'!U787,'Комунальні по юр. особам'!U792,'Комунальні по юр. особам'!U797,'Комунальні по юр. особам'!U802,'Комунальні по юр. особам'!U807,'Комунальні по юр. особам'!U812)</f>
        <v>0</v>
      </c>
      <c r="T130" s="238">
        <f>SUM('Комунальні по юр. особам'!V757,'Комунальні по юр. особам'!V762,'Комунальні по юр. особам'!V767,'Комунальні по юр. особам'!V772,'Комунальні по юр. особам'!V777,'Комунальні по юр. особам'!V782,'Комунальні по юр. особам'!V787,'Комунальні по юр. особам'!V792,'Комунальні по юр. особам'!V797,'Комунальні по юр. особам'!V802,'Комунальні по юр. особам'!V807,'Комунальні по юр. особам'!V812)</f>
        <v>406</v>
      </c>
      <c r="U130" s="238">
        <f>SUM('Комунальні по юр. особам'!W757,'Комунальні по юр. особам'!W762,'Комунальні по юр. особам'!W767,'Комунальні по юр. особам'!W772,'Комунальні по юр. особам'!W777,'Комунальні по юр. особам'!W782,'Комунальні по юр. особам'!W787,'Комунальні по юр. особам'!W792,'Комунальні по юр. особам'!W797,'Комунальні по юр. особам'!W802,'Комунальні по юр. особам'!W807,'Комунальні по юр. особам'!W812)</f>
        <v>2</v>
      </c>
      <c r="V130" s="242">
        <f>SUM('Комунальні по юр. особам'!X757,'Комунальні по юр. особам'!X762,'Комунальні по юр. особам'!X767,'Комунальні по юр. особам'!X772,'Комунальні по юр. особам'!X777,'Комунальні по юр. особам'!X782,'Комунальні по юр. особам'!X787,'Комунальні по юр. особам'!X792,'Комунальні по юр. особам'!X797,'Комунальні по юр. особам'!X802,'Комунальні по юр. особам'!X807,'Комунальні по юр. особам'!X812)</f>
        <v>0</v>
      </c>
      <c r="W130" s="228">
        <f>SUM('Комунальні по юр. особам'!Y757,'Комунальні по юр. особам'!Y762,'Комунальні по юр. особам'!Y767,'Комунальні по юр. особам'!Y772,'Комунальні по юр. особам'!Y777,'Комунальні по юр. особам'!Y782,'Комунальні по юр. особам'!Y787,'Комунальні по юр. особам'!Y792,'Комунальні по юр. особам'!Y797,'Комунальні по юр. особам'!Y802,'Комунальні по юр. особам'!Y807,'Комунальні по юр. особам'!Y812)</f>
        <v>376</v>
      </c>
      <c r="X130" s="229">
        <f>SUM('Комунальні по юр. особам'!Z757,'Комунальні по юр. особам'!Z762,'Комунальні по юр. особам'!Z767,'Комунальні по юр. особам'!Z772,'Комунальні по юр. особам'!Z777,'Комунальні по юр. особам'!Z782,'Комунальні по юр. особам'!Z787,'Комунальні по юр. особам'!Z792,'Комунальні по юр. особам'!Z797,'Комунальні по юр. особам'!Z802,'Комунальні по юр. особам'!Z807,'Комунальні по юр. особам'!Z812)</f>
        <v>63</v>
      </c>
      <c r="Y130" s="230">
        <f>SUM('Комунальні по юр. особам'!AA757,'Комунальні по юр. особам'!AA762,'Комунальні по юр. особам'!AA767,'Комунальні по юр. особам'!AA772,'Комунальні по юр. особам'!AA777,'Комунальні по юр. особам'!AA782,'Комунальні по юр. особам'!AA787,'Комунальні по юр. особам'!AA792,'Комунальні по юр. особам'!AA797,'Комунальні по юр. особам'!AA802,'Комунальні по юр. особам'!AA807,'Комунальні по юр. особам'!AA812)</f>
        <v>0</v>
      </c>
      <c r="Z130" s="231">
        <f>SUM('Комунальні по юр. особам'!AB757,'Комунальні по юр. особам'!AB762,'Комунальні по юр. особам'!AB767,'Комунальні по юр. особам'!AB772,'Комунальні по юр. особам'!AB777,'Комунальні по юр. особам'!AB782,'Комунальні по юр. особам'!AB787,'Комунальні по юр. особам'!AB792,'Комунальні по юр. особам'!AB797,'Комунальні по юр. особам'!AB802,'Комунальні по юр. особам'!AB807,'Комунальні по юр. особам'!AB812)</f>
        <v>118</v>
      </c>
      <c r="AA130" s="231">
        <f>SUM('Комунальні по юр. особам'!AC757,'Комунальні по юр. особам'!AC762,'Комунальні по юр. особам'!AC767,'Комунальні по юр. особам'!AC772,'Комунальні по юр. особам'!AC777,'Комунальні по юр. особам'!AC782,'Комунальні по юр. особам'!AC787,'Комунальні по юр. особам'!AC792,'Комунальні по юр. особам'!AC797,'Комунальні по юр. особам'!AC802,'Комунальні по юр. особам'!AC807,'Комунальні по юр. особам'!AC812)</f>
        <v>116</v>
      </c>
      <c r="AB130" s="231">
        <f>SUM('Комунальні по юр. особам'!AD757,'Комунальні по юр. особам'!AD762,'Комунальні по юр. особам'!AD767,'Комунальні по юр. особам'!AD772,'Комунальні по юр. особам'!AD777,'Комунальні по юр. особам'!AD782,'Комунальні по юр. особам'!AD787,'Комунальні по юр. особам'!AD792,'Комунальні по юр. особам'!AD797,'Комунальні по юр. особам'!AD802,'Комунальні по юр. особам'!AD807,'Комунальні по юр. особам'!AD812)</f>
        <v>49</v>
      </c>
      <c r="AC130" s="231">
        <f>SUM('Комунальні по юр. особам'!AE757,'Комунальні по юр. особам'!AE762,'Комунальні по юр. особам'!AE767,'Комунальні по юр. особам'!AE772,'Комунальні по юр. особам'!AE777,'Комунальні по юр. особам'!AE782,'Комунальні по юр. особам'!AE787,'Комунальні по юр. особам'!AE792,'Комунальні по юр. особам'!AE797,'Комунальні по юр. особам'!AE802,'Комунальні по юр. особам'!AE807,'Комунальні по юр. особам'!AE812)</f>
        <v>184</v>
      </c>
      <c r="AD130" s="232">
        <f>SUM('Комунальні по юр. особам'!AF757,'Комунальні по юр. особам'!AF762,'Комунальні по юр. особам'!AF767,'Комунальні по юр. особам'!AF772,'Комунальні по юр. особам'!AF777,'Комунальні по юр. особам'!AF782,'Комунальні по юр. особам'!AF787,'Комунальні по юр. особам'!AF792,'Комунальні по юр. особам'!AF797,'Комунальні по юр. особам'!AF802,'Комунальні по юр. особам'!AF807,'Комунальні по юр. особам'!AF812)</f>
        <v>32</v>
      </c>
      <c r="AE130" s="270">
        <f>AVERAGE('Комунальні по юр. особам'!AG757,'Комунальні по юр. особам'!AG762,'Комунальні по юр. особам'!AG767,'Комунальні по юр. особам'!AG772,'Комунальні по юр. особам'!AG777,'Комунальні по юр. особам'!AG782,'Комунальні по юр. особам'!AG787,'Комунальні по юр. особам'!AG792,'Комунальні по юр. особам'!AG797,'Комунальні по юр. особам'!AG802,'Комунальні по юр. особам'!AG807,'Комунальні по юр. особам'!AG812)</f>
        <v>43.3</v>
      </c>
      <c r="AF130" s="416">
        <f>AVERAGE('Комунальні по юр. особам'!AH757,'Комунальні по юр. особам'!AH762,'Комунальні по юр. особам'!AH767,'Комунальні по юр. особам'!AH772,'Комунальні по юр. особам'!AH777,'Комунальні по юр. особам'!AH782,'Комунальні по юр. особам'!AH787,'Комунальні по юр. особам'!AH792,'Комунальні по юр. особам'!AH797,'Комунальні по юр. особам'!AH802,'Комунальні по юр. особам'!AH807,'Комунальні по юр. особам'!AH812)</f>
        <v>21.619999999999997</v>
      </c>
      <c r="AG130" s="248">
        <f>AVERAGE('Комунальні по юр. особам'!AI757,'Комунальні по юр. особам'!AI762,'Комунальні по юр. особам'!AI767,'Комунальні по юр. особам'!AI772,'Комунальні по юр. особам'!AI777,'Комунальні по юр. особам'!AI782,'Комунальні по юр. особам'!AI787,'Комунальні по юр. особам'!AI792,'Комунальні по юр. особам'!AI797,'Комунальні по юр. особам'!AI802,'Комунальні по юр. особам'!AI807,'Комунальні по юр. особам'!AI812)</f>
        <v>102.35</v>
      </c>
      <c r="AH130" s="247">
        <f>SUM(AO130:AS130)</f>
        <v>439</v>
      </c>
      <c r="AI130" s="248"/>
      <c r="AJ130" s="249"/>
      <c r="AK130" s="250"/>
      <c r="AL130" s="251"/>
      <c r="AM130" s="249"/>
      <c r="AN130" s="250"/>
      <c r="AO130" s="254">
        <f>SUM('Комунальні по юр. особам'!AQ757,'Комунальні по юр. особам'!AQ762,'Комунальні по юр. особам'!AQ767,'Комунальні по юр. особам'!AQ772,'Комунальні по юр. особам'!AQ777,'Комунальні по юр. особам'!AQ782,'Комунальні по юр. особам'!AQ787,'Комунальні по юр. особам'!AQ792,'Комунальні по юр. особам'!AQ797,'Комунальні по юр. особам'!AQ802,'Комунальні по юр. особам'!AQ807,'Комунальні по юр. особам'!AQ812)</f>
        <v>29</v>
      </c>
      <c r="AP130" s="255">
        <f>SUM('Комунальні по юр. особам'!AR757,'Комунальні по юр. особам'!AR762,'Комунальні по юр. особам'!AR767,'Комунальні по юр. особам'!AR772,'Комунальні по юр. особам'!AR777,'Комунальні по юр. особам'!AR782,'Комунальні по юр. особам'!AR787,'Комунальні по юр. особам'!AR792,'Комунальні по юр. особам'!AR797,'Комунальні по юр. особам'!AR802,'Комунальні по юр. особам'!AR807,'Комунальні по юр. особам'!AR812)</f>
        <v>107</v>
      </c>
      <c r="AQ130" s="255">
        <f>SUM('Комунальні по юр. особам'!AS757,'Комунальні по юр. особам'!AS762,'Комунальні по юр. особам'!AS767,'Комунальні по юр. особам'!AS772,'Комунальні по юр. особам'!AS777,'Комунальні по юр. особам'!AS782,'Комунальні по юр. особам'!AS787,'Комунальні по юр. особам'!AS792,'Комунальні по юр. особам'!AS797,'Комунальні по юр. особам'!AS802,'Комунальні по юр. особам'!AS807,'Комунальні по юр. особам'!AS812)</f>
        <v>187</v>
      </c>
      <c r="AR130" s="255">
        <f>SUM('Комунальні по юр. особам'!AT757,'Комунальні по юр. особам'!AT762,'Комунальні по юр. особам'!AT767,'Комунальні по юр. особам'!AT772,'Комунальні по юр. особам'!AT777,'Комунальні по юр. особам'!AT782,'Комунальні по юр. особам'!AT787,'Комунальні по юр. особам'!AT792,'Комунальні по юр. особам'!AT797,'Комунальні по юр. особам'!AT802,'Комунальні по юр. особам'!AT807,'Комунальні по юр. особам'!AT812)</f>
        <v>104</v>
      </c>
      <c r="AS130" s="255">
        <f>SUM('Комунальні по юр. особам'!AU757,'Комунальні по юр. особам'!AU762,'Комунальні по юр. особам'!AU767,'Комунальні по юр. особам'!AU772,'Комунальні по юр. особам'!AU777,'Комунальні по юр. особам'!AU782,'Комунальні по юр. особам'!AU787,'Комунальні по юр. особам'!AU792,'Комунальні по юр. особам'!AU797,'Комунальні по юр. особам'!AU802,'Комунальні по юр. особам'!AU807,'Комунальні по юр. особам'!AU812)</f>
        <v>12</v>
      </c>
      <c r="AT130" s="372">
        <f>SUM(AU130:BC130)</f>
        <v>15</v>
      </c>
      <c r="AU130" s="259">
        <f>SUM('Комунальні по юр. особам'!AW757,'Комунальні по юр. особам'!AW777,'Комунальні по юр. особам'!AW782,'Комунальні по юр. особам'!AW807)</f>
        <v>0</v>
      </c>
      <c r="AV130" s="259">
        <f>SUM('Комунальні по юр. особам'!AX757,'Комунальні по юр. особам'!AX777,'Комунальні по юр. особам'!AX782,'Комунальні по юр. особам'!AX807)</f>
        <v>0</v>
      </c>
      <c r="AW130" s="259">
        <f>SUM('Комунальні по юр. особам'!AY757,'Комунальні по юр. особам'!AY777,'Комунальні по юр. особам'!AY782,'Комунальні по юр. особам'!AY807)</f>
        <v>3</v>
      </c>
      <c r="AX130" s="259">
        <f>SUM('Комунальні по юр. особам'!AZ757,'Комунальні по юр. особам'!AZ777,'Комунальні по юр. особам'!AZ782,'Комунальні по юр. особам'!AZ807)</f>
        <v>0</v>
      </c>
      <c r="AY130" s="259">
        <f>SUM('Комунальні по юр. особам'!BA757,'Комунальні по юр. особам'!BA777,'Комунальні по юр. особам'!BA782,'Комунальні по юр. особам'!BA807)</f>
        <v>4</v>
      </c>
      <c r="AZ130" s="259">
        <f>SUM('Комунальні по юр. особам'!BB757,'Комунальні по юр. особам'!BB777,'Комунальні по юр. особам'!BB782,'Комунальні по юр. особам'!BB807)</f>
        <v>0</v>
      </c>
      <c r="BA130" s="259">
        <f>SUM('Комунальні по юр. особам'!BC757,'Комунальні по юр. особам'!BC777,'Комунальні по юр. особам'!BC782,'Комунальні по юр. особам'!BC807)</f>
        <v>5</v>
      </c>
      <c r="BB130" s="259">
        <f>SUM('Комунальні по юр. особам'!BD757,'Комунальні по юр. особам'!BD777,'Комунальні по юр. особам'!BD782,'Комунальні по юр. особам'!BD807)</f>
        <v>3</v>
      </c>
      <c r="BC130" s="259">
        <f>SUM('Комунальні по юр. особам'!BE757,'Комунальні по юр. особам'!BE777,'Комунальні по юр. особам'!BE782,'Комунальні по юр. особам'!BE807)</f>
        <v>0</v>
      </c>
    </row>
    <row r="131" spans="1:55" ht="33.950000000000003" customHeight="1" thickBot="1">
      <c r="A131" s="2466"/>
      <c r="B131" s="256" t="s">
        <v>78</v>
      </c>
      <c r="C131" s="2627"/>
      <c r="D131" s="2630"/>
      <c r="E131" s="433">
        <f t="shared" ref="E131" si="820">SUM(K131,AT131)</f>
        <v>0</v>
      </c>
      <c r="F131" s="434">
        <f t="shared" ref="F131" si="821">SUM(G131:J131)</f>
        <v>0</v>
      </c>
      <c r="G131" s="435"/>
      <c r="H131" s="435"/>
      <c r="I131" s="435"/>
      <c r="J131" s="261"/>
      <c r="K131" s="508">
        <f t="shared" ref="K131" si="822">IF(AND(SUM(L131:P131)=SUM(W131:X131),SUM(Q131:V131)=SUM(W131:X131)),SUM(L131:P131),"ПЕРЕВІРТЕ ПРАВИЛЬНІСТЬ ДАНИХ")</f>
        <v>0</v>
      </c>
      <c r="L131" s="448"/>
      <c r="M131" s="257"/>
      <c r="N131" s="257"/>
      <c r="O131" s="257"/>
      <c r="P131" s="258"/>
      <c r="Q131" s="511"/>
      <c r="R131" s="257"/>
      <c r="S131" s="257"/>
      <c r="T131" s="257"/>
      <c r="U131" s="257"/>
      <c r="V131" s="512"/>
      <c r="W131" s="448"/>
      <c r="X131" s="512"/>
      <c r="Y131" s="260"/>
      <c r="Z131" s="435"/>
      <c r="AA131" s="435"/>
      <c r="AB131" s="435"/>
      <c r="AC131" s="435"/>
      <c r="AD131" s="261"/>
      <c r="AE131" s="438"/>
      <c r="AF131" s="439"/>
      <c r="AG131" s="522"/>
      <c r="AH131" s="266"/>
      <c r="AI131" s="265"/>
      <c r="AJ131" s="441"/>
      <c r="AK131" s="513"/>
      <c r="AL131" s="514"/>
      <c r="AM131" s="441"/>
      <c r="AN131" s="513"/>
      <c r="AO131" s="514"/>
      <c r="AP131" s="441"/>
      <c r="AQ131" s="441"/>
      <c r="AR131" s="441"/>
      <c r="AS131" s="442"/>
      <c r="AT131" s="509">
        <f t="shared" ref="AT131" si="823">SUM(AU131:BC131)</f>
        <v>0</v>
      </c>
      <c r="AU131" s="448"/>
      <c r="AV131" s="257"/>
      <c r="AW131" s="257"/>
      <c r="AX131" s="257"/>
      <c r="AY131" s="257"/>
      <c r="AZ131" s="257"/>
      <c r="BA131" s="257"/>
      <c r="BB131" s="257"/>
      <c r="BC131" s="437"/>
    </row>
    <row r="132" spans="1:55" s="432" customFormat="1" ht="33.950000000000003" customHeight="1" thickBot="1">
      <c r="A132" s="2467"/>
      <c r="B132" s="2756" t="s">
        <v>495</v>
      </c>
      <c r="C132" s="2757"/>
      <c r="D132" s="2757"/>
      <c r="E132" s="455">
        <f>SUM(E127:E131)</f>
        <v>470</v>
      </c>
      <c r="F132" s="455">
        <f>SUM(F127:F131)</f>
        <v>13</v>
      </c>
      <c r="G132" s="455">
        <f t="shared" ref="G132" si="824">SUM(G127:G131)</f>
        <v>7</v>
      </c>
      <c r="H132" s="455">
        <f t="shared" ref="H132" si="825">SUM(H127:H131)</f>
        <v>0</v>
      </c>
      <c r="I132" s="455">
        <f t="shared" ref="I132" si="826">SUM(I127:I131)</f>
        <v>3</v>
      </c>
      <c r="J132" s="482">
        <f t="shared" ref="J132" si="827">SUM(J127:J131)</f>
        <v>3</v>
      </c>
      <c r="K132" s="498">
        <f>SUM(K127:K131)</f>
        <v>455</v>
      </c>
      <c r="L132" s="497">
        <f t="shared" ref="L132" si="828">SUM(L127:L131)</f>
        <v>0</v>
      </c>
      <c r="M132" s="455">
        <f t="shared" ref="M132" si="829">SUM(M127:M131)</f>
        <v>0</v>
      </c>
      <c r="N132" s="455">
        <f t="shared" ref="N132" si="830">SUM(N127:N131)</f>
        <v>0</v>
      </c>
      <c r="O132" s="455">
        <f t="shared" ref="O132" si="831">SUM(O127:O131)</f>
        <v>0</v>
      </c>
      <c r="P132" s="455">
        <f>SUM(P127:P131)</f>
        <v>455</v>
      </c>
      <c r="Q132" s="455">
        <f t="shared" ref="Q132" si="832">SUM(Q127:Q131)</f>
        <v>34</v>
      </c>
      <c r="R132" s="455">
        <f t="shared" ref="R132" si="833">SUM(R127:R131)</f>
        <v>0</v>
      </c>
      <c r="S132" s="455">
        <f>SUM(S127:S131)</f>
        <v>0</v>
      </c>
      <c r="T132" s="455">
        <f t="shared" ref="T132" si="834">SUM(T127:T131)</f>
        <v>419</v>
      </c>
      <c r="U132" s="455">
        <f t="shared" ref="U132" si="835">SUM(U127:U131)</f>
        <v>2</v>
      </c>
      <c r="V132" s="455">
        <f t="shared" ref="V132" si="836">SUM(V127:V131)</f>
        <v>0</v>
      </c>
      <c r="W132" s="455">
        <f t="shared" ref="W132" si="837">SUM(W127:W131)</f>
        <v>390</v>
      </c>
      <c r="X132" s="455">
        <f>SUM(X127:X131)</f>
        <v>65</v>
      </c>
      <c r="Y132" s="455">
        <f t="shared" ref="Y132" si="838">SUM(Y127:Y131)</f>
        <v>0</v>
      </c>
      <c r="Z132" s="455">
        <f t="shared" ref="Z132" si="839">SUM(Z127:Z131)</f>
        <v>127</v>
      </c>
      <c r="AA132" s="455">
        <f t="shared" ref="AA132" si="840">SUM(AA127:AA131)</f>
        <v>124</v>
      </c>
      <c r="AB132" s="455">
        <f t="shared" ref="AB132" si="841">SUM(AB127:AB131)</f>
        <v>53</v>
      </c>
      <c r="AC132" s="455">
        <f>SUM(AC127:AC131)</f>
        <v>191</v>
      </c>
      <c r="AD132" s="455">
        <f>SUM(AD127:AD131)</f>
        <v>34</v>
      </c>
      <c r="AE132" s="471">
        <f>AVERAGE(AE127:AE131)</f>
        <v>44.15</v>
      </c>
      <c r="AF132" s="471">
        <f>AVERAGE(AF127:AF131)</f>
        <v>21.81</v>
      </c>
      <c r="AG132" s="455"/>
      <c r="AH132" s="455">
        <f>SUM(AH127:AH131)</f>
        <v>455</v>
      </c>
      <c r="AI132" s="455">
        <f>SUM(AI127:AI131)</f>
        <v>0</v>
      </c>
      <c r="AJ132" s="455">
        <f t="shared" ref="AJ132" si="842">SUM(AJ127:AJ131)</f>
        <v>0</v>
      </c>
      <c r="AK132" s="455">
        <f t="shared" ref="AK132" si="843">SUM(AK127:AK131)</f>
        <v>0</v>
      </c>
      <c r="AL132" s="455">
        <f t="shared" ref="AL132" si="844">SUM(AL127:AL131)</f>
        <v>3</v>
      </c>
      <c r="AM132" s="455">
        <f t="shared" ref="AM132" si="845">SUM(AM127:AM131)</f>
        <v>13</v>
      </c>
      <c r="AN132" s="455">
        <f t="shared" ref="AN132" si="846">SUM(AN127:AN131)</f>
        <v>0</v>
      </c>
      <c r="AO132" s="455">
        <f>SUM(AO127:AO131)</f>
        <v>29</v>
      </c>
      <c r="AP132" s="455">
        <f>SUM(AP127:AP131)</f>
        <v>107</v>
      </c>
      <c r="AQ132" s="455">
        <f t="shared" ref="AQ132" si="847">SUM(AQ127:AQ131)</f>
        <v>187</v>
      </c>
      <c r="AR132" s="455">
        <f t="shared" ref="AR132" si="848">SUM(AR127:AR131)</f>
        <v>104</v>
      </c>
      <c r="AS132" s="482">
        <f t="shared" ref="AS132" si="849">SUM(AS127:AS131)</f>
        <v>12</v>
      </c>
      <c r="AT132" s="498">
        <f>SUM(AT127:AT131)</f>
        <v>15</v>
      </c>
      <c r="AU132" s="497">
        <f>SUM(AU127:AU131)</f>
        <v>0</v>
      </c>
      <c r="AV132" s="455">
        <f>SUM(AV127:AV131)</f>
        <v>0</v>
      </c>
      <c r="AW132" s="455">
        <f>SUM(AW127:AW131)</f>
        <v>3</v>
      </c>
      <c r="AX132" s="455">
        <f t="shared" ref="AX132" si="850">SUM(AX127:AX131)</f>
        <v>0</v>
      </c>
      <c r="AY132" s="455">
        <f t="shared" ref="AY132" si="851">SUM(AY127:AY131)</f>
        <v>4</v>
      </c>
      <c r="AZ132" s="455">
        <f t="shared" ref="AZ132" si="852">SUM(AZ127:AZ131)</f>
        <v>0</v>
      </c>
      <c r="BA132" s="455">
        <f t="shared" ref="BA132" si="853">SUM(BA127:BA131)</f>
        <v>5</v>
      </c>
      <c r="BB132" s="455">
        <f t="shared" ref="BB132" si="854">SUM(BB127:BB131)</f>
        <v>3</v>
      </c>
      <c r="BC132" s="456">
        <f t="shared" ref="BC132" si="855">SUM(BC127:BC131)</f>
        <v>0</v>
      </c>
    </row>
    <row r="133" spans="1:55" ht="33.950000000000003" customHeight="1">
      <c r="A133" s="2611" t="s">
        <v>142</v>
      </c>
      <c r="B133" s="449" t="s">
        <v>74</v>
      </c>
      <c r="C133" s="2754">
        <f>SUM('Комунальні по юр. особам'!E814:E938)</f>
        <v>1033</v>
      </c>
      <c r="D133" s="2755">
        <f>C133-SUM(K133:K137)</f>
        <v>106</v>
      </c>
      <c r="E133" s="450">
        <f>SUM(K133,AT133)</f>
        <v>67</v>
      </c>
      <c r="F133" s="451">
        <f>SUM('Комунальні по юр. особам'!H814,'Комунальні по юр. особам'!H819,'Комунальні по юр. особам'!H824,'Комунальні по юр. особам'!H829,'Комунальні по юр. особам'!H834,'Комунальні по юр. особам'!H839,'Комунальні по юр. особам'!H844,'Комунальні по юр. особам'!H849,'Комунальні по юр. особам'!H854,'Комунальні по юр. особам'!H859,'Комунальні по юр. особам'!H864,'Комунальні по юр. особам'!H869,'Комунальні по юр. особам'!H874,'Комунальні по юр. особам'!H879,'Комунальні по юр. особам'!H884,'Комунальні по юр. особам'!H889,'Комунальні по юр. особам'!H894,'Комунальні по юр. особам'!H899,'Комунальні по юр. особам'!H904,'Комунальні по юр. особам'!H909,'Комунальні по юр. особам'!H914,'Комунальні по юр. особам'!H919,'Комунальні по юр. особам'!H924,'Комунальні по юр. особам'!H929,'Комунальні по юр. особам'!H934)</f>
        <v>0</v>
      </c>
      <c r="G133" s="231">
        <f>SUM('Комунальні по юр. особам'!I814,'Комунальні по юр. особам'!I819,'Комунальні по юр. особам'!I824,'Комунальні по юр. особам'!I829,'Комунальні по юр. особам'!I834,'Комунальні по юр. особам'!I839,'Комунальні по юр. особам'!I844,'Комунальні по юр. особам'!I849,'Комунальні по юр. особам'!I854,'Комунальні по юр. особам'!I859,'Комунальні по юр. особам'!I864,'Комунальні по юр. особам'!I869,'Комунальні по юр. особам'!I874,'Комунальні по юр. особам'!I879,'Комунальні по юр. особам'!I884,'Комунальні по юр. особам'!I889,'Комунальні по юр. особам'!I894,'Комунальні по юр. особам'!I899,'Комунальні по юр. особам'!I904,'Комунальні по юр. особам'!I909,'Комунальні по юр. особам'!I914,'Комунальні по юр. особам'!I919,'Комунальні по юр. особам'!I924,'Комунальні по юр. особам'!I929,'Комунальні по юр. особам'!I934)</f>
        <v>0</v>
      </c>
      <c r="H133" s="231">
        <f>SUM('Комунальні по юр. особам'!J814,'Комунальні по юр. особам'!J819,'Комунальні по юр. особам'!J824,'Комунальні по юр. особам'!J829,'Комунальні по юр. особам'!J834,'Комунальні по юр. особам'!J839,'Комунальні по юр. особам'!J844,'Комунальні по юр. особам'!J849,'Комунальні по юр. особам'!J854,'Комунальні по юр. особам'!J859,'Комунальні по юр. особам'!J864,'Комунальні по юр. особам'!J869,'Комунальні по юр. особам'!J874,'Комунальні по юр. особам'!J879,'Комунальні по юр. особам'!J884,'Комунальні по юр. особам'!J889,'Комунальні по юр. особам'!J894,'Комунальні по юр. особам'!J899,'Комунальні по юр. особам'!J904,'Комунальні по юр. особам'!J909,'Комунальні по юр. особам'!J914,'Комунальні по юр. особам'!J919,'Комунальні по юр. особам'!J924,'Комунальні по юр. особам'!J929,'Комунальні по юр. особам'!J934)</f>
        <v>0</v>
      </c>
      <c r="I133" s="231">
        <f>SUM('Комунальні по юр. особам'!K814,'Комунальні по юр. особам'!K819,'Комунальні по юр. особам'!K824,'Комунальні по юр. особам'!K829,'Комунальні по юр. особам'!K834,'Комунальні по юр. особам'!K839,'Комунальні по юр. особам'!K844,'Комунальні по юр. особам'!K849,'Комунальні по юр. особам'!K854,'Комунальні по юр. особам'!K859,'Комунальні по юр. особам'!K864,'Комунальні по юр. особам'!K869,'Комунальні по юр. особам'!K874,'Комунальні по юр. особам'!K879,'Комунальні по юр. особам'!K884,'Комунальні по юр. особам'!K889,'Комунальні по юр. особам'!K894,'Комунальні по юр. особам'!K899,'Комунальні по юр. особам'!K904,'Комунальні по юр. особам'!K909,'Комунальні по юр. особам'!K914,'Комунальні по юр. особам'!K919,'Комунальні по юр. особам'!K924,'Комунальні по юр. особам'!K929,'Комунальні по юр. особам'!K934)</f>
        <v>0</v>
      </c>
      <c r="J133" s="231">
        <f>SUM('Комунальні по юр. особам'!L814,'Комунальні по юр. особам'!L819,'Комунальні по юр. особам'!L824,'Комунальні по юр. особам'!L829,'Комунальні по юр. особам'!L834,'Комунальні по юр. особам'!L839,'Комунальні по юр. особам'!L844,'Комунальні по юр. особам'!L849,'Комунальні по юр. особам'!L854,'Комунальні по юр. особам'!L859,'Комунальні по юр. особам'!L864,'Комунальні по юр. особам'!L869,'Комунальні по юр. особам'!L874,'Комунальні по юр. особам'!L879,'Комунальні по юр. особам'!L884,'Комунальні по юр. особам'!L889,'Комунальні по юр. особам'!L894,'Комунальні по юр. особам'!L899,'Комунальні по юр. особам'!L904,'Комунальні по юр. особам'!L909,'Комунальні по юр. особам'!L914,'Комунальні по юр. особам'!L919,'Комунальні по юр. особам'!L924,'Комунальні по юр. особам'!L929,'Комунальні по юр. особам'!L934)</f>
        <v>0</v>
      </c>
      <c r="K133" s="510">
        <f>IF(AND(SUM(L133:P133)=SUM(W133:X133),SUM(Q133:V133)=SUM(W133:X133)),SUM(L133:P133),"ПЕРЕВІРТЕ ПРАВИЛЬНІСТЬ ДАНИХ")</f>
        <v>66</v>
      </c>
      <c r="L133" s="228">
        <f>SUM('Комунальні по юр. особам'!N814,'Комунальні по юр. особам'!N829,'Комунальні по юр. особам'!N839,'Комунальні по юр. особам'!N864,'Комунальні по юр. особам'!N874,'Комунальні по юр. особам'!N904,'Комунальні по юр. особам'!N924)</f>
        <v>0</v>
      </c>
      <c r="M133" s="263">
        <f>SUM('Комунальні по юр. особам'!O814,'Комунальні по юр. особам'!O829,'Комунальні по юр. особам'!O839,'Комунальні по юр. особам'!O864,'Комунальні по юр. особам'!O874,'Комунальні по юр. особам'!O904,'Комунальні по юр. особам'!O924)</f>
        <v>0</v>
      </c>
      <c r="N133" s="263">
        <f>SUM('Комунальні по юр. особам'!P814,'Комунальні по юр. особам'!P829,'Комунальні по юр. особам'!P839,'Комунальні по юр. особам'!P864,'Комунальні по юр. особам'!P874,'Комунальні по юр. особам'!P904,'Комунальні по юр. особам'!P924)</f>
        <v>0</v>
      </c>
      <c r="O133" s="263">
        <f>SUM('Комунальні по юр. особам'!Q814,'Комунальні по юр. особам'!Q829,'Комунальні по юр. особам'!Q839,'Комунальні по юр. особам'!Q864,'Комунальні по юр. особам'!Q874,'Комунальні по юр. особам'!Q904,'Комунальні по юр. особам'!Q924)</f>
        <v>0</v>
      </c>
      <c r="P133" s="452">
        <f>SUM('Комунальні по юр. особам'!R814,'Комунальні по юр. особам'!R829,'Комунальні по юр. особам'!R839,'Комунальні по юр. особам'!R864,'Комунальні по юр. особам'!R874,'Комунальні по юр. особам'!R904,'Комунальні по юр. особам'!R924)</f>
        <v>66</v>
      </c>
      <c r="Q133" s="264">
        <f>SUM('Комунальні по юр. особам'!S814,'Комунальні по юр. особам'!S829,'Комунальні по юр. особам'!S839,'Комунальні по юр. особам'!S864,'Комунальні по юр. особам'!S874,'Комунальні по юр. особам'!S904,'Комунальні по юр. особам'!S924)</f>
        <v>10</v>
      </c>
      <c r="R133" s="263">
        <f>SUM('Комунальні по юр. особам'!T814,'Комунальні по юр. особам'!T829,'Комунальні по юр. особам'!T839,'Комунальні по юр. особам'!T864,'Комунальні по юр. особам'!T874,'Комунальні по юр. особам'!T904,'Комунальні по юр. особам'!T924)</f>
        <v>0</v>
      </c>
      <c r="S133" s="263">
        <f>SUM('Комунальні по юр. особам'!U814,'Комунальні по юр. особам'!U829,'Комунальні по юр. особам'!U839,'Комунальні по юр. особам'!U864,'Комунальні по юр. особам'!U874,'Комунальні по юр. особам'!U904,'Комунальні по юр. особам'!U924)</f>
        <v>0</v>
      </c>
      <c r="T133" s="453">
        <f>SUM('Комунальні по юр. особам'!V814,'Комунальні по юр. особам'!V829,'Комунальні по юр. особам'!V839,'Комунальні по юр. особам'!V864,'Комунальні по юр. особам'!V874,'Комунальні по юр. особам'!V904,'Комунальні по юр. особам'!V924)</f>
        <v>55</v>
      </c>
      <c r="U133" s="263">
        <f>SUM('Комунальні по юр. особам'!W814,'Комунальні по юр. особам'!W829,'Комунальні по юр. особам'!W839,'Комунальні по юр. особам'!W864,'Комунальні по юр. особам'!W874,'Комунальні по юр. особам'!W904,'Комунальні по юр. особам'!W924)</f>
        <v>1</v>
      </c>
      <c r="V133" s="229">
        <f>SUM('Комунальні по юр. особам'!X814,'Комунальні по юр. особам'!X829,'Комунальні по юр. особам'!X839,'Комунальні по юр. особам'!X864,'Комунальні по юр. особам'!X874,'Комунальні по юр. особам'!X904,'Комунальні по юр. особам'!X924)</f>
        <v>0</v>
      </c>
      <c r="W133" s="228">
        <f>SUM('Комунальні по юр. особам'!Y814,'Комунальні по юр. особам'!Y829,'Комунальні по юр. особам'!Y839,'Комунальні по юр. особам'!Y864,'Комунальні по юр. особам'!Y874,'Комунальні по юр. особам'!Y904,'Комунальні по юр. особам'!Y924)</f>
        <v>61</v>
      </c>
      <c r="X133" s="229">
        <f>SUM('Комунальні по юр. особам'!Z814,'Комунальні по юр. особам'!Z829,'Комунальні по юр. особам'!Z839,'Комунальні по юр. особам'!Z864,'Комунальні по юр. особам'!Z874,'Комунальні по юр. особам'!Z904,'Комунальні по юр. особам'!Z924)</f>
        <v>5</v>
      </c>
      <c r="Y133" s="230">
        <f>SUM('Комунальні по юр. особам'!AA814,'Комунальні по юр. особам'!AA829,'Комунальні по юр. особам'!AA839,'Комунальні по юр. особам'!AA864,'Комунальні по юр. особам'!AA874,'Комунальні по юр. особам'!AA904,'Комунальні по юр. особам'!AA924)</f>
        <v>0</v>
      </c>
      <c r="Z133" s="231">
        <f>SUM('Комунальні по юр. особам'!AB814,'Комунальні по юр. особам'!AB829,'Комунальні по юр. особам'!AB839,'Комунальні по юр. особам'!AB864,'Комунальні по юр. особам'!AB874,'Комунальні по юр. особам'!AB904,'Комунальні по юр. особам'!AB924)</f>
        <v>22</v>
      </c>
      <c r="AA133" s="231">
        <f>SUM('Комунальні по юр. особам'!AC814,'Комунальні по юр. особам'!AC829,'Комунальні по юр. особам'!AC839,'Комунальні по юр. особам'!AC864,'Комунальні по юр. особам'!AC874,'Комунальні по юр. особам'!AC904,'Комунальні по юр. особам'!AC924)</f>
        <v>20</v>
      </c>
      <c r="AB133" s="231">
        <f>SUM('Комунальні по юр. особам'!AD814,'Комунальні по юр. особам'!AD829,'Комунальні по юр. особам'!AD839,'Комунальні по юр. особам'!AD864,'Комунальні по юр. особам'!AD874,'Комунальні по юр. особам'!AD904,'Комунальні по юр. особам'!AD924)</f>
        <v>4</v>
      </c>
      <c r="AC133" s="231">
        <f>SUM('Комунальні по юр. особам'!AE814,'Комунальні по юр. особам'!AE829,'Комунальні по юр. особам'!AE839,'Комунальні по юр. особам'!AE864,'Комунальні по юр. особам'!AE874,'Комунальні по юр. особам'!AE904,'Комунальні по юр. особам'!AE924)</f>
        <v>33</v>
      </c>
      <c r="AD133" s="232">
        <f>SUM('Комунальні по юр. особам'!AF814,'Комунальні по юр. особам'!AF829,'Комунальні по юр. особам'!AF839,'Комунальні по юр. особам'!AF864,'Комунальні по юр. особам'!AF874,'Комунальні по юр. особам'!AF904,'Комунальні по юр. особам'!AF924)</f>
        <v>6</v>
      </c>
      <c r="AE133" s="415">
        <f>AVERAGE('Комунальні по юр. особам'!AG814,'Комунальні по юр. особам'!AG829,'Комунальні по юр. особам'!AG839,'Комунальні по юр. особам'!AG864,'Комунальні по юр. особам'!AG874,'Комунальні по юр. особам'!AG904,'Комунальні по юр. особам'!AG924)</f>
        <v>39</v>
      </c>
      <c r="AF133" s="544">
        <f>AVERAGE('Комунальні по юр. особам'!AH814,'Комунальні по юр. особам'!AH829,'Комунальні по юр. особам'!AH839,'Комунальні по юр. особам'!AH864,'Комунальні по юр. особам'!AH874,'Комунальні по юр. особам'!AH904,'Комунальні по юр. особам'!AH924)</f>
        <v>14.714285714285714</v>
      </c>
      <c r="AG133" s="526">
        <f>AVERAGE('Комунальні по юр. особам'!AI814,'Комунальні по юр. особам'!AI829,'Комунальні по юр. особам'!AI839,'Комунальні по юр. особам'!AI864,'Комунальні по юр. особам'!AI874,'Комунальні по юр. особам'!AI904,'Комунальні по юр. особам'!AI924)</f>
        <v>11.842857142857143</v>
      </c>
      <c r="AH133" s="274">
        <f>SUM(AL133:AN133)</f>
        <v>66</v>
      </c>
      <c r="AI133" s="273"/>
      <c r="AJ133" s="231"/>
      <c r="AK133" s="454"/>
      <c r="AL133" s="230">
        <f>SUM('Комунальні по юр. особам'!AN814,'Комунальні по юр. особам'!AN829,'Комунальні по юр. особам'!AN839,'Комунальні по юр. особам'!AN864,'Комунальні по юр. особам'!AN874,'Комунальні по юр. особам'!AN904,'Комунальні по юр. особам'!AN924)</f>
        <v>13</v>
      </c>
      <c r="AM133" s="231">
        <f>SUM('Комунальні по юр. особам'!AO814,'Комунальні по юр. особам'!AO829,'Комунальні по юр. особам'!AO839,'Комунальні по юр. особам'!AO864,'Комунальні по юр. особам'!AO874,'Комунальні по юр. особам'!AO904,'Комунальні по юр. особам'!AO924)</f>
        <v>50</v>
      </c>
      <c r="AN133" s="454">
        <f>SUM('Комунальні по юр. особам'!AP814,'Комунальні по юр. особам'!AP829,'Комунальні по юр. особам'!AP839,'Комунальні по юр. особам'!AP864,'Комунальні по юр. особам'!AP874,'Комунальні по юр. особам'!AP904,'Комунальні по юр. особам'!AP924)</f>
        <v>3</v>
      </c>
      <c r="AO133" s="230"/>
      <c r="AP133" s="231"/>
      <c r="AQ133" s="231"/>
      <c r="AR133" s="231"/>
      <c r="AS133" s="232"/>
      <c r="AT133" s="398">
        <f>SUM(AU133:BC133)</f>
        <v>1</v>
      </c>
      <c r="AU133" s="228">
        <f>SUM('Комунальні по юр. особам'!AW814,'Комунальні по юр. особам'!AW819,'Комунальні по юр. особам'!AW824,'Комунальні по юр. особам'!AW829,'Комунальні по юр. особам'!AW834,'Комунальні по юр. особам'!AW839,'Комунальні по юр. особам'!AW844,'Комунальні по юр. особам'!AW849,'Комунальні по юр. особам'!AW854,'Комунальні по юр. особам'!AW859,'Комунальні по юр. особам'!AW864,'Комунальні по юр. особам'!AW869,'Комунальні по юр. особам'!AW874,'Комунальні по юр. особам'!AW879,'Комунальні по юр. особам'!AW884,'Комунальні по юр. особам'!AW889,'Комунальні по юр. особам'!AW894,'Комунальні по юр. особам'!AW899,'Комунальні по юр. особам'!AW904,'Комунальні по юр. особам'!AW909,'Комунальні по юр. особам'!AW914,'Комунальні по юр. особам'!AW919,'Комунальні по юр. особам'!AW924,'Комунальні по юр. особам'!AW929,'Комунальні по юр. особам'!AW934)</f>
        <v>0</v>
      </c>
      <c r="AV133" s="263">
        <f>SUM('Комунальні по юр. особам'!AX814,'Комунальні по юр. особам'!AX819,'Комунальні по юр. особам'!AX824,'Комунальні по юр. особам'!AX829,'Комунальні по юр. особам'!AX834,'Комунальні по юр. особам'!AX839,'Комунальні по юр. особам'!AX844,'Комунальні по юр. особам'!AX849,'Комунальні по юр. особам'!AX854,'Комунальні по юр. особам'!AX859,'Комунальні по юр. особам'!AX864,'Комунальні по юр. особам'!AX869,'Комунальні по юр. особам'!AX874,'Комунальні по юр. особам'!AX879,'Комунальні по юр. особам'!AX884,'Комунальні по юр. особам'!AX889,'Комунальні по юр. особам'!AX894,'Комунальні по юр. особам'!AX899,'Комунальні по юр. особам'!AX904,'Комунальні по юр. особам'!AX909,'Комунальні по юр. особам'!AX914,'Комунальні по юр. особам'!AX919,'Комунальні по юр. особам'!AX924,'Комунальні по юр. особам'!AX929,'Комунальні по юр. особам'!AX934)</f>
        <v>0</v>
      </c>
      <c r="AW133" s="263">
        <f>SUM('Комунальні по юр. особам'!AY814,'Комунальні по юр. особам'!AY819,'Комунальні по юр. особам'!AY824,'Комунальні по юр. особам'!AY829,'Комунальні по юр. особам'!AY834,'Комунальні по юр. особам'!AY839,'Комунальні по юр. особам'!AY844,'Комунальні по юр. особам'!AY849,'Комунальні по юр. особам'!AY854,'Комунальні по юр. особам'!AY859,'Комунальні по юр. особам'!AY864,'Комунальні по юр. особам'!AY869,'Комунальні по юр. особам'!AY874,'Комунальні по юр. особам'!AY879,'Комунальні по юр. особам'!AY884,'Комунальні по юр. особам'!AY889,'Комунальні по юр. особам'!AY894,'Комунальні по юр. особам'!AY899,'Комунальні по юр. особам'!AY904,'Комунальні по юр. особам'!AY909,'Комунальні по юр. особам'!AY914,'Комунальні по юр. особам'!AY919,'Комунальні по юр. особам'!AY924,'Комунальні по юр. особам'!AY929,'Комунальні по юр. особам'!AY934)</f>
        <v>1</v>
      </c>
      <c r="AX133" s="263">
        <f>SUM('Комунальні по юр. особам'!AZ814,'Комунальні по юр. особам'!AZ819,'Комунальні по юр. особам'!AZ824,'Комунальні по юр. особам'!AZ829,'Комунальні по юр. особам'!AZ834,'Комунальні по юр. особам'!AZ839,'Комунальні по юр. особам'!AZ844,'Комунальні по юр. особам'!AZ849,'Комунальні по юр. особам'!AZ854,'Комунальні по юр. особам'!AZ859,'Комунальні по юр. особам'!AZ864,'Комунальні по юр. особам'!AZ869,'Комунальні по юр. особам'!AZ874,'Комунальні по юр. особам'!AZ879,'Комунальні по юр. особам'!AZ884,'Комунальні по юр. особам'!AZ889,'Комунальні по юр. особам'!AZ894,'Комунальні по юр. особам'!AZ899,'Комунальні по юр. особам'!AZ904,'Комунальні по юр. особам'!AZ909,'Комунальні по юр. особам'!AZ914,'Комунальні по юр. особам'!AZ919,'Комунальні по юр. особам'!AZ924,'Комунальні по юр. особам'!AZ929,'Комунальні по юр. особам'!AZ934)</f>
        <v>0</v>
      </c>
      <c r="AY133" s="263">
        <f>SUM('Комунальні по юр. особам'!BA814,'Комунальні по юр. особам'!BA819,'Комунальні по юр. особам'!BA824,'Комунальні по юр. особам'!BA829,'Комунальні по юр. особам'!BA834,'Комунальні по юр. особам'!BA839,'Комунальні по юр. особам'!BA844,'Комунальні по юр. особам'!BA849,'Комунальні по юр. особам'!BA854,'Комунальні по юр. особам'!BA859,'Комунальні по юр. особам'!BA864,'Комунальні по юр. особам'!BA869,'Комунальні по юр. особам'!BA874,'Комунальні по юр. особам'!BA879,'Комунальні по юр. особам'!BA884,'Комунальні по юр. особам'!BA889,'Комунальні по юр. особам'!BA894,'Комунальні по юр. особам'!BA899,'Комунальні по юр. особам'!BA904,'Комунальні по юр. особам'!BA909,'Комунальні по юр. особам'!BA914,'Комунальні по юр. особам'!BA919,'Комунальні по юр. особам'!BA924,'Комунальні по юр. особам'!BA929,'Комунальні по юр. особам'!BA934)</f>
        <v>0</v>
      </c>
      <c r="AZ133" s="263">
        <f>SUM('Комунальні по юр. особам'!BB814,'Комунальні по юр. особам'!BB819,'Комунальні по юр. особам'!BB824,'Комунальні по юр. особам'!BB829,'Комунальні по юр. особам'!BB834,'Комунальні по юр. особам'!BB839,'Комунальні по юр. особам'!BB844,'Комунальні по юр. особам'!BB849,'Комунальні по юр. особам'!BB854,'Комунальні по юр. особам'!BB859,'Комунальні по юр. особам'!BB864,'Комунальні по юр. особам'!BB869,'Комунальні по юр. особам'!BB874,'Комунальні по юр. особам'!BB879,'Комунальні по юр. особам'!BB884,'Комунальні по юр. особам'!BB889,'Комунальні по юр. особам'!BB894,'Комунальні по юр. особам'!BB899,'Комунальні по юр. особам'!BB904,'Комунальні по юр. особам'!BB909,'Комунальні по юр. особам'!BB914,'Комунальні по юр. особам'!BB919,'Комунальні по юр. особам'!BB924,'Комунальні по юр. особам'!BB929,'Комунальні по юр. особам'!BB934)</f>
        <v>0</v>
      </c>
      <c r="BA133" s="263">
        <f>SUM('Комунальні по юр. особам'!BC814,'Комунальні по юр. особам'!BC819,'Комунальні по юр. особам'!BC824,'Комунальні по юр. особам'!BC829,'Комунальні по юр. особам'!BC834,'Комунальні по юр. особам'!BC839,'Комунальні по юр. особам'!BC844,'Комунальні по юр. особам'!BC849,'Комунальні по юр. особам'!BC854,'Комунальні по юр. особам'!BC859,'Комунальні по юр. особам'!BC864,'Комунальні по юр. особам'!BC869,'Комунальні по юр. особам'!BC874,'Комунальні по юр. особам'!BC879,'Комунальні по юр. особам'!BC884,'Комунальні по юр. особам'!BC889,'Комунальні по юр. особам'!BC894,'Комунальні по юр. особам'!BC899,'Комунальні по юр. особам'!BC904,'Комунальні по юр. особам'!BC909,'Комунальні по юр. особам'!BC914,'Комунальні по юр. особам'!BC919,'Комунальні по юр. особам'!BC924,'Комунальні по юр. особам'!BC929,'Комунальні по юр. особам'!BC934)</f>
        <v>0</v>
      </c>
      <c r="BB133" s="263">
        <f>SUM('Комунальні по юр. особам'!BD814,'Комунальні по юр. особам'!BD819,'Комунальні по юр. особам'!BD824,'Комунальні по юр. особам'!BD829,'Комунальні по юр. особам'!BD834,'Комунальні по юр. особам'!BD839,'Комунальні по юр. особам'!BD844,'Комунальні по юр. особам'!BD849,'Комунальні по юр. особам'!BD854,'Комунальні по юр. особам'!BD859,'Комунальні по юр. особам'!BD864,'Комунальні по юр. особам'!BD869,'Комунальні по юр. особам'!BD874,'Комунальні по юр. особам'!BD879,'Комунальні по юр. особам'!BD884,'Комунальні по юр. особам'!BD889,'Комунальні по юр. особам'!BD894,'Комунальні по юр. особам'!BD899,'Комунальні по юр. особам'!BD904,'Комунальні по юр. особам'!BD909,'Комунальні по юр. особам'!BD914,'Комунальні по юр. особам'!BD919,'Комунальні по юр. особам'!BD924,'Комунальні по юр. особам'!BD929,'Комунальні по юр. особам'!BD934)</f>
        <v>0</v>
      </c>
      <c r="BC133" s="411">
        <f>SUM('Комунальні по юр. особам'!BE814,'Комунальні по юр. особам'!BE819,'Комунальні по юр. особам'!BE824,'Комунальні по юр. особам'!BE829,'Комунальні по юр. особам'!BE834,'Комунальні по юр. особам'!BE839,'Комунальні по юр. особам'!BE844,'Комунальні по юр. особам'!BE849,'Комунальні по юр. особам'!BE854,'Комунальні по юр. особам'!BE859,'Комунальні по юр. особам'!BE864,'Комунальні по юр. особам'!BE869,'Комунальні по юр. особам'!BE874,'Комунальні по юр. особам'!BE879,'Комунальні по юр. особам'!BE884,'Комунальні по юр. особам'!BE889,'Комунальні по юр. особам'!BE894,'Комунальні по юр. особам'!BE899,'Комунальні по юр. особам'!BE904,'Комунальні по юр. особам'!BE909,'Комунальні по юр. особам'!BE914,'Комунальні по юр. особам'!BE919,'Комунальні по юр. особам'!BE924,'Комунальні по юр. особам'!BE929,'Комунальні по юр. особам'!BE934)</f>
        <v>0</v>
      </c>
    </row>
    <row r="134" spans="1:55" ht="33.950000000000003" customHeight="1">
      <c r="A134" s="2612"/>
      <c r="B134" s="234" t="s">
        <v>75</v>
      </c>
      <c r="C134" s="2627"/>
      <c r="D134" s="2630"/>
      <c r="E134" s="227">
        <f t="shared" ref="E134" si="856">SUM(K134,AT134)</f>
        <v>0</v>
      </c>
      <c r="F134" s="451">
        <f>SUM('Комунальні по юр. особам'!H815,'Комунальні по юр. особам'!H820,'Комунальні по юр. особам'!H825,'Комунальні по юр. особам'!H830,'Комунальні по юр. особам'!H835,'Комунальні по юр. особам'!H840,'Комунальні по юр. особам'!H845,'Комунальні по юр. особам'!H850,'Комунальні по юр. особам'!H855,'Комунальні по юр. особам'!H860,'Комунальні по юр. особам'!H865,'Комунальні по юр. особам'!H870,'Комунальні по юр. особам'!H875,'Комунальні по юр. особам'!H880,'Комунальні по юр. особам'!H885,'Комунальні по юр. особам'!H890,'Комунальні по юр. особам'!H895,'Комунальні по юр. особам'!H900,'Комунальні по юр. особам'!H905,'Комунальні по юр. особам'!H910,'Комунальні по юр. особам'!H915,'Комунальні по юр. особам'!H920,'Комунальні по юр. особам'!H925,'Комунальні по юр. особам'!H930,'Комунальні по юр. особам'!H935)</f>
        <v>0</v>
      </c>
      <c r="G134" s="231">
        <f>SUM('Комунальні по юр. особам'!I815,'Комунальні по юр. особам'!I820,'Комунальні по юр. особам'!I825,'Комунальні по юр. особам'!I830,'Комунальні по юр. особам'!I835,'Комунальні по юр. особам'!I840,'Комунальні по юр. особам'!I845,'Комунальні по юр. особам'!I850,'Комунальні по юр. особам'!I855,'Комунальні по юр. особам'!I860,'Комунальні по юр. особам'!I865,'Комунальні по юр. особам'!I870,'Комунальні по юр. особам'!I875,'Комунальні по юр. особам'!I880,'Комунальні по юр. особам'!I885,'Комунальні по юр. особам'!I890,'Комунальні по юр. особам'!I895,'Комунальні по юр. особам'!I900,'Комунальні по юр. особам'!I905,'Комунальні по юр. особам'!I910,'Комунальні по юр. особам'!I915,'Комунальні по юр. особам'!I920,'Комунальні по юр. особам'!I925,'Комунальні по юр. особам'!I930,'Комунальні по юр. особам'!I935)</f>
        <v>0</v>
      </c>
      <c r="H134" s="236"/>
      <c r="I134" s="236"/>
      <c r="J134" s="237"/>
      <c r="K134" s="504">
        <f t="shared" ref="K134" si="857">IF(AND(SUM(L134:P134)=SUM(W134:X134),SUM(Q134:V134)=SUM(W134:X134)),SUM(L134:P134),"ПЕРЕВІРТЕ ПРАВИЛЬНІСТЬ ДАНИХ")</f>
        <v>0</v>
      </c>
      <c r="L134" s="259"/>
      <c r="M134" s="238"/>
      <c r="N134" s="238"/>
      <c r="O134" s="238"/>
      <c r="P134" s="239"/>
      <c r="Q134" s="240"/>
      <c r="R134" s="241"/>
      <c r="S134" s="241"/>
      <c r="T134" s="238"/>
      <c r="U134" s="238"/>
      <c r="V134" s="242"/>
      <c r="W134" s="228"/>
      <c r="X134" s="229"/>
      <c r="Y134" s="243"/>
      <c r="Z134" s="244"/>
      <c r="AA134" s="244"/>
      <c r="AB134" s="244"/>
      <c r="AC134" s="244"/>
      <c r="AD134" s="245"/>
      <c r="AE134" s="430"/>
      <c r="AF134" s="414"/>
      <c r="AG134" s="409"/>
      <c r="AH134" s="247"/>
      <c r="AI134" s="248"/>
      <c r="AJ134" s="249"/>
      <c r="AK134" s="250"/>
      <c r="AL134" s="251"/>
      <c r="AM134" s="249"/>
      <c r="AN134" s="250"/>
      <c r="AO134" s="251"/>
      <c r="AP134" s="249"/>
      <c r="AQ134" s="249"/>
      <c r="AR134" s="249"/>
      <c r="AS134" s="252"/>
      <c r="AT134" s="372">
        <f t="shared" ref="AT134" si="858">SUM(AU134:BC134)</f>
        <v>0</v>
      </c>
      <c r="AU134" s="259"/>
      <c r="AV134" s="238"/>
      <c r="AW134" s="238"/>
      <c r="AX134" s="238"/>
      <c r="AY134" s="238"/>
      <c r="AZ134" s="238"/>
      <c r="BA134" s="238"/>
      <c r="BB134" s="238"/>
      <c r="BC134" s="400"/>
    </row>
    <row r="135" spans="1:55" ht="33.950000000000003" customHeight="1">
      <c r="A135" s="2612"/>
      <c r="B135" s="234" t="s">
        <v>76</v>
      </c>
      <c r="C135" s="2627"/>
      <c r="D135" s="2630"/>
      <c r="E135" s="278">
        <f>SUM(K135,AT135)</f>
        <v>0</v>
      </c>
      <c r="F135" s="451">
        <f>SUM('Комунальні по юр. особам'!H816,'Комунальні по юр. особам'!H821,'Комунальні по юр. особам'!H826,'Комунальні по юр. особам'!H831,'Комунальні по юр. особам'!H836,'Комунальні по юр. особам'!H841,'Комунальні по юр. особам'!H846,'Комунальні по юр. особам'!H851,'Комунальні по юр. особам'!H856,'Комунальні по юр. особам'!H861,'Комунальні по юр. особам'!H866,'Комунальні по юр. особам'!H871,'Комунальні по юр. особам'!H876,'Комунальні по юр. особам'!H881,'Комунальні по юр. особам'!H886,'Комунальні по юр. особам'!H891,'Комунальні по юр. особам'!H896,'Комунальні по юр. особам'!H901,'Комунальні по юр. особам'!H906,'Комунальні по юр. особам'!H911,'Комунальні по юр. особам'!H916,'Комунальні по юр. особам'!H921,'Комунальні по юр. особам'!H926,'Комунальні по юр. особам'!H931,'Комунальні по юр. особам'!H936)</f>
        <v>0</v>
      </c>
      <c r="G135" s="231">
        <f>SUM('Комунальні по юр. особам'!I816,'Комунальні по юр. особам'!I821,'Комунальні по юр. особам'!I826,'Комунальні по юр. особам'!I831,'Комунальні по юр. особам'!I836,'Комунальні по юр. особам'!I841,'Комунальні по юр. особам'!I846,'Комунальні по юр. особам'!I851,'Комунальні по юр. особам'!I856,'Комунальні по юр. особам'!I861,'Комунальні по юр. особам'!I866,'Комунальні по юр. особам'!I871,'Комунальні по юр. особам'!I876,'Комунальні по юр. особам'!I881,'Комунальні по юр. особам'!I886,'Комунальні по юр. особам'!I891,'Комунальні по юр. особам'!I896,'Комунальні по юр. особам'!I901,'Комунальні по юр. особам'!I906,'Комунальні по юр. особам'!I911,'Комунальні по юр. особам'!I916,'Комунальні по юр. особам'!I921,'Комунальні по юр. особам'!I926,'Комунальні по юр. особам'!I931,'Комунальні по юр. особам'!I936)</f>
        <v>0</v>
      </c>
      <c r="H135" s="249"/>
      <c r="I135" s="249"/>
      <c r="J135" s="252"/>
      <c r="K135" s="504">
        <f>IF(AND(SUM(L135:P135)=SUM(W135:X135),SUM(Q135:V135)=SUM(W135:X135)),SUM(L135:P135),"ПЕРЕВІРТЕ ПРАВИЛЬНІСТЬ ДАНИХ")</f>
        <v>0</v>
      </c>
      <c r="L135" s="259"/>
      <c r="M135" s="238"/>
      <c r="N135" s="238"/>
      <c r="O135" s="253"/>
      <c r="P135" s="239"/>
      <c r="Q135" s="240"/>
      <c r="R135" s="238"/>
      <c r="S135" s="238"/>
      <c r="T135" s="238"/>
      <c r="U135" s="238"/>
      <c r="V135" s="242"/>
      <c r="W135" s="228"/>
      <c r="X135" s="229"/>
      <c r="Y135" s="230"/>
      <c r="Z135" s="231"/>
      <c r="AA135" s="231"/>
      <c r="AB135" s="231"/>
      <c r="AC135" s="231"/>
      <c r="AD135" s="232"/>
      <c r="AE135" s="270"/>
      <c r="AF135" s="416"/>
      <c r="AG135" s="248"/>
      <c r="AH135" s="279">
        <f>SUM(AI135:AK135)</f>
        <v>0</v>
      </c>
      <c r="AI135" s="248"/>
      <c r="AJ135" s="249"/>
      <c r="AK135" s="250"/>
      <c r="AL135" s="251"/>
      <c r="AM135" s="249"/>
      <c r="AN135" s="250"/>
      <c r="AO135" s="251"/>
      <c r="AP135" s="249"/>
      <c r="AQ135" s="249"/>
      <c r="AR135" s="249"/>
      <c r="AS135" s="252"/>
      <c r="AT135" s="220">
        <f>SUM(AU135:BC135)</f>
        <v>0</v>
      </c>
      <c r="AU135" s="259"/>
      <c r="AV135" s="238"/>
      <c r="AW135" s="238"/>
      <c r="AX135" s="238"/>
      <c r="AY135" s="238"/>
      <c r="AZ135" s="238"/>
      <c r="BA135" s="238"/>
      <c r="BB135" s="238"/>
      <c r="BC135" s="400"/>
    </row>
    <row r="136" spans="1:55" ht="33.950000000000003" customHeight="1">
      <c r="A136" s="2612"/>
      <c r="B136" s="234" t="s">
        <v>77</v>
      </c>
      <c r="C136" s="2627"/>
      <c r="D136" s="2630"/>
      <c r="E136" s="227">
        <f>SUM(K136,AT136)</f>
        <v>882</v>
      </c>
      <c r="F136" s="451">
        <f>SUM(G136:J136)</f>
        <v>18</v>
      </c>
      <c r="G136" s="231">
        <f>SUM('Комунальні по юр. особам'!I817,'Комунальні по юр. особам'!I822,'Комунальні по юр. особам'!I827,'Комунальні по юр. особам'!I832,'Комунальні по юр. особам'!I837,'Комунальні по юр. особам'!I842,'Комунальні по юр. особам'!I847,'Комунальні по юр. особам'!I852,'Комунальні по юр. особам'!I857,'Комунальні по юр. особам'!I862,'Комунальні по юр. особам'!I867,'Комунальні по юр. особам'!I872,'Комунальні по юр. особам'!I877,'Комунальні по юр. особам'!I882,'Комунальні по юр. особам'!I887,'Комунальні по юр. особам'!I892,'Комунальні по юр. особам'!I897,'Комунальні по юр. особам'!I902,'Комунальні по юр. особам'!I907,'Комунальні по юр. особам'!I912,'Комунальні по юр. особам'!I917,'Комунальні по юр. особам'!I922,'Комунальні по юр. особам'!I927,'Комунальні по юр. особам'!I932,'Комунальні по юр. особам'!I937)</f>
        <v>10</v>
      </c>
      <c r="H136" s="231">
        <f>SUM('Комунальні по юр. особам'!J817,'Комунальні по юр. особам'!J822,'Комунальні по юр. особам'!J827,'Комунальні по юр. особам'!J832,'Комунальні по юр. особам'!J837,'Комунальні по юр. особам'!J842,'Комунальні по юр. особам'!J847,'Комунальні по юр. особам'!J852,'Комунальні по юр. особам'!J857,'Комунальні по юр. особам'!J862,'Комунальні по юр. особам'!J867,'Комунальні по юр. особам'!J872,'Комунальні по юр. особам'!J877,'Комунальні по юр. особам'!J882,'Комунальні по юр. особам'!J887,'Комунальні по юр. особам'!J892,'Комунальні по юр. особам'!J897,'Комунальні по юр. особам'!J902,'Комунальні по юр. особам'!J907,'Комунальні по юр. особам'!J912,'Комунальні по юр. особам'!J917,'Комунальні по юр. особам'!J922,'Комунальні по юр. особам'!J927,'Комунальні по юр. особам'!J932,'Комунальні по юр. особам'!J937)</f>
        <v>0</v>
      </c>
      <c r="I136" s="231">
        <f>SUM('Комунальні по юр. особам'!K817,'Комунальні по юр. особам'!K822,'Комунальні по юр. особам'!K827,'Комунальні по юр. особам'!K832,'Комунальні по юр. особам'!K837,'Комунальні по юр. особам'!K842,'Комунальні по юр. особам'!K847,'Комунальні по юр. особам'!K852,'Комунальні по юр. особам'!K857,'Комунальні по юр. особам'!K862,'Комунальні по юр. особам'!K867,'Комунальні по юр. особам'!K872,'Комунальні по юр. особам'!K877,'Комунальні по юр. особам'!K882,'Комунальні по юр. особам'!K887,'Комунальні по юр. особам'!K892,'Комунальні по юр. особам'!K897,'Комунальні по юр. особам'!K902,'Комунальні по юр. особам'!K907,'Комунальні по юр. особам'!K912,'Комунальні по юр. особам'!K917,'Комунальні по юр. особам'!K922,'Комунальні по юр. особам'!K927,'Комунальні по юр. особам'!K932,'Комунальні по юр. особам'!K937)</f>
        <v>8</v>
      </c>
      <c r="J136" s="231">
        <f>SUM('Комунальні по юр. особам'!L817,'Комунальні по юр. особам'!L822,'Комунальні по юр. особам'!L827,'Комунальні по юр. особам'!L832,'Комунальні по юр. особам'!L837,'Комунальні по юр. особам'!L842,'Комунальні по юр. особам'!L847,'Комунальні по юр. особам'!L852,'Комунальні по юр. особам'!L857,'Комунальні по юр. особам'!L862,'Комунальні по юр. особам'!L867,'Комунальні по юр. особам'!L872,'Комунальні по юр. особам'!L877,'Комунальні по юр. особам'!L882,'Комунальні по юр. особам'!L887,'Комунальні по юр. особам'!L892,'Комунальні по юр. особам'!L897,'Комунальні по юр. особам'!L902,'Комунальні по юр. особам'!L907,'Комунальні по юр. особам'!L912,'Комунальні по юр. особам'!L917,'Комунальні по юр. особам'!L922,'Комунальні по юр. особам'!L927,'Комунальні по юр. особам'!L932,'Комунальні по юр. особам'!L937)</f>
        <v>0</v>
      </c>
      <c r="K136" s="504">
        <f>IF(AND(SUM(L136:P136)=SUM(W136:X136),SUM(Q136:V136)=SUM(W136:X136)),SUM(L136:P136),"ПЕРЕВІРТЕ ПРАВИЛЬНІСТЬ ДАНИХ")</f>
        <v>861</v>
      </c>
      <c r="L136" s="259">
        <f>SUM('Комунальні по юр. особам'!N817,'Комунальні по юр. особам'!N822,'Комунальні по юр. особам'!N827,'Комунальні по юр. особам'!N832,'Комунальні по юр. особам'!N837,'Комунальні по юр. особам'!N842,'Комунальні по юр. особам'!N847,'Комунальні по юр. особам'!N852,'Комунальні по юр. особам'!N857,'Комунальні по юр. особам'!N862,'Комунальні по юр. особам'!N867,'Комунальні по юр. особам'!N872,'Комунальні по юр. особам'!N877,'Комунальні по юр. особам'!N882,'Комунальні по юр. особам'!N887,'Комунальні по юр. особам'!N892,'Комунальні по юр. особам'!N897,'Комунальні по юр. особам'!N902,'Комунальні по юр. особам'!N907,'Комунальні по юр. особам'!N912,'Комунальні по юр. особам'!N917,'Комунальні по юр. особам'!N922,'Комунальні по юр. особам'!N927,'Комунальні по юр. особам'!N932,'Комунальні по юр. особам'!N937)</f>
        <v>0</v>
      </c>
      <c r="M136" s="238">
        <f>SUM('Комунальні по юр. особам'!O817,'Комунальні по юр. особам'!O822,'Комунальні по юр. особам'!O827,'Комунальні по юр. особам'!O832,'Комунальні по юр. особам'!O837,'Комунальні по юр. особам'!O842,'Комунальні по юр. особам'!O847,'Комунальні по юр. особам'!O852,'Комунальні по юр. особам'!O857,'Комунальні по юр. особам'!O862,'Комунальні по юр. особам'!O867,'Комунальні по юр. особам'!O872,'Комунальні по юр. особам'!O877,'Комунальні по юр. особам'!O882,'Комунальні по юр. особам'!O887,'Комунальні по юр. особам'!O892,'Комунальні по юр. особам'!O897,'Комунальні по юр. особам'!O902,'Комунальні по юр. особам'!O907,'Комунальні по юр. особам'!O912,'Комунальні по юр. особам'!O917,'Комунальні по юр. особам'!O922,'Комунальні по юр. особам'!O927,'Комунальні по юр. особам'!O932,'Комунальні по юр. особам'!O937)</f>
        <v>0</v>
      </c>
      <c r="N136" s="238">
        <f>SUM('Комунальні по юр. особам'!P817,'Комунальні по юр. особам'!P822,'Комунальні по юр. особам'!P827,'Комунальні по юр. особам'!P832,'Комунальні по юр. особам'!P837,'Комунальні по юр. особам'!P842,'Комунальні по юр. особам'!P847,'Комунальні по юр. особам'!P852,'Комунальні по юр. особам'!P857,'Комунальні по юр. особам'!P862,'Комунальні по юр. особам'!P867,'Комунальні по юр. особам'!P872,'Комунальні по юр. особам'!P877,'Комунальні по юр. особам'!P882,'Комунальні по юр. особам'!P887,'Комунальні по юр. особам'!P892,'Комунальні по юр. особам'!P897,'Комунальні по юр. особам'!P902,'Комунальні по юр. особам'!P907,'Комунальні по юр. особам'!P912,'Комунальні по юр. особам'!P917,'Комунальні по юр. особам'!P922,'Комунальні по юр. особам'!P927,'Комунальні по юр. особам'!P932,'Комунальні по юр. особам'!P937)</f>
        <v>2</v>
      </c>
      <c r="O136" s="238">
        <f>SUM('Комунальні по юр. особам'!Q817,'Комунальні по юр. особам'!Q822,'Комунальні по юр. особам'!Q827,'Комунальні по юр. особам'!Q832,'Комунальні по юр. особам'!Q837,'Комунальні по юр. особам'!Q842,'Комунальні по юр. особам'!Q847,'Комунальні по юр. особам'!Q852,'Комунальні по юр. особам'!Q857,'Комунальні по юр. особам'!Q862,'Комунальні по юр. особам'!Q867,'Комунальні по юр. особам'!Q872,'Комунальні по юр. особам'!Q877,'Комунальні по юр. особам'!Q882,'Комунальні по юр. особам'!Q887,'Комунальні по юр. особам'!Q892,'Комунальні по юр. особам'!Q897,'Комунальні по юр. особам'!Q902,'Комунальні по юр. особам'!Q907,'Комунальні по юр. особам'!Q912,'Комунальні по юр. особам'!Q917,'Комунальні по юр. особам'!Q922,'Комунальні по юр. особам'!Q927,'Комунальні по юр. особам'!Q932,'Комунальні по юр. особам'!Q937)</f>
        <v>16</v>
      </c>
      <c r="P136" s="239">
        <f>SUM('Комунальні по юр. особам'!R817,'Комунальні по юр. особам'!R822,'Комунальні по юр. особам'!R827,'Комунальні по юр. особам'!R832,'Комунальні по юр. особам'!R837,'Комунальні по юр. особам'!R842,'Комунальні по юр. особам'!R847,'Комунальні по юр. особам'!R852,'Комунальні по юр. особам'!R857,'Комунальні по юр. особам'!R862,'Комунальні по юр. особам'!R867,'Комунальні по юр. особам'!R872,'Комунальні по юр. особам'!R877,'Комунальні по юр. особам'!R882,'Комунальні по юр. особам'!R887,'Комунальні по юр. особам'!R892,'Комунальні по юр. особам'!R897,'Комунальні по юр. особам'!R902,'Комунальні по юр. особам'!R907,'Комунальні по юр. особам'!R912,'Комунальні по юр. особам'!R917,'Комунальні по юр. особам'!R922,'Комунальні по юр. особам'!R927,'Комунальні по юр. особам'!R932,'Комунальні по юр. особам'!R937)</f>
        <v>843</v>
      </c>
      <c r="Q136" s="240">
        <f>SUM('Комунальні по юр. особам'!S817,'Комунальні по юр. особам'!S822,'Комунальні по юр. особам'!S827,'Комунальні по юр. особам'!S832,'Комунальні по юр. особам'!S837,'Комунальні по юр. особам'!S842,'Комунальні по юр. особам'!S847,'Комунальні по юр. особам'!S852,'Комунальні по юр. особам'!S857,'Комунальні по юр. особам'!S862,'Комунальні по юр. особам'!S867,'Комунальні по юр. особам'!S872,'Комунальні по юр. особам'!S877,'Комунальні по юр. особам'!S882,'Комунальні по юр. особам'!S887,'Комунальні по юр. особам'!S892,'Комунальні по юр. особам'!S897,'Комунальні по юр. особам'!S902,'Комунальні по юр. особам'!S907,'Комунальні по юр. особам'!S912,'Комунальні по юр. особам'!S917,'Комунальні по юр. особам'!S922,'Комунальні по юр. особам'!S927,'Комунальні по юр. особам'!S932,'Комунальні по юр. особам'!S937)</f>
        <v>95</v>
      </c>
      <c r="R136" s="238">
        <f>SUM('Комунальні по юр. особам'!T817,'Комунальні по юр. особам'!T822,'Комунальні по юр. особам'!T827,'Комунальні по юр. особам'!T832,'Комунальні по юр. особам'!T837,'Комунальні по юр. особам'!T842,'Комунальні по юр. особам'!T847,'Комунальні по юр. особам'!T852,'Комунальні по юр. особам'!T857,'Комунальні по юр. особам'!T862,'Комунальні по юр. особам'!T867,'Комунальні по юр. особам'!T872,'Комунальні по юр. особам'!T877,'Комунальні по юр. особам'!T882,'Комунальні по юр. особам'!T887,'Комунальні по юр. особам'!T892,'Комунальні по юр. особам'!T897,'Комунальні по юр. особам'!T902,'Комунальні по юр. особам'!T907,'Комунальні по юр. особам'!T912,'Комунальні по юр. особам'!T917,'Комунальні по юр. особам'!T922,'Комунальні по юр. особам'!T927,'Комунальні по юр. особам'!T932,'Комунальні по юр. особам'!T937)</f>
        <v>149</v>
      </c>
      <c r="S136" s="238">
        <f>SUM('Комунальні по юр. особам'!U817,'Комунальні по юр. особам'!U822,'Комунальні по юр. особам'!U827,'Комунальні по юр. особам'!U832,'Комунальні по юр. особам'!U837,'Комунальні по юр. особам'!U842,'Комунальні по юр. особам'!U847,'Комунальні по юр. особам'!U852,'Комунальні по юр. особам'!U857,'Комунальні по юр. особам'!U862,'Комунальні по юр. особам'!U867,'Комунальні по юр. особам'!U872,'Комунальні по юр. особам'!U877,'Комунальні по юр. особам'!U882,'Комунальні по юр. особам'!U887,'Комунальні по юр. особам'!U892,'Комунальні по юр. особам'!U897,'Комунальні по юр. особам'!U902,'Комунальні по юр. особам'!U907,'Комунальні по юр. особам'!U912,'Комунальні по юр. особам'!U917,'Комунальні по юр. особам'!U922,'Комунальні по юр. особам'!U927,'Комунальні по юр. особам'!U932,'Комунальні по юр. особам'!U937)</f>
        <v>14</v>
      </c>
      <c r="T136" s="238">
        <f>SUM('Комунальні по юр. особам'!V817,'Комунальні по юр. особам'!V822,'Комунальні по юр. особам'!V827,'Комунальні по юр. особам'!V832,'Комунальні по юр. особам'!V837,'Комунальні по юр. особам'!V842,'Комунальні по юр. особам'!V847,'Комунальні по юр. особам'!V852,'Комунальні по юр. особам'!V857,'Комунальні по юр. особам'!V862,'Комунальні по юр. особам'!V867,'Комунальні по юр. особам'!V872,'Комунальні по юр. особам'!V877,'Комунальні по юр. особам'!V882,'Комунальні по юр. особам'!V887,'Комунальні по юр. особам'!V892,'Комунальні по юр. особам'!V897,'Комунальні по юр. особам'!V902,'Комунальні по юр. особам'!V907,'Комунальні по юр. особам'!V912,'Комунальні по юр. особам'!V917,'Комунальні по юр. особам'!V922,'Комунальні по юр. особам'!V927,'Комунальні по юр. особам'!V932,'Комунальні по юр. особам'!V937)</f>
        <v>587</v>
      </c>
      <c r="U136" s="238">
        <f>SUM('Комунальні по юр. особам'!W817,'Комунальні по юр. особам'!W822,'Комунальні по юр. особам'!W827,'Комунальні по юр. особам'!W832,'Комунальні по юр. особам'!W837,'Комунальні по юр. особам'!W842,'Комунальні по юр. особам'!W847,'Комунальні по юр. особам'!W852,'Комунальні по юр. особам'!W857,'Комунальні по юр. особам'!W862,'Комунальні по юр. особам'!W867,'Комунальні по юр. особам'!W872,'Комунальні по юр. особам'!W877,'Комунальні по юр. особам'!W882,'Комунальні по юр. особам'!W887,'Комунальні по юр. особам'!W892,'Комунальні по юр. особам'!W897,'Комунальні по юр. особам'!W902,'Комунальні по юр. особам'!W907,'Комунальні по юр. особам'!W912,'Комунальні по юр. особам'!W917,'Комунальні по юр. особам'!W922,'Комунальні по юр. особам'!W927,'Комунальні по юр. особам'!W932,'Комунальні по юр. особам'!W937)</f>
        <v>14</v>
      </c>
      <c r="V136" s="242">
        <f>SUM('Комунальні по юр. особам'!X817,'Комунальні по юр. особам'!X822,'Комунальні по юр. особам'!X827,'Комунальні по юр. особам'!X832,'Комунальні по юр. особам'!X837,'Комунальні по юр. особам'!X842,'Комунальні по юр. особам'!X847,'Комунальні по юр. особам'!X852,'Комунальні по юр. особам'!X857,'Комунальні по юр. особам'!X862,'Комунальні по юр. особам'!X867,'Комунальні по юр. особам'!X872,'Комунальні по юр. особам'!X877,'Комунальні по юр. особам'!X882,'Комунальні по юр. особам'!X887,'Комунальні по юр. особам'!X892,'Комунальні по юр. особам'!X897,'Комунальні по юр. особам'!X902,'Комунальні по юр. особам'!X907,'Комунальні по юр. особам'!X912,'Комунальні по юр. особам'!X917,'Комунальні по юр. особам'!X922,'Комунальні по юр. особам'!X927,'Комунальні по юр. особам'!X932,'Комунальні по юр. особам'!X937)</f>
        <v>2</v>
      </c>
      <c r="W136" s="228">
        <f>SUM('Комунальні по юр. особам'!Y817,'Комунальні по юр. особам'!Y822,'Комунальні по юр. особам'!Y827,'Комунальні по юр. особам'!Y832,'Комунальні по юр. особам'!Y837,'Комунальні по юр. особам'!Y842,'Комунальні по юр. особам'!Y847,'Комунальні по юр. особам'!Y852,'Комунальні по юр. особам'!Y857,'Комунальні по юр. особам'!Y862,'Комунальні по юр. особам'!Y867,'Комунальні по юр. особам'!Y872,'Комунальні по юр. особам'!Y877,'Комунальні по юр. особам'!Y882,'Комунальні по юр. особам'!Y887,'Комунальні по юр. особам'!Y892,'Комунальні по юр. особам'!Y897,'Комунальні по юр. особам'!Y902,'Комунальні по юр. особам'!Y907,'Комунальні по юр. особам'!Y912,'Комунальні по юр. особам'!Y917,'Комунальні по юр. особам'!Y922,'Комунальні по юр. особам'!Y927,'Комунальні по юр. особам'!Y932,'Комунальні по юр. особам'!Y937)</f>
        <v>773</v>
      </c>
      <c r="X136" s="229">
        <f>SUM('Комунальні по юр. особам'!Z817,'Комунальні по юр. особам'!Z822,'Комунальні по юр. особам'!Z827,'Комунальні по юр. особам'!Z832,'Комунальні по юр. особам'!Z837,'Комунальні по юр. особам'!Z842,'Комунальні по юр. особам'!Z847,'Комунальні по юр. особам'!Z852,'Комунальні по юр. особам'!Z857,'Комунальні по юр. особам'!Z862,'Комунальні по юр. особам'!Z867,'Комунальні по юр. особам'!Z872,'Комунальні по юр. особам'!Z877,'Комунальні по юр. особам'!Z882,'Комунальні по юр. особам'!Z887,'Комунальні по юр. особам'!Z892,'Комунальні по юр. особам'!Z897,'Комунальні по юр. особам'!Z902,'Комунальні по юр. особам'!Z907,'Комунальні по юр. особам'!Z912,'Комунальні по юр. особам'!Z917,'Комунальні по юр. особам'!Z922,'Комунальні по юр. особам'!Z927,'Комунальні по юр. особам'!Z932,'Комунальні по юр. особам'!Z937)</f>
        <v>88</v>
      </c>
      <c r="Y136" s="230">
        <f>SUM('Комунальні по юр. особам'!AA817,'Комунальні по юр. особам'!AA822,'Комунальні по юр. особам'!AA827,'Комунальні по юр. особам'!AA832,'Комунальні по юр. особам'!AA837,'Комунальні по юр. особам'!AA842,'Комунальні по юр. особам'!AA847,'Комунальні по юр. особам'!AA852,'Комунальні по юр. особам'!AA857,'Комунальні по юр. особам'!AA862,'Комунальні по юр. особам'!AA867,'Комунальні по юр. особам'!AA872,'Комунальні по юр. особам'!AA877,'Комунальні по юр. особам'!AA882,'Комунальні по юр. особам'!AA887,'Комунальні по юр. особам'!AA892,'Комунальні по юр. особам'!AA897,'Комунальні по юр. особам'!AA902,'Комунальні по юр. особам'!AA907,'Комунальні по юр. особам'!AA912,'Комунальні по юр. особам'!AA917,'Комунальні по юр. особам'!AA922,'Комунальні по юр. особам'!AA927,'Комунальні по юр. особам'!AA932,'Комунальні по юр. особам'!AA937)</f>
        <v>1</v>
      </c>
      <c r="Z136" s="231">
        <f>SUM('Комунальні по юр. особам'!AB817,'Комунальні по юр. особам'!AB822,'Комунальні по юр. особам'!AB827,'Комунальні по юр. особам'!AB832,'Комунальні по юр. особам'!AB837,'Комунальні по юр. особам'!AB842,'Комунальні по юр. особам'!AB847,'Комунальні по юр. особам'!AB852,'Комунальні по юр. особам'!AB857,'Комунальні по юр. особам'!AB862,'Комунальні по юр. особам'!AB867,'Комунальні по юр. особам'!AB872,'Комунальні по юр. особам'!AB877,'Комунальні по юр. особам'!AB882,'Комунальні по юр. особам'!AB887,'Комунальні по юр. особам'!AB892,'Комунальні по юр. особам'!AB897,'Комунальні по юр. особам'!AB902,'Комунальні по юр. особам'!AB907,'Комунальні по юр. особам'!AB912,'Комунальні по юр. особам'!AB917,'Комунальні по юр. особам'!AB922,'Комунальні по юр. особам'!AB927,'Комунальні по юр. особам'!AB932,'Комунальні по юр. особам'!AB937)</f>
        <v>289</v>
      </c>
      <c r="AA136" s="231">
        <f>SUM('Комунальні по юр. особам'!AC817,'Комунальні по юр. особам'!AC822,'Комунальні по юр. особам'!AC827,'Комунальні по юр. особам'!AC832,'Комунальні по юр. особам'!AC837,'Комунальні по юр. особам'!AC842,'Комунальні по юр. особам'!AC847,'Комунальні по юр. особам'!AC852,'Комунальні по юр. особам'!AC857,'Комунальні по юр. особам'!AC862,'Комунальні по юр. особам'!AC867,'Комунальні по юр. особам'!AC872,'Комунальні по юр. особам'!AC877,'Комунальні по юр. особам'!AC882,'Комунальні по юр. особам'!AC887,'Комунальні по юр. особам'!AC892,'Комунальні по юр. особам'!AC897,'Комунальні по юр. особам'!AC902,'Комунальні по юр. особам'!AC907,'Комунальні по юр. особам'!AC912,'Комунальні по юр. особам'!AC917,'Комунальні по юр. особам'!AC922,'Комунальні по юр. особам'!AC927,'Комунальні по юр. особам'!AC932,'Комунальні по юр. особам'!AC937)</f>
        <v>275</v>
      </c>
      <c r="AB136" s="231">
        <f>SUM('Комунальні по юр. особам'!AD817,'Комунальні по юр. особам'!AD822,'Комунальні по юр. особам'!AD827,'Комунальні по юр. особам'!AD832,'Комунальні по юр. особам'!AD837,'Комунальні по юр. особам'!AD842,'Комунальні по юр. особам'!AD847,'Комунальні по юр. особам'!AD852,'Комунальні по юр. особам'!AD857,'Комунальні по юр. особам'!AD862,'Комунальні по юр. особам'!AD867,'Комунальні по юр. особам'!AD872,'Комунальні по юр. особам'!AD877,'Комунальні по юр. особам'!AD882,'Комунальні по юр. особам'!AD887,'Комунальні по юр. особам'!AD892,'Комунальні по юр. особам'!AD897,'Комунальні по юр. особам'!AD902,'Комунальні по юр. особам'!AD907,'Комунальні по юр. особам'!AD912,'Комунальні по юр. особам'!AD917,'Комунальні по юр. особам'!AD922,'Комунальні по юр. особам'!AD927,'Комунальні по юр. особам'!AD932,'Комунальні по юр. особам'!AD937)</f>
        <v>44</v>
      </c>
      <c r="AC136" s="231">
        <f>SUM('Комунальні по юр. особам'!AE817,'Комунальні по юр. особам'!AE822,'Комунальні по юр. особам'!AE827,'Комунальні по юр. особам'!AE832,'Комунальні по юр. особам'!AE837,'Комунальні по юр. особам'!AE842,'Комунальні по юр. особам'!AE847,'Комунальні по юр. особам'!AE852,'Комунальні по юр. особам'!AE857,'Комунальні по юр. особам'!AE862,'Комунальні по юр. особам'!AE867,'Комунальні по юр. особам'!AE872,'Комунальні по юр. особам'!AE877,'Комунальні по юр. особам'!AE882,'Комунальні по юр. особам'!AE887,'Комунальні по юр. особам'!AE892,'Комунальні по юр. особам'!AE897,'Комунальні по юр. особам'!AE902,'Комунальні по юр. особам'!AE907,'Комунальні по юр. особам'!AE912,'Комунальні по юр. особам'!AE917,'Комунальні по юр. особам'!AE922,'Комунальні по юр. особам'!AE927,'Комунальні по юр. особам'!AE932,'Комунальні по юр. особам'!AE937)</f>
        <v>420</v>
      </c>
      <c r="AD136" s="232">
        <f>SUM('Комунальні по юр. особам'!AF817,'Комунальні по юр. особам'!AF822,'Комунальні по юр. особам'!AF827,'Комунальні по юр. особам'!AF832,'Комунальні по юр. особам'!AF837,'Комунальні по юр. особам'!AF842,'Комунальні по юр. особам'!AF847,'Комунальні по юр. особам'!AF852,'Комунальні по юр. особам'!AF857,'Комунальні по юр. особам'!AF862,'Комунальні по юр. особам'!AF867,'Комунальні по юр. особам'!AF872,'Комунальні по юр. особам'!AF877,'Комунальні по юр. особам'!AF882,'Комунальні по юр. особам'!AF887,'Комунальні по юр. особам'!AF892,'Комунальні по юр. особам'!AF897,'Комунальні по юр. особам'!AF902,'Комунальні по юр. особам'!AF907,'Комунальні по юр. особам'!AF912,'Комунальні по юр. особам'!AF917,'Комунальні по юр. особам'!AF922,'Комунальні по юр. особам'!AF927,'Комунальні по юр. особам'!AF932,'Комунальні по юр. особам'!AF937)</f>
        <v>104</v>
      </c>
      <c r="AE136" s="270"/>
      <c r="AF136" s="416"/>
      <c r="AG136" s="248"/>
      <c r="AH136" s="247">
        <f>SUM(AO136:AS136)</f>
        <v>844</v>
      </c>
      <c r="AI136" s="248"/>
      <c r="AJ136" s="249"/>
      <c r="AK136" s="250"/>
      <c r="AL136" s="251"/>
      <c r="AM136" s="249"/>
      <c r="AN136" s="250"/>
      <c r="AO136" s="254">
        <f>SUM('Комунальні по юр. особам'!AQ817,'Комунальні по юр. особам'!AQ822,'Комунальні по юр. особам'!AQ827,'Комунальні по юр. особам'!AQ832,'Комунальні по юр. особам'!AQ837,'Комунальні по юр. особам'!AQ842,'Комунальні по юр. особам'!AQ847,'Комунальні по юр. особам'!AQ852,'Комунальні по юр. особам'!AQ857,'Комунальні по юр. особам'!AQ862,'Комунальні по юр. особам'!AQ867,'Комунальні по юр. особам'!AQ872,'Комунальні по юр. особам'!AQ877,'Комунальні по юр. особам'!AQ882,'Комунальні по юр. особам'!AQ887,'Комунальні по юр. особам'!AQ892,'Комунальні по юр. особам'!AQ897,'Комунальні по юр. особам'!AQ902,'Комунальні по юр. особам'!AQ907,'Комунальні по юр. особам'!AQ912,'Комунальні по юр. особам'!AQ917,'Комунальні по юр. особам'!AQ922,'Комунальні по юр. особам'!AQ927,'Комунальні по юр. особам'!AQ932,'Комунальні по юр. особам'!AQ937)</f>
        <v>61</v>
      </c>
      <c r="AP136" s="255">
        <f>SUM('Комунальні по юр. особам'!AR817,'Комунальні по юр. особам'!AR822,'Комунальні по юр. особам'!AR827,'Комунальні по юр. особам'!AR832,'Комунальні по юр. особам'!AR837,'Комунальні по юр. особам'!AR842,'Комунальні по юр. особам'!AR847,'Комунальні по юр. особам'!AR852,'Комунальні по юр. особам'!AR857,'Комунальні по юр. особам'!AR862,'Комунальні по юр. особам'!AR867,'Комунальні по юр. особам'!AR872,'Комунальні по юр. особам'!AR877,'Комунальні по юр. особам'!AR882,'Комунальні по юр. особам'!AR887,'Комунальні по юр. особам'!AR892,'Комунальні по юр. особам'!AR897,'Комунальні по юр. особам'!AR902,'Комунальні по юр. особам'!AR907,'Комунальні по юр. особам'!AR912,'Комунальні по юр. особам'!AR917,'Комунальні по юр. особам'!AR922,'Комунальні по юр. особам'!AR927,'Комунальні по юр. особам'!AR932,'Комунальні по юр. особам'!AR937)</f>
        <v>199</v>
      </c>
      <c r="AQ136" s="255">
        <f>SUM('Комунальні по юр. особам'!AS817,'Комунальні по юр. особам'!AS822,'Комунальні по юр. особам'!AS827,'Комунальні по юр. особам'!AS832,'Комунальні по юр. особам'!AS837,'Комунальні по юр. особам'!AS842,'Комунальні по юр. особам'!AS847,'Комунальні по юр. особам'!AS852,'Комунальні по юр. особам'!AS857,'Комунальні по юр. особам'!AS862,'Комунальні по юр. особам'!AS867,'Комунальні по юр. особам'!AS872,'Комунальні по юр. особам'!AS877,'Комунальні по юр. особам'!AS882,'Комунальні по юр. особам'!AS887,'Комунальні по юр. особам'!AS892,'Комунальні по юр. особам'!AS897,'Комунальні по юр. особам'!AS902,'Комунальні по юр. особам'!AS907,'Комунальні по юр. особам'!AS912,'Комунальні по юр. особам'!AS917,'Комунальні по юр. особам'!AS922,'Комунальні по юр. особам'!AS927,'Комунальні по юр. особам'!AS932,'Комунальні по юр. особам'!AS937)</f>
        <v>326</v>
      </c>
      <c r="AR136" s="255">
        <f>SUM('Комунальні по юр. особам'!AT817,'Комунальні по юр. особам'!AT822,'Комунальні по юр. особам'!AT827,'Комунальні по юр. особам'!AT832,'Комунальні по юр. особам'!AT837,'Комунальні по юр. особам'!AT842,'Комунальні по юр. особам'!AT847,'Комунальні по юр. особам'!AT852,'Комунальні по юр. особам'!AT857,'Комунальні по юр. особам'!AT862,'Комунальні по юр. особам'!AT867,'Комунальні по юр. особам'!AT872,'Комунальні по юр. особам'!AT877,'Комунальні по юр. особам'!AT882,'Комунальні по юр. особам'!AT887,'Комунальні по юр. особам'!AT892,'Комунальні по юр. особам'!AT897,'Комунальні по юр. особам'!AT902,'Комунальні по юр. особам'!AT907,'Комунальні по юр. особам'!AT912,'Комунальні по юр. особам'!AT917,'Комунальні по юр. особам'!AT922,'Комунальні по юр. особам'!AT927,'Комунальні по юр. особам'!AT932,'Комунальні по юр. особам'!AT937)</f>
        <v>235</v>
      </c>
      <c r="AS136" s="255">
        <f>SUM('Комунальні по юр. особам'!AU817,'Комунальні по юр. особам'!AU822,'Комунальні по юр. особам'!AU827,'Комунальні по юр. особам'!AU832,'Комунальні по юр. особам'!AU837,'Комунальні по юр. особам'!AU842,'Комунальні по юр. особам'!AU847,'Комунальні по юр. особам'!AU852,'Комунальні по юр. особам'!AU857,'Комунальні по юр. особам'!AU862,'Комунальні по юр. особам'!AU867,'Комунальні по юр. особам'!AU872,'Комунальні по юр. особам'!AU877,'Комунальні по юр. особам'!AU882,'Комунальні по юр. особам'!AU887,'Комунальні по юр. особам'!AU892,'Комунальні по юр. особам'!AU897,'Комунальні по юр. особам'!AU902,'Комунальні по юр. особам'!AU907,'Комунальні по юр. особам'!AU912,'Комунальні по юр. особам'!AU917,'Комунальні по юр. особам'!AU922,'Комунальні по юр. особам'!AU927,'Комунальні по юр. особам'!AU932,'Комунальні по юр. особам'!AU937)</f>
        <v>23</v>
      </c>
      <c r="AT136" s="372">
        <f>SUM(AU136:BC136)</f>
        <v>21</v>
      </c>
      <c r="AU136" s="259">
        <f>SUM('Комунальні по юр. особам'!AW817,'Комунальні по юр. особам'!AW822,'Комунальні по юр. особам'!AW827,'Комунальні по юр. особам'!AW832,'Комунальні по юр. особам'!AW837,'Комунальні по юр. особам'!AW842,'Комунальні по юр. особам'!AW847,'Комунальні по юр. особам'!AW852,'Комунальні по юр. особам'!AW857,'Комунальні по юр. особам'!AW862,'Комунальні по юр. особам'!AW867,'Комунальні по юр. особам'!AW872,'Комунальні по юр. особам'!AW877,'Комунальні по юр. особам'!AW882,'Комунальні по юр. особам'!AW887,'Комунальні по юр. особам'!AW892,'Комунальні по юр. особам'!AW897,'Комунальні по юр. особам'!AW902,'Комунальні по юр. особам'!AW907,'Комунальні по юр. особам'!AW912,'Комунальні по юр. особам'!AW917,'Комунальні по юр. особам'!AW922,'Комунальні по юр. особам'!AW927,'Комунальні по юр. особам'!AW932,'Комунальні по юр. особам'!AW937)</f>
        <v>2</v>
      </c>
      <c r="AV136" s="238">
        <f>SUM('Комунальні по юр. особам'!AX817,'Комунальні по юр. особам'!AX822,'Комунальні по юр. особам'!AX827,'Комунальні по юр. особам'!AX832,'Комунальні по юр. особам'!AX837,'Комунальні по юр. особам'!AX842,'Комунальні по юр. особам'!AX847,'Комунальні по юр. особам'!AX852,'Комунальні по юр. особам'!AX857,'Комунальні по юр. особам'!AX862,'Комунальні по юр. особам'!AX867,'Комунальні по юр. особам'!AX872,'Комунальні по юр. особам'!AX877,'Комунальні по юр. особам'!AX882,'Комунальні по юр. особам'!AX887,'Комунальні по юр. особам'!AX892,'Комунальні по юр. особам'!AX897,'Комунальні по юр. особам'!AX902,'Комунальні по юр. особам'!AX907,'Комунальні по юр. особам'!AX912,'Комунальні по юр. особам'!AX917,'Комунальні по юр. особам'!AX922,'Комунальні по юр. особам'!AX927,'Комунальні по юр. особам'!AX932,'Комунальні по юр. особам'!AX937)</f>
        <v>0</v>
      </c>
      <c r="AW136" s="238">
        <f>SUM('Комунальні по юр. особам'!AY817,'Комунальні по юр. особам'!AY822,'Комунальні по юр. особам'!AY827,'Комунальні по юр. особам'!AY832,'Комунальні по юр. особам'!AY837,'Комунальні по юр. особам'!AY842,'Комунальні по юр. особам'!AY847,'Комунальні по юр. особам'!AY852,'Комунальні по юр. особам'!AY857,'Комунальні по юр. особам'!AY862,'Комунальні по юр. особам'!AY867,'Комунальні по юр. особам'!AY872,'Комунальні по юр. особам'!AY877,'Комунальні по юр. особам'!AY882,'Комунальні по юр. особам'!AY887,'Комунальні по юр. особам'!AY892,'Комунальні по юр. особам'!AY897,'Комунальні по юр. особам'!AY902,'Комунальні по юр. особам'!AY907,'Комунальні по юр. особам'!AY912,'Комунальні по юр. особам'!AY917,'Комунальні по юр. особам'!AY922,'Комунальні по юр. особам'!AY927,'Комунальні по юр. особам'!AY932,'Комунальні по юр. особам'!AY937)</f>
        <v>3</v>
      </c>
      <c r="AX136" s="238">
        <f>SUM('Комунальні по юр. особам'!AZ817,'Комунальні по юр. особам'!AZ822,'Комунальні по юр. особам'!AZ827,'Комунальні по юр. особам'!AZ832,'Комунальні по юр. особам'!AZ837,'Комунальні по юр. особам'!AZ842,'Комунальні по юр. особам'!AZ847,'Комунальні по юр. особам'!AZ852,'Комунальні по юр. особам'!AZ857,'Комунальні по юр. особам'!AZ862,'Комунальні по юр. особам'!AZ867,'Комунальні по юр. особам'!AZ872,'Комунальні по юр. особам'!AZ877,'Комунальні по юр. особам'!AZ882,'Комунальні по юр. особам'!AZ887,'Комунальні по юр. особам'!AZ892,'Комунальні по юр. особам'!AZ897,'Комунальні по юр. особам'!AZ902,'Комунальні по юр. особам'!AZ907,'Комунальні по юр. особам'!AZ912,'Комунальні по юр. особам'!AZ917,'Комунальні по юр. особам'!AZ922,'Комунальні по юр. особам'!AZ927,'Комунальні по юр. особам'!AZ932,'Комунальні по юр. особам'!AZ937)</f>
        <v>2</v>
      </c>
      <c r="AY136" s="238">
        <f>SUM('Комунальні по юр. особам'!BA817,'Комунальні по юр. особам'!BA822,'Комунальні по юр. особам'!BA827,'Комунальні по юр. особам'!BA832,'Комунальні по юр. особам'!BA837,'Комунальні по юр. особам'!BA842,'Комунальні по юр. особам'!BA847,'Комунальні по юр. особам'!BA852,'Комунальні по юр. особам'!BA857,'Комунальні по юр. особам'!BA862,'Комунальні по юр. особам'!BA867,'Комунальні по юр. особам'!BA872,'Комунальні по юр. особам'!BA877,'Комунальні по юр. особам'!BA882,'Комунальні по юр. особам'!BA887,'Комунальні по юр. особам'!BA892,'Комунальні по юр. особам'!BA897,'Комунальні по юр. особам'!BA902,'Комунальні по юр. особам'!BA907,'Комунальні по юр. особам'!BA912,'Комунальні по юр. особам'!BA917,'Комунальні по юр. особам'!BA922,'Комунальні по юр. особам'!BA927,'Комунальні по юр. особам'!BA932,'Комунальні по юр. особам'!BA937)</f>
        <v>5</v>
      </c>
      <c r="AZ136" s="238">
        <f>SUM('Комунальні по юр. особам'!BB817,'Комунальні по юр. особам'!BB822,'Комунальні по юр. особам'!BB827,'Комунальні по юр. особам'!BB832,'Комунальні по юр. особам'!BB837,'Комунальні по юр. особам'!BB842,'Комунальні по юр. особам'!BB847,'Комунальні по юр. особам'!BB852,'Комунальні по юр. особам'!BB857,'Комунальні по юр. особам'!BB862,'Комунальні по юр. особам'!BB867,'Комунальні по юр. особам'!BB872,'Комунальні по юр. особам'!BB877,'Комунальні по юр. особам'!BB882,'Комунальні по юр. особам'!BB887,'Комунальні по юр. особам'!BB892,'Комунальні по юр. особам'!BB897,'Комунальні по юр. особам'!BB902,'Комунальні по юр. особам'!BB907,'Комунальні по юр. особам'!BB912,'Комунальні по юр. особам'!BB917,'Комунальні по юр. особам'!BB922,'Комунальні по юр. особам'!BB927,'Комунальні по юр. особам'!BB932,'Комунальні по юр. особам'!BB937)</f>
        <v>0</v>
      </c>
      <c r="BA136" s="238">
        <f>SUM('Комунальні по юр. особам'!BC817,'Комунальні по юр. особам'!BC822,'Комунальні по юр. особам'!BC827,'Комунальні по юр. особам'!BC832,'Комунальні по юр. особам'!BC837,'Комунальні по юр. особам'!BC842,'Комунальні по юр. особам'!BC847,'Комунальні по юр. особам'!BC852,'Комунальні по юр. особам'!BC857,'Комунальні по юр. особам'!BC862,'Комунальні по юр. особам'!BC867,'Комунальні по юр. особам'!BC872,'Комунальні по юр. особам'!BC877,'Комунальні по юр. особам'!BC882,'Комунальні по юр. особам'!BC887,'Комунальні по юр. особам'!BC892,'Комунальні по юр. особам'!BC897,'Комунальні по юр. особам'!BC902,'Комунальні по юр. особам'!BC907,'Комунальні по юр. особам'!BC912,'Комунальні по юр. особам'!BC917,'Комунальні по юр. особам'!BC922,'Комунальні по юр. особам'!BC927,'Комунальні по юр. особам'!BC932,'Комунальні по юр. особам'!BC937)</f>
        <v>1</v>
      </c>
      <c r="BB136" s="238">
        <f>SUM('Комунальні по юр. особам'!BD817,'Комунальні по юр. особам'!BD822,'Комунальні по юр. особам'!BD827,'Комунальні по юр. особам'!BD832,'Комунальні по юр. особам'!BD837,'Комунальні по юр. особам'!BD842,'Комунальні по юр. особам'!BD847,'Комунальні по юр. особам'!BD852,'Комунальні по юр. особам'!BD857,'Комунальні по юр. особам'!BD862,'Комунальні по юр. особам'!BD867,'Комунальні по юр. особам'!BD872,'Комунальні по юр. особам'!BD877,'Комунальні по юр. особам'!BD882,'Комунальні по юр. особам'!BD887,'Комунальні по юр. особам'!BD892,'Комунальні по юр. особам'!BD897,'Комунальні по юр. особам'!BD902,'Комунальні по юр. особам'!BD907,'Комунальні по юр. особам'!BD912,'Комунальні по юр. особам'!BD917,'Комунальні по юр. особам'!BD922,'Комунальні по юр. особам'!BD927,'Комунальні по юр. особам'!BD932,'Комунальні по юр. особам'!BD937)</f>
        <v>5</v>
      </c>
      <c r="BC136" s="400">
        <f>SUM('Комунальні по юр. особам'!BE817,'Комунальні по юр. особам'!BE822,'Комунальні по юр. особам'!BE827,'Комунальні по юр. особам'!BE832,'Комунальні по юр. особам'!BE837,'Комунальні по юр. особам'!BE842,'Комунальні по юр. особам'!BE847,'Комунальні по юр. особам'!BE852,'Комунальні по юр. особам'!BE857,'Комунальні по юр. особам'!BE862,'Комунальні по юр. особам'!BE867,'Комунальні по юр. особам'!BE872,'Комунальні по юр. особам'!BE877,'Комунальні по юр. особам'!BE882,'Комунальні по юр. особам'!BE887,'Комунальні по юр. особам'!BE892,'Комунальні по юр. особам'!BE897,'Комунальні по юр. особам'!BE902,'Комунальні по юр. особам'!BE907,'Комунальні по юр. особам'!BE912,'Комунальні по юр. особам'!BE917,'Комунальні по юр. особам'!BE922,'Комунальні по юр. особам'!BE927,'Комунальні по юр. особам'!BE932,'Комунальні по юр. особам'!BE937)</f>
        <v>3</v>
      </c>
    </row>
    <row r="137" spans="1:55" ht="33.950000000000003" customHeight="1" thickBot="1">
      <c r="A137" s="2612"/>
      <c r="B137" s="256" t="s">
        <v>78</v>
      </c>
      <c r="C137" s="2627"/>
      <c r="D137" s="2630"/>
      <c r="E137" s="433">
        <f t="shared" ref="E137" si="859">SUM(K137,AT137)</f>
        <v>0</v>
      </c>
      <c r="F137" s="451">
        <f>SUM('Комунальні по юр. особам'!H818,'Комунальні по юр. особам'!H823,'Комунальні по юр. особам'!H828,'Комунальні по юр. особам'!H833,'Комунальні по юр. особам'!H838,'Комунальні по юр. особам'!H843,'Комунальні по юр. особам'!H848,'Комунальні по юр. особам'!H853,'Комунальні по юр. особам'!H858,'Комунальні по юр. особам'!H863,'Комунальні по юр. особам'!H868,'Комунальні по юр. особам'!H873,'Комунальні по юр. особам'!H878,'Комунальні по юр. особам'!H883,'Комунальні по юр. особам'!H888,'Комунальні по юр. особам'!H893,'Комунальні по юр. особам'!H898,'Комунальні по юр. особам'!H903,'Комунальні по юр. особам'!H908,'Комунальні по юр. особам'!H913,'Комунальні по юр. особам'!H918,'Комунальні по юр. особам'!H923,'Комунальні по юр. особам'!H928,'Комунальні по юр. особам'!H933,'Комунальні по юр. особам'!H938)</f>
        <v>0</v>
      </c>
      <c r="G137" s="231">
        <f>SUM('Комунальні по юр. особам'!I818,'Комунальні по юр. особам'!I823,'Комунальні по юр. особам'!I828,'Комунальні по юр. особам'!I833,'Комунальні по юр. особам'!I838,'Комунальні по юр. особам'!I843,'Комунальні по юр. особам'!I848,'Комунальні по юр. особам'!I853,'Комунальні по юр. особам'!I858,'Комунальні по юр. особам'!I863,'Комунальні по юр. особам'!I868,'Комунальні по юр. особам'!I873,'Комунальні по юр. особам'!I878,'Комунальні по юр. особам'!I883,'Комунальні по юр. особам'!I888,'Комунальні по юр. особам'!I893,'Комунальні по юр. особам'!I898,'Комунальні по юр. особам'!I903,'Комунальні по юр. особам'!I908,'Комунальні по юр. особам'!I913,'Комунальні по юр. особам'!I918,'Комунальні по юр. особам'!I923,'Комунальні по юр. особам'!I928,'Комунальні по юр. особам'!I933,'Комунальні по юр. особам'!I938)</f>
        <v>0</v>
      </c>
      <c r="H137" s="435"/>
      <c r="I137" s="435"/>
      <c r="J137" s="261"/>
      <c r="K137" s="508">
        <f t="shared" ref="K137" si="860">IF(AND(SUM(L137:P137)=SUM(W137:X137),SUM(Q137:V137)=SUM(W137:X137)),SUM(L137:P137),"ПЕРЕВІРТЕ ПРАВИЛЬНІСТЬ ДАНИХ")</f>
        <v>0</v>
      </c>
      <c r="L137" s="448"/>
      <c r="M137" s="257"/>
      <c r="N137" s="257"/>
      <c r="O137" s="257"/>
      <c r="P137" s="258"/>
      <c r="Q137" s="511"/>
      <c r="R137" s="257"/>
      <c r="S137" s="257"/>
      <c r="T137" s="257"/>
      <c r="U137" s="257"/>
      <c r="V137" s="512"/>
      <c r="W137" s="448"/>
      <c r="X137" s="512"/>
      <c r="Y137" s="260"/>
      <c r="Z137" s="435"/>
      <c r="AA137" s="435"/>
      <c r="AB137" s="435"/>
      <c r="AC137" s="435"/>
      <c r="AD137" s="261"/>
      <c r="AE137" s="438"/>
      <c r="AF137" s="439"/>
      <c r="AG137" s="522"/>
      <c r="AH137" s="266"/>
      <c r="AI137" s="265"/>
      <c r="AJ137" s="441"/>
      <c r="AK137" s="513"/>
      <c r="AL137" s="514"/>
      <c r="AM137" s="441"/>
      <c r="AN137" s="513"/>
      <c r="AO137" s="514"/>
      <c r="AP137" s="441"/>
      <c r="AQ137" s="441"/>
      <c r="AR137" s="441"/>
      <c r="AS137" s="442"/>
      <c r="AT137" s="509">
        <f t="shared" ref="AT137" si="861">SUM(AU137:BC137)</f>
        <v>0</v>
      </c>
      <c r="AU137" s="448"/>
      <c r="AV137" s="257"/>
      <c r="AW137" s="257"/>
      <c r="AX137" s="257"/>
      <c r="AY137" s="257"/>
      <c r="AZ137" s="257"/>
      <c r="BA137" s="257"/>
      <c r="BB137" s="257"/>
      <c r="BC137" s="437"/>
    </row>
    <row r="138" spans="1:55" s="432" customFormat="1" ht="33.950000000000003" customHeight="1" thickBot="1">
      <c r="A138" s="2747"/>
      <c r="B138" s="2756" t="s">
        <v>495</v>
      </c>
      <c r="C138" s="2757"/>
      <c r="D138" s="2757"/>
      <c r="E138" s="455">
        <f>SUM(E133:E137)</f>
        <v>949</v>
      </c>
      <c r="F138" s="455">
        <f>SUM(F133:F137)</f>
        <v>18</v>
      </c>
      <c r="G138" s="455">
        <f t="shared" ref="G138" si="862">SUM(G133:G137)</f>
        <v>10</v>
      </c>
      <c r="H138" s="455">
        <f t="shared" ref="H138" si="863">SUM(H133:H137)</f>
        <v>0</v>
      </c>
      <c r="I138" s="455">
        <f t="shared" ref="I138" si="864">SUM(I133:I137)</f>
        <v>8</v>
      </c>
      <c r="J138" s="482">
        <f t="shared" ref="J138" si="865">SUM(J133:J137)</f>
        <v>0</v>
      </c>
      <c r="K138" s="498">
        <f>SUM(K133:K137)</f>
        <v>927</v>
      </c>
      <c r="L138" s="497">
        <f t="shared" ref="L138" si="866">SUM(L133:L137)</f>
        <v>0</v>
      </c>
      <c r="M138" s="455">
        <f t="shared" ref="M138" si="867">SUM(M133:M137)</f>
        <v>0</v>
      </c>
      <c r="N138" s="455">
        <f t="shared" ref="N138" si="868">SUM(N133:N137)</f>
        <v>2</v>
      </c>
      <c r="O138" s="455">
        <f t="shared" ref="O138" si="869">SUM(O133:O137)</f>
        <v>16</v>
      </c>
      <c r="P138" s="455">
        <f>SUM(P133:P137)</f>
        <v>909</v>
      </c>
      <c r="Q138" s="455">
        <f t="shared" ref="Q138" si="870">SUM(Q133:Q137)</f>
        <v>105</v>
      </c>
      <c r="R138" s="455">
        <f t="shared" ref="R138" si="871">SUM(R133:R137)</f>
        <v>149</v>
      </c>
      <c r="S138" s="455">
        <f>SUM(S133:S137)</f>
        <v>14</v>
      </c>
      <c r="T138" s="455">
        <f t="shared" ref="T138" si="872">SUM(T133:T137)</f>
        <v>642</v>
      </c>
      <c r="U138" s="455">
        <f t="shared" ref="U138" si="873">SUM(U133:U137)</f>
        <v>15</v>
      </c>
      <c r="V138" s="455">
        <f t="shared" ref="V138" si="874">SUM(V133:V137)</f>
        <v>2</v>
      </c>
      <c r="W138" s="455">
        <f t="shared" ref="W138" si="875">SUM(W133:W137)</f>
        <v>834</v>
      </c>
      <c r="X138" s="455">
        <f>SUM(X133:X137)</f>
        <v>93</v>
      </c>
      <c r="Y138" s="455">
        <f t="shared" ref="Y138" si="876">SUM(Y133:Y137)</f>
        <v>1</v>
      </c>
      <c r="Z138" s="455">
        <f t="shared" ref="Z138" si="877">SUM(Z133:Z137)</f>
        <v>311</v>
      </c>
      <c r="AA138" s="455">
        <f t="shared" ref="AA138" si="878">SUM(AA133:AA137)</f>
        <v>295</v>
      </c>
      <c r="AB138" s="455">
        <f t="shared" ref="AB138" si="879">SUM(AB133:AB137)</f>
        <v>48</v>
      </c>
      <c r="AC138" s="455">
        <f>SUM(AC133:AC137)</f>
        <v>453</v>
      </c>
      <c r="AD138" s="455">
        <f>SUM(AD133:AD137)</f>
        <v>110</v>
      </c>
      <c r="AE138" s="471">
        <f>AVERAGE(AE133:AE137)</f>
        <v>39</v>
      </c>
      <c r="AF138" s="471">
        <f>AVERAGE(AF133:AF137)</f>
        <v>14.714285714285714</v>
      </c>
      <c r="AG138" s="455"/>
      <c r="AH138" s="455">
        <f>SUM(AH133:AH137)</f>
        <v>910</v>
      </c>
      <c r="AI138" s="455">
        <f>SUM(AI133:AI137)</f>
        <v>0</v>
      </c>
      <c r="AJ138" s="455">
        <f t="shared" ref="AJ138" si="880">SUM(AJ133:AJ137)</f>
        <v>0</v>
      </c>
      <c r="AK138" s="455">
        <f t="shared" ref="AK138" si="881">SUM(AK133:AK137)</f>
        <v>0</v>
      </c>
      <c r="AL138" s="455">
        <f t="shared" ref="AL138" si="882">SUM(AL133:AL137)</f>
        <v>13</v>
      </c>
      <c r="AM138" s="455">
        <f t="shared" ref="AM138" si="883">SUM(AM133:AM137)</f>
        <v>50</v>
      </c>
      <c r="AN138" s="455">
        <f t="shared" ref="AN138" si="884">SUM(AN133:AN137)</f>
        <v>3</v>
      </c>
      <c r="AO138" s="455">
        <f>SUM(AO133:AO137)</f>
        <v>61</v>
      </c>
      <c r="AP138" s="455">
        <f>SUM(AP133:AP137)</f>
        <v>199</v>
      </c>
      <c r="AQ138" s="455">
        <f t="shared" ref="AQ138" si="885">SUM(AQ133:AQ137)</f>
        <v>326</v>
      </c>
      <c r="AR138" s="455">
        <f t="shared" ref="AR138" si="886">SUM(AR133:AR137)</f>
        <v>235</v>
      </c>
      <c r="AS138" s="482">
        <f t="shared" ref="AS138" si="887">SUM(AS133:AS137)</f>
        <v>23</v>
      </c>
      <c r="AT138" s="498">
        <f>SUM(AT133:AT137)</f>
        <v>22</v>
      </c>
      <c r="AU138" s="497">
        <f>SUM(AU133:AU137)</f>
        <v>2</v>
      </c>
      <c r="AV138" s="455">
        <f>SUM(AV133:AV137)</f>
        <v>0</v>
      </c>
      <c r="AW138" s="455">
        <f>SUM(AW133:AW137)</f>
        <v>4</v>
      </c>
      <c r="AX138" s="455">
        <f t="shared" ref="AX138" si="888">SUM(AX133:AX137)</f>
        <v>2</v>
      </c>
      <c r="AY138" s="455">
        <f t="shared" ref="AY138" si="889">SUM(AY133:AY137)</f>
        <v>5</v>
      </c>
      <c r="AZ138" s="455">
        <f t="shared" ref="AZ138" si="890">SUM(AZ133:AZ137)</f>
        <v>0</v>
      </c>
      <c r="BA138" s="455">
        <f t="shared" ref="BA138" si="891">SUM(BA133:BA137)</f>
        <v>1</v>
      </c>
      <c r="BB138" s="455">
        <f t="shared" ref="BB138" si="892">SUM(BB133:BB137)</f>
        <v>5</v>
      </c>
      <c r="BC138" s="456">
        <f t="shared" ref="BC138" si="893">SUM(BC133:BC137)</f>
        <v>3</v>
      </c>
    </row>
    <row r="139" spans="1:55" ht="33.950000000000003" customHeight="1">
      <c r="A139" s="2465" t="s">
        <v>189</v>
      </c>
      <c r="B139" s="449" t="s">
        <v>74</v>
      </c>
      <c r="C139" s="2425">
        <v>187</v>
      </c>
      <c r="D139" s="2428">
        <f>C139-SUM(K139:K143)</f>
        <v>-45</v>
      </c>
      <c r="E139" s="132">
        <f t="shared" ref="E139:E143" si="894">SUM(K139,AT139)</f>
        <v>62</v>
      </c>
      <c r="F139" s="133">
        <v>4</v>
      </c>
      <c r="G139" s="17">
        <v>4</v>
      </c>
      <c r="H139" s="17"/>
      <c r="I139" s="17"/>
      <c r="J139" s="18"/>
      <c r="K139" s="529">
        <f t="shared" ref="K139:K143" si="895">IF(AND(SUM(L139:P139)=SUM(W139:X139),SUM(Q139:V139)=SUM(W139:X139)),SUM(L139:P139),"ПЕРЕВІРТЕ ПРАВИЛЬНІСТЬ ДАНИХ")</f>
        <v>62</v>
      </c>
      <c r="L139" s="21"/>
      <c r="M139" s="19"/>
      <c r="N139" s="19"/>
      <c r="O139" s="19"/>
      <c r="P139" s="125">
        <v>62</v>
      </c>
      <c r="Q139" s="22">
        <v>8</v>
      </c>
      <c r="R139" s="19"/>
      <c r="S139" s="19"/>
      <c r="T139" s="530">
        <v>54</v>
      </c>
      <c r="U139" s="19"/>
      <c r="V139" s="20"/>
      <c r="W139" s="22">
        <v>55</v>
      </c>
      <c r="X139" s="20">
        <v>7</v>
      </c>
      <c r="Y139" s="23"/>
      <c r="Z139" s="17">
        <v>16</v>
      </c>
      <c r="AA139" s="17">
        <v>16</v>
      </c>
      <c r="AB139" s="17">
        <v>9</v>
      </c>
      <c r="AC139" s="17">
        <v>44</v>
      </c>
      <c r="AD139" s="24">
        <v>8</v>
      </c>
      <c r="AE139" s="545">
        <v>41.451612903225808</v>
      </c>
      <c r="AF139" s="24">
        <v>23.5</v>
      </c>
      <c r="AG139" s="546">
        <v>10.7</v>
      </c>
      <c r="AH139" s="151">
        <f t="shared" ref="AH139:AH143" si="896">SUM(AL139:AN139)</f>
        <v>62</v>
      </c>
      <c r="AI139" s="134" t="s">
        <v>97</v>
      </c>
      <c r="AJ139" s="135" t="s">
        <v>97</v>
      </c>
      <c r="AK139" s="136" t="s">
        <v>97</v>
      </c>
      <c r="AL139" s="23">
        <v>4</v>
      </c>
      <c r="AM139" s="17">
        <v>58</v>
      </c>
      <c r="AN139" s="24">
        <v>0</v>
      </c>
      <c r="AO139" s="353" t="s">
        <v>97</v>
      </c>
      <c r="AP139" s="135" t="s">
        <v>97</v>
      </c>
      <c r="AQ139" s="135" t="s">
        <v>97</v>
      </c>
      <c r="AR139" s="135" t="s">
        <v>97</v>
      </c>
      <c r="AS139" s="354" t="s">
        <v>97</v>
      </c>
      <c r="AT139" s="531">
        <f>SUM(AU139:BC139)</f>
        <v>0</v>
      </c>
      <c r="AU139" s="211"/>
      <c r="AV139" s="54"/>
      <c r="AW139" s="54"/>
      <c r="AX139" s="54"/>
      <c r="AY139" s="54"/>
      <c r="AZ139" s="54"/>
      <c r="BA139" s="54"/>
      <c r="BB139" s="54"/>
      <c r="BC139" s="55"/>
    </row>
    <row r="140" spans="1:55" ht="33.950000000000003" customHeight="1">
      <c r="A140" s="2466"/>
      <c r="B140" s="234" t="s">
        <v>75</v>
      </c>
      <c r="C140" s="2425"/>
      <c r="D140" s="2428"/>
      <c r="E140" s="122">
        <f t="shared" si="894"/>
        <v>0</v>
      </c>
      <c r="F140" s="25">
        <f>SUM(G140:J140)</f>
        <v>0</v>
      </c>
      <c r="G140" s="26"/>
      <c r="H140" s="26"/>
      <c r="I140" s="26"/>
      <c r="J140" s="27"/>
      <c r="K140" s="506">
        <f t="shared" si="895"/>
        <v>0</v>
      </c>
      <c r="L140" s="63"/>
      <c r="M140" s="28"/>
      <c r="N140" s="28"/>
      <c r="O140" s="28"/>
      <c r="P140" s="95"/>
      <c r="Q140" s="96"/>
      <c r="R140" s="59"/>
      <c r="S140" s="59"/>
      <c r="T140" s="28"/>
      <c r="U140" s="28"/>
      <c r="V140" s="29"/>
      <c r="W140" s="22"/>
      <c r="X140" s="20"/>
      <c r="Y140" s="23"/>
      <c r="Z140" s="17"/>
      <c r="AA140" s="17"/>
      <c r="AB140" s="17"/>
      <c r="AC140" s="17"/>
      <c r="AD140" s="24"/>
      <c r="AE140" s="30"/>
      <c r="AF140" s="31"/>
      <c r="AG140" s="146"/>
      <c r="AH140" s="152">
        <f t="shared" si="896"/>
        <v>0</v>
      </c>
      <c r="AI140" s="12" t="s">
        <v>98</v>
      </c>
      <c r="AJ140" s="13" t="s">
        <v>98</v>
      </c>
      <c r="AK140" s="14" t="s">
        <v>98</v>
      </c>
      <c r="AL140" s="49"/>
      <c r="AM140" s="13"/>
      <c r="AN140" s="14"/>
      <c r="AO140" s="49" t="s">
        <v>97</v>
      </c>
      <c r="AP140" s="13" t="s">
        <v>97</v>
      </c>
      <c r="AQ140" s="13" t="s">
        <v>97</v>
      </c>
      <c r="AR140" s="13" t="s">
        <v>97</v>
      </c>
      <c r="AS140" s="50" t="s">
        <v>97</v>
      </c>
      <c r="AT140" s="218">
        <f t="shared" ref="AT140:AT143" si="897">SUM(AU140:BC140)</f>
        <v>0</v>
      </c>
      <c r="AU140" s="212"/>
      <c r="AV140" s="57"/>
      <c r="AW140" s="57"/>
      <c r="AX140" s="57"/>
      <c r="AY140" s="57"/>
      <c r="AZ140" s="57"/>
      <c r="BA140" s="57"/>
      <c r="BB140" s="57"/>
      <c r="BC140" s="58"/>
    </row>
    <row r="141" spans="1:55" ht="33.950000000000003" customHeight="1">
      <c r="A141" s="2466"/>
      <c r="B141" s="234" t="s">
        <v>76</v>
      </c>
      <c r="C141" s="2425"/>
      <c r="D141" s="2428"/>
      <c r="E141" s="122">
        <f t="shared" si="894"/>
        <v>0</v>
      </c>
      <c r="F141" s="25">
        <f t="shared" ref="F141" si="898">SUM(G141:J141)</f>
        <v>0</v>
      </c>
      <c r="G141" s="26"/>
      <c r="H141" s="26"/>
      <c r="I141" s="26"/>
      <c r="J141" s="27"/>
      <c r="K141" s="506">
        <f t="shared" si="895"/>
        <v>0</v>
      </c>
      <c r="L141" s="63"/>
      <c r="M141" s="28"/>
      <c r="N141" s="60"/>
      <c r="O141" s="61"/>
      <c r="P141" s="95"/>
      <c r="Q141" s="96"/>
      <c r="R141" s="28"/>
      <c r="S141" s="28"/>
      <c r="T141" s="28"/>
      <c r="U141" s="28"/>
      <c r="V141" s="29"/>
      <c r="W141" s="22"/>
      <c r="X141" s="20"/>
      <c r="Y141" s="23"/>
      <c r="Z141" s="17"/>
      <c r="AA141" s="17"/>
      <c r="AB141" s="17"/>
      <c r="AC141" s="17"/>
      <c r="AD141" s="24"/>
      <c r="AE141" s="30"/>
      <c r="AF141" s="31"/>
      <c r="AG141" s="146"/>
      <c r="AH141" s="152">
        <f t="shared" si="896"/>
        <v>0</v>
      </c>
      <c r="AI141" s="12"/>
      <c r="AJ141" s="13"/>
      <c r="AK141" s="14"/>
      <c r="AL141" s="49" t="s">
        <v>97</v>
      </c>
      <c r="AM141" s="13" t="s">
        <v>97</v>
      </c>
      <c r="AN141" s="14" t="s">
        <v>97</v>
      </c>
      <c r="AO141" s="49" t="s">
        <v>97</v>
      </c>
      <c r="AP141" s="13" t="s">
        <v>97</v>
      </c>
      <c r="AQ141" s="13" t="s">
        <v>97</v>
      </c>
      <c r="AR141" s="13" t="s">
        <v>97</v>
      </c>
      <c r="AS141" s="50" t="s">
        <v>97</v>
      </c>
      <c r="AT141" s="218">
        <f t="shared" si="897"/>
        <v>0</v>
      </c>
      <c r="AU141" s="212"/>
      <c r="AV141" s="57"/>
      <c r="AW141" s="57"/>
      <c r="AX141" s="57"/>
      <c r="AY141" s="57"/>
      <c r="AZ141" s="57"/>
      <c r="BA141" s="57"/>
      <c r="BB141" s="57"/>
      <c r="BC141" s="58"/>
    </row>
    <row r="142" spans="1:55" ht="33.950000000000003" customHeight="1" thickBot="1">
      <c r="A142" s="2466"/>
      <c r="B142" s="234" t="s">
        <v>77</v>
      </c>
      <c r="C142" s="2425"/>
      <c r="D142" s="2428"/>
      <c r="E142" s="122">
        <f t="shared" si="894"/>
        <v>177</v>
      </c>
      <c r="F142" s="25">
        <v>1</v>
      </c>
      <c r="G142" s="26">
        <v>1</v>
      </c>
      <c r="H142" s="26"/>
      <c r="I142" s="26"/>
      <c r="J142" s="27"/>
      <c r="K142" s="506">
        <f t="shared" si="895"/>
        <v>170</v>
      </c>
      <c r="L142" s="63"/>
      <c r="M142" s="28"/>
      <c r="N142" s="28"/>
      <c r="O142" s="28"/>
      <c r="P142" s="95">
        <v>170</v>
      </c>
      <c r="Q142" s="96">
        <v>27</v>
      </c>
      <c r="R142" s="28"/>
      <c r="S142" s="28"/>
      <c r="T142" s="28">
        <v>143</v>
      </c>
      <c r="U142" s="28"/>
      <c r="V142" s="29"/>
      <c r="W142" s="22">
        <v>152</v>
      </c>
      <c r="X142" s="20">
        <v>18</v>
      </c>
      <c r="Y142" s="23"/>
      <c r="Z142" s="17">
        <v>24</v>
      </c>
      <c r="AA142" s="17">
        <v>23</v>
      </c>
      <c r="AB142" s="17">
        <v>20</v>
      </c>
      <c r="AC142" s="17">
        <v>128</v>
      </c>
      <c r="AD142" s="24">
        <v>22</v>
      </c>
      <c r="AE142" s="30">
        <v>41.3</v>
      </c>
      <c r="AF142" s="405">
        <v>22.570588235294117</v>
      </c>
      <c r="AG142" s="150">
        <v>104.5</v>
      </c>
      <c r="AH142" s="153">
        <f>SUM(AO142:AS142)</f>
        <v>170</v>
      </c>
      <c r="AI142" s="12" t="s">
        <v>98</v>
      </c>
      <c r="AJ142" s="13" t="s">
        <v>98</v>
      </c>
      <c r="AK142" s="14" t="s">
        <v>98</v>
      </c>
      <c r="AL142" s="49" t="s">
        <v>97</v>
      </c>
      <c r="AM142" s="13" t="s">
        <v>97</v>
      </c>
      <c r="AN142" s="14" t="s">
        <v>97</v>
      </c>
      <c r="AO142" s="49">
        <v>10</v>
      </c>
      <c r="AP142" s="13">
        <v>23</v>
      </c>
      <c r="AQ142" s="13">
        <v>76</v>
      </c>
      <c r="AR142" s="13">
        <v>58</v>
      </c>
      <c r="AS142" s="50">
        <v>3</v>
      </c>
      <c r="AT142" s="218">
        <v>7</v>
      </c>
      <c r="AU142" s="212"/>
      <c r="AV142" s="57"/>
      <c r="AW142" s="57"/>
      <c r="AX142" s="57"/>
      <c r="AY142" s="57">
        <v>5</v>
      </c>
      <c r="AZ142" s="57"/>
      <c r="BA142" s="57">
        <v>2</v>
      </c>
      <c r="BB142" s="57"/>
      <c r="BC142" s="58"/>
    </row>
    <row r="143" spans="1:55" ht="33.950000000000003" customHeight="1" thickBot="1">
      <c r="A143" s="2466"/>
      <c r="B143" s="256" t="s">
        <v>78</v>
      </c>
      <c r="C143" s="2425"/>
      <c r="D143" s="2428"/>
      <c r="E143" s="124">
        <f t="shared" si="894"/>
        <v>0</v>
      </c>
      <c r="F143" s="97">
        <f t="shared" ref="F143" si="899">SUM(G143:J143)</f>
        <v>0</v>
      </c>
      <c r="G143" s="98"/>
      <c r="H143" s="98"/>
      <c r="I143" s="98"/>
      <c r="J143" s="64"/>
      <c r="K143" s="533">
        <f t="shared" si="895"/>
        <v>0</v>
      </c>
      <c r="L143" s="99"/>
      <c r="M143" s="32"/>
      <c r="N143" s="32"/>
      <c r="O143" s="32"/>
      <c r="P143" s="62"/>
      <c r="Q143" s="100"/>
      <c r="R143" s="32"/>
      <c r="S143" s="32"/>
      <c r="T143" s="32"/>
      <c r="U143" s="32"/>
      <c r="V143" s="33"/>
      <c r="W143" s="100"/>
      <c r="X143" s="33"/>
      <c r="Y143" s="40"/>
      <c r="Z143" s="98"/>
      <c r="AA143" s="98"/>
      <c r="AB143" s="98"/>
      <c r="AC143" s="98"/>
      <c r="AD143" s="41"/>
      <c r="AE143" s="40"/>
      <c r="AF143" s="41"/>
      <c r="AG143" s="147"/>
      <c r="AH143" s="154">
        <f t="shared" si="896"/>
        <v>0</v>
      </c>
      <c r="AI143" s="101" t="s">
        <v>97</v>
      </c>
      <c r="AJ143" s="52" t="s">
        <v>97</v>
      </c>
      <c r="AK143" s="56" t="s">
        <v>97</v>
      </c>
      <c r="AL143" s="51" t="s">
        <v>97</v>
      </c>
      <c r="AM143" s="52" t="s">
        <v>98</v>
      </c>
      <c r="AN143" s="56" t="s">
        <v>98</v>
      </c>
      <c r="AO143" s="40"/>
      <c r="AP143" s="98"/>
      <c r="AQ143" s="98"/>
      <c r="AR143" s="98"/>
      <c r="AS143" s="64"/>
      <c r="AT143" s="535">
        <f t="shared" si="897"/>
        <v>0</v>
      </c>
      <c r="AU143" s="213"/>
      <c r="AV143" s="102"/>
      <c r="AW143" s="102"/>
      <c r="AX143" s="102"/>
      <c r="AY143" s="102"/>
      <c r="AZ143" s="102"/>
      <c r="BA143" s="102"/>
      <c r="BB143" s="102"/>
      <c r="BC143" s="103"/>
    </row>
    <row r="144" spans="1:55" s="432" customFormat="1" ht="33.950000000000003" customHeight="1" thickBot="1">
      <c r="A144" s="2466"/>
      <c r="B144" s="2756" t="s">
        <v>495</v>
      </c>
      <c r="C144" s="2757"/>
      <c r="D144" s="2757"/>
      <c r="E144" s="455">
        <f>SUM(E139:E143)</f>
        <v>239</v>
      </c>
      <c r="F144" s="455">
        <f>SUM(F139:F143)</f>
        <v>5</v>
      </c>
      <c r="G144" s="455">
        <f t="shared" ref="G144" si="900">SUM(G139:G143)</f>
        <v>5</v>
      </c>
      <c r="H144" s="455">
        <f t="shared" ref="H144" si="901">SUM(H139:H143)</f>
        <v>0</v>
      </c>
      <c r="I144" s="455">
        <f t="shared" ref="I144" si="902">SUM(I139:I143)</f>
        <v>0</v>
      </c>
      <c r="J144" s="482">
        <f t="shared" ref="J144" si="903">SUM(J139:J143)</f>
        <v>0</v>
      </c>
      <c r="K144" s="498">
        <f>SUM(K139:K143)</f>
        <v>232</v>
      </c>
      <c r="L144" s="497">
        <f t="shared" ref="L144" si="904">SUM(L139:L143)</f>
        <v>0</v>
      </c>
      <c r="M144" s="455">
        <f t="shared" ref="M144" si="905">SUM(M139:M143)</f>
        <v>0</v>
      </c>
      <c r="N144" s="455">
        <f t="shared" ref="N144" si="906">SUM(N139:N143)</f>
        <v>0</v>
      </c>
      <c r="O144" s="455">
        <f t="shared" ref="O144" si="907">SUM(O139:O143)</f>
        <v>0</v>
      </c>
      <c r="P144" s="455">
        <f>SUM(P139:P143)</f>
        <v>232</v>
      </c>
      <c r="Q144" s="455">
        <f t="shared" ref="Q144" si="908">SUM(Q139:Q143)</f>
        <v>35</v>
      </c>
      <c r="R144" s="455">
        <f t="shared" ref="R144" si="909">SUM(R139:R143)</f>
        <v>0</v>
      </c>
      <c r="S144" s="455">
        <f>SUM(S139:S143)</f>
        <v>0</v>
      </c>
      <c r="T144" s="455">
        <f t="shared" ref="T144" si="910">SUM(T139:T143)</f>
        <v>197</v>
      </c>
      <c r="U144" s="455">
        <f t="shared" ref="U144" si="911">SUM(U139:U143)</f>
        <v>0</v>
      </c>
      <c r="V144" s="455">
        <f t="shared" ref="V144" si="912">SUM(V139:V143)</f>
        <v>0</v>
      </c>
      <c r="W144" s="455">
        <f t="shared" ref="W144" si="913">SUM(W139:W143)</f>
        <v>207</v>
      </c>
      <c r="X144" s="455">
        <f>SUM(X139:X143)</f>
        <v>25</v>
      </c>
      <c r="Y144" s="455">
        <f t="shared" ref="Y144" si="914">SUM(Y139:Y143)</f>
        <v>0</v>
      </c>
      <c r="Z144" s="455">
        <f t="shared" ref="Z144" si="915">SUM(Z139:Z143)</f>
        <v>40</v>
      </c>
      <c r="AA144" s="455">
        <f t="shared" ref="AA144" si="916">SUM(AA139:AA143)</f>
        <v>39</v>
      </c>
      <c r="AB144" s="455">
        <f t="shared" ref="AB144" si="917">SUM(AB139:AB143)</f>
        <v>29</v>
      </c>
      <c r="AC144" s="455">
        <f>SUM(AC139:AC143)</f>
        <v>172</v>
      </c>
      <c r="AD144" s="455">
        <f>SUM(AD139:AD143)</f>
        <v>30</v>
      </c>
      <c r="AE144" s="471">
        <f>AVERAGE(AE139:AE143)</f>
        <v>41.375806451612902</v>
      </c>
      <c r="AF144" s="471">
        <f>AVERAGE(AF139:AF143)</f>
        <v>23.035294117647059</v>
      </c>
      <c r="AG144" s="455"/>
      <c r="AH144" s="455">
        <f>SUM(AH139:AH143)</f>
        <v>232</v>
      </c>
      <c r="AI144" s="455">
        <f>SUM(AI139:AI143)</f>
        <v>0</v>
      </c>
      <c r="AJ144" s="455">
        <f t="shared" ref="AJ144" si="918">SUM(AJ139:AJ143)</f>
        <v>0</v>
      </c>
      <c r="AK144" s="455">
        <f t="shared" ref="AK144" si="919">SUM(AK139:AK143)</f>
        <v>0</v>
      </c>
      <c r="AL144" s="455">
        <f t="shared" ref="AL144" si="920">SUM(AL139:AL143)</f>
        <v>4</v>
      </c>
      <c r="AM144" s="455">
        <f t="shared" ref="AM144" si="921">SUM(AM139:AM143)</f>
        <v>58</v>
      </c>
      <c r="AN144" s="455">
        <f t="shared" ref="AN144" si="922">SUM(AN139:AN143)</f>
        <v>0</v>
      </c>
      <c r="AO144" s="455">
        <f>SUM(AO139:AO143)</f>
        <v>10</v>
      </c>
      <c r="AP144" s="455">
        <f>SUM(AP139:AP143)</f>
        <v>23</v>
      </c>
      <c r="AQ144" s="455">
        <f t="shared" ref="AQ144" si="923">SUM(AQ139:AQ143)</f>
        <v>76</v>
      </c>
      <c r="AR144" s="455">
        <f t="shared" ref="AR144" si="924">SUM(AR139:AR143)</f>
        <v>58</v>
      </c>
      <c r="AS144" s="482">
        <f t="shared" ref="AS144" si="925">SUM(AS139:AS143)</f>
        <v>3</v>
      </c>
      <c r="AT144" s="498">
        <f>SUM(AT139:AT143)</f>
        <v>7</v>
      </c>
      <c r="AU144" s="497">
        <f>SUM(AU139:AU143)</f>
        <v>0</v>
      </c>
      <c r="AV144" s="455">
        <f>SUM(AV139:AV143)</f>
        <v>0</v>
      </c>
      <c r="AW144" s="455">
        <f>SUM(AW139:AW143)</f>
        <v>0</v>
      </c>
      <c r="AX144" s="455">
        <f t="shared" ref="AX144" si="926">SUM(AX139:AX143)</f>
        <v>0</v>
      </c>
      <c r="AY144" s="455">
        <f t="shared" ref="AY144" si="927">SUM(AY139:AY143)</f>
        <v>5</v>
      </c>
      <c r="AZ144" s="455">
        <f t="shared" ref="AZ144" si="928">SUM(AZ139:AZ143)</f>
        <v>0</v>
      </c>
      <c r="BA144" s="455">
        <f t="shared" ref="BA144" si="929">SUM(BA139:BA143)</f>
        <v>2</v>
      </c>
      <c r="BB144" s="455">
        <f t="shared" ref="BB144" si="930">SUM(BB139:BB143)</f>
        <v>0</v>
      </c>
      <c r="BC144" s="456">
        <f t="shared" ref="BC144" si="931">SUM(BC139:BC143)</f>
        <v>0</v>
      </c>
    </row>
    <row r="145" spans="1:55" ht="33.950000000000003" customHeight="1">
      <c r="A145" s="2765" t="s">
        <v>192</v>
      </c>
      <c r="B145" s="449" t="s">
        <v>74</v>
      </c>
      <c r="C145" s="2754">
        <f>SUM('Комунальні по юр. особам'!E944:E963)</f>
        <v>509</v>
      </c>
      <c r="D145" s="2755">
        <f>C145-SUM(K145:K149)</f>
        <v>-65</v>
      </c>
      <c r="E145" s="547">
        <f>'Комунальні по юр. особам'!G944</f>
        <v>42</v>
      </c>
      <c r="F145" s="548">
        <f>'Комунальні по юр. особам'!H944</f>
        <v>0</v>
      </c>
      <c r="G145" s="65">
        <f>'Комунальні по юр. особам'!I944</f>
        <v>0</v>
      </c>
      <c r="H145" s="65">
        <f>'Комунальні по юр. особам'!J944</f>
        <v>0</v>
      </c>
      <c r="I145" s="65">
        <f>'Комунальні по юр. особам'!K944</f>
        <v>0</v>
      </c>
      <c r="J145" s="66">
        <f>'Комунальні по юр. особам'!L944</f>
        <v>0</v>
      </c>
      <c r="K145" s="504">
        <f>IF(AND(SUM(L145:P145)=SUM(W145:X145),SUM(Q145:V145)=SUM(W145:X145)),SUM(L145:P145),"ПЕРЕВІРТЕ ПРАВИЛЬНІСТЬ ДАНИХ")</f>
        <v>40</v>
      </c>
      <c r="L145" s="115">
        <f>'Комунальні по юр. особам'!N944</f>
        <v>37</v>
      </c>
      <c r="M145" s="117">
        <f>'Комунальні по юр. особам'!O944</f>
        <v>0</v>
      </c>
      <c r="N145" s="117">
        <f>'Комунальні по юр. особам'!P944</f>
        <v>0</v>
      </c>
      <c r="O145" s="117">
        <f>'Комунальні по юр. особам'!Q944</f>
        <v>0</v>
      </c>
      <c r="P145" s="116">
        <f>'Комунальні по юр. особам'!R944</f>
        <v>3</v>
      </c>
      <c r="Q145" s="115">
        <f>'Комунальні по юр. особам'!S944</f>
        <v>0</v>
      </c>
      <c r="R145" s="117">
        <f>'Комунальні по юр. особам'!T944</f>
        <v>0</v>
      </c>
      <c r="S145" s="117">
        <f>'Комунальні по юр. особам'!U944</f>
        <v>0</v>
      </c>
      <c r="T145" s="117">
        <f>'Комунальні по юр. особам'!V944</f>
        <v>28</v>
      </c>
      <c r="U145" s="117">
        <f>'Комунальні по юр. особам'!W944</f>
        <v>12</v>
      </c>
      <c r="V145" s="127">
        <f>'Комунальні по юр. особам'!X944</f>
        <v>0</v>
      </c>
      <c r="W145" s="120">
        <f>'Комунальні по юр. особам'!Y944</f>
        <v>33</v>
      </c>
      <c r="X145" s="116">
        <f>'Комунальні по юр. особам'!Z944</f>
        <v>7</v>
      </c>
      <c r="Y145" s="120">
        <f>'Комунальні по юр. особам'!AA944</f>
        <v>0</v>
      </c>
      <c r="Z145" s="117">
        <f>'Комунальні по юр. особам'!AB944</f>
        <v>22</v>
      </c>
      <c r="AA145" s="117">
        <f>'Комунальні по юр. особам'!AC944</f>
        <v>20</v>
      </c>
      <c r="AB145" s="117">
        <f>'Комунальні по юр. особам'!AD944</f>
        <v>5</v>
      </c>
      <c r="AC145" s="117">
        <f>'Комунальні по юр. особам'!AE944</f>
        <v>31</v>
      </c>
      <c r="AD145" s="127">
        <f>'Комунальні по юр. особам'!AF944</f>
        <v>4</v>
      </c>
      <c r="AE145" s="403">
        <f>'Комунальні по юр. особам'!AG944</f>
        <v>39.800000000000004</v>
      </c>
      <c r="AF145" s="549">
        <f>'Комунальні по юр. особам'!AH944</f>
        <v>17.443333333333332</v>
      </c>
      <c r="AG145" s="549">
        <f>'Комунальні по юр. особам'!AI944</f>
        <v>11.513333333333334</v>
      </c>
      <c r="AH145" s="550">
        <f>'Комунальні по юр. особам'!AJ944</f>
        <v>40</v>
      </c>
      <c r="AI145" s="375" t="str">
        <f>'Комунальні по юр. особам'!AK944</f>
        <v>X</v>
      </c>
      <c r="AJ145" s="376" t="str">
        <f>'Комунальні по юр. особам'!AL944</f>
        <v>X</v>
      </c>
      <c r="AK145" s="377" t="str">
        <f>'Комунальні по юр. особам'!AM944</f>
        <v>X</v>
      </c>
      <c r="AL145" s="67">
        <f>'Комунальні по юр. особам'!AN944</f>
        <v>4</v>
      </c>
      <c r="AM145" s="65">
        <f>'Комунальні по юр. особам'!AO944</f>
        <v>34</v>
      </c>
      <c r="AN145" s="131">
        <f>'Комунальні по юр. особам'!AP944</f>
        <v>2</v>
      </c>
      <c r="AO145" s="378" t="str">
        <f>'Комунальні по юр. особам'!AQ944</f>
        <v>X</v>
      </c>
      <c r="AP145" s="376" t="str">
        <f>'Комунальні по юр. особам'!AR944</f>
        <v>X</v>
      </c>
      <c r="AQ145" s="376" t="str">
        <f>'Комунальні по юр. особам'!AS944</f>
        <v>X</v>
      </c>
      <c r="AR145" s="376" t="str">
        <f>'Комунальні по юр. особам'!AT944</f>
        <v>X</v>
      </c>
      <c r="AS145" s="379" t="str">
        <f>'Комунальні по юр. особам'!AU944</f>
        <v>X</v>
      </c>
      <c r="AT145" s="551">
        <f>'Комунальні по юр. особам'!AV944</f>
        <v>2</v>
      </c>
      <c r="AU145" s="216">
        <f>'Комунальні по юр. особам'!AW944</f>
        <v>0</v>
      </c>
      <c r="AV145" s="118">
        <f>'Комунальні по юр. особам'!AX944</f>
        <v>1</v>
      </c>
      <c r="AW145" s="118">
        <f>'Комунальні по юр. особам'!AY944</f>
        <v>0</v>
      </c>
      <c r="AX145" s="118">
        <f>'Комунальні по юр. особам'!AZ944</f>
        <v>0</v>
      </c>
      <c r="AY145" s="118">
        <f>'Комунальні по юр. особам'!BA944</f>
        <v>0</v>
      </c>
      <c r="AZ145" s="118">
        <f>'Комунальні по юр. особам'!BB944</f>
        <v>0</v>
      </c>
      <c r="BA145" s="118">
        <f>'Комунальні по юр. особам'!BC944</f>
        <v>0</v>
      </c>
      <c r="BB145" s="118">
        <f>'Комунальні по юр. особам'!BD944</f>
        <v>0</v>
      </c>
      <c r="BC145" s="119">
        <f>'Комунальні по юр. особам'!BE944</f>
        <v>1</v>
      </c>
    </row>
    <row r="146" spans="1:55" ht="33.950000000000003" customHeight="1">
      <c r="A146" s="2766"/>
      <c r="B146" s="234" t="s">
        <v>75</v>
      </c>
      <c r="C146" s="2627"/>
      <c r="D146" s="2630"/>
      <c r="E146" s="227">
        <f t="shared" ref="E146" si="932">SUM(K146,AT146)</f>
        <v>0</v>
      </c>
      <c r="F146" s="235">
        <f t="shared" ref="F146" si="933">SUM(G146:J146)</f>
        <v>0</v>
      </c>
      <c r="G146" s="236"/>
      <c r="H146" s="236"/>
      <c r="I146" s="236"/>
      <c r="J146" s="237"/>
      <c r="K146" s="504">
        <f t="shared" ref="K146" si="934">IF(AND(SUM(L146:P146)=SUM(W146:X146),SUM(Q146:V146)=SUM(W146:X146)),SUM(L146:P146),"ПЕРЕВІРТЕ ПРАВИЛЬНІСТЬ ДАНИХ")</f>
        <v>0</v>
      </c>
      <c r="L146" s="259"/>
      <c r="M146" s="238"/>
      <c r="N146" s="238"/>
      <c r="O146" s="238"/>
      <c r="P146" s="239"/>
      <c r="Q146" s="240"/>
      <c r="R146" s="241"/>
      <c r="S146" s="241"/>
      <c r="T146" s="238"/>
      <c r="U146" s="238"/>
      <c r="V146" s="242"/>
      <c r="W146" s="228"/>
      <c r="X146" s="229"/>
      <c r="Y146" s="243"/>
      <c r="Z146" s="244"/>
      <c r="AA146" s="244"/>
      <c r="AB146" s="244"/>
      <c r="AC146" s="244"/>
      <c r="AD146" s="245"/>
      <c r="AE146" s="430"/>
      <c r="AF146" s="414"/>
      <c r="AG146" s="409"/>
      <c r="AH146" s="247"/>
      <c r="AI146" s="248"/>
      <c r="AJ146" s="249"/>
      <c r="AK146" s="250"/>
      <c r="AL146" s="251"/>
      <c r="AM146" s="249"/>
      <c r="AN146" s="250"/>
      <c r="AO146" s="251"/>
      <c r="AP146" s="249"/>
      <c r="AQ146" s="249"/>
      <c r="AR146" s="249"/>
      <c r="AS146" s="252"/>
      <c r="AT146" s="372">
        <f t="shared" ref="AT146" si="935">SUM(AU146:BC146)</f>
        <v>0</v>
      </c>
      <c r="AU146" s="259"/>
      <c r="AV146" s="238"/>
      <c r="AW146" s="238"/>
      <c r="AX146" s="238"/>
      <c r="AY146" s="238"/>
      <c r="AZ146" s="238"/>
      <c r="BA146" s="238"/>
      <c r="BB146" s="238"/>
      <c r="BC146" s="400"/>
    </row>
    <row r="147" spans="1:55" ht="33.950000000000003" customHeight="1">
      <c r="A147" s="2766"/>
      <c r="B147" s="234" t="s">
        <v>76</v>
      </c>
      <c r="C147" s="2627"/>
      <c r="D147" s="2630"/>
      <c r="E147" s="278">
        <f>SUM(K147,AT147)</f>
        <v>0</v>
      </c>
      <c r="F147" s="68">
        <f>SUM(G147:J147)</f>
        <v>0</v>
      </c>
      <c r="G147" s="249"/>
      <c r="H147" s="249"/>
      <c r="I147" s="249"/>
      <c r="J147" s="252"/>
      <c r="K147" s="504">
        <f>IF(AND(SUM(L147:P147)=SUM(W147:X147),SUM(Q147:V147)=SUM(W147:X147)),SUM(L147:P147),"ПЕРЕВІРТЕ ПРАВИЛЬНІСТЬ ДАНИХ")</f>
        <v>0</v>
      </c>
      <c r="L147" s="259"/>
      <c r="M147" s="238"/>
      <c r="N147" s="238"/>
      <c r="O147" s="253"/>
      <c r="P147" s="239"/>
      <c r="Q147" s="240"/>
      <c r="R147" s="238"/>
      <c r="S147" s="238"/>
      <c r="T147" s="238"/>
      <c r="U147" s="238"/>
      <c r="V147" s="242"/>
      <c r="W147" s="228"/>
      <c r="X147" s="229"/>
      <c r="Y147" s="230"/>
      <c r="Z147" s="231"/>
      <c r="AA147" s="231"/>
      <c r="AB147" s="231"/>
      <c r="AC147" s="231"/>
      <c r="AD147" s="232"/>
      <c r="AE147" s="270"/>
      <c r="AF147" s="416"/>
      <c r="AG147" s="248"/>
      <c r="AH147" s="279">
        <f>SUM(AI147:AK147)</f>
        <v>0</v>
      </c>
      <c r="AI147" s="248"/>
      <c r="AJ147" s="249"/>
      <c r="AK147" s="250"/>
      <c r="AL147" s="251"/>
      <c r="AM147" s="249"/>
      <c r="AN147" s="250"/>
      <c r="AO147" s="251"/>
      <c r="AP147" s="249"/>
      <c r="AQ147" s="249"/>
      <c r="AR147" s="249"/>
      <c r="AS147" s="252"/>
      <c r="AT147" s="220">
        <f>SUM(AU147:BC147)</f>
        <v>0</v>
      </c>
      <c r="AU147" s="259"/>
      <c r="AV147" s="238"/>
      <c r="AW147" s="238"/>
      <c r="AX147" s="238"/>
      <c r="AY147" s="238"/>
      <c r="AZ147" s="238"/>
      <c r="BA147" s="238"/>
      <c r="BB147" s="238"/>
      <c r="BC147" s="400"/>
    </row>
    <row r="148" spans="1:55" ht="33.950000000000003" customHeight="1">
      <c r="A148" s="2766"/>
      <c r="B148" s="234" t="s">
        <v>77</v>
      </c>
      <c r="C148" s="2627"/>
      <c r="D148" s="2630"/>
      <c r="E148" s="227">
        <f>SUM(K148,AT148)</f>
        <v>542</v>
      </c>
      <c r="F148" s="235">
        <f>SUM(G148:J148)</f>
        <v>12</v>
      </c>
      <c r="G148" s="249">
        <f>SUM('Комунальні по юр. особам'!I947)</f>
        <v>9</v>
      </c>
      <c r="H148" s="249">
        <f>SUM('Комунальні по юр. особам'!J947)</f>
        <v>2</v>
      </c>
      <c r="I148" s="249">
        <f>SUM('Комунальні по юр. особам'!K947)</f>
        <v>1</v>
      </c>
      <c r="J148" s="252">
        <f>SUM('Комунальні по юр. особам'!L947)</f>
        <v>0</v>
      </c>
      <c r="K148" s="504">
        <f>IF(AND(SUM(L148:P148)=SUM(W148:X148),SUM(Q148:V148)=SUM(W148:X148)),SUM(L148:P148),"ПЕРЕВІРТЕ ПРАВИЛЬНІСТЬ ДАНИХ")</f>
        <v>534</v>
      </c>
      <c r="L148" s="259">
        <f>SUM('Комунальні по юр. особам'!N947,'Комунальні по юр. особам'!N952,'Комунальні по юр. особам'!N957,'Комунальні по юр. особам'!N962)</f>
        <v>397</v>
      </c>
      <c r="M148" s="238">
        <f>SUM('Комунальні по юр. особам'!O947,'Комунальні по юр. особам'!O952,'Комунальні по юр. особам'!O957,'Комунальні по юр. особам'!O962)</f>
        <v>0</v>
      </c>
      <c r="N148" s="238">
        <f>SUM('Комунальні по юр. особам'!P947,'Комунальні по юр. особам'!P952,'Комунальні по юр. особам'!P957,'Комунальні по юр. особам'!P962)</f>
        <v>0</v>
      </c>
      <c r="O148" s="238">
        <f>SUM('Комунальні по юр. особам'!Q947,'Комунальні по юр. особам'!Q952,'Комунальні по юр. особам'!Q957,'Комунальні по юр. особам'!Q962)</f>
        <v>0</v>
      </c>
      <c r="P148" s="239">
        <f>SUM('Комунальні по юр. особам'!R947,'Комунальні по юр. особам'!R952,'Комунальні по юр. особам'!R957,'Комунальні по юр. особам'!R962)</f>
        <v>137</v>
      </c>
      <c r="Q148" s="240">
        <f>SUM('Комунальні по юр. особам'!S947,'Комунальні по юр. особам'!S952,'Комунальні по юр. особам'!S957,'Комунальні по юр. особам'!S962)</f>
        <v>73</v>
      </c>
      <c r="R148" s="238">
        <f>SUM('Комунальні по юр. особам'!T947,'Комунальні по юр. особам'!T952,'Комунальні по юр. особам'!T957,'Комунальні по юр. особам'!T962)</f>
        <v>0</v>
      </c>
      <c r="S148" s="238">
        <f>SUM('Комунальні по юр. особам'!U947,'Комунальні по юр. особам'!U952,'Комунальні по юр. особам'!U957,'Комунальні по юр. особам'!U962)</f>
        <v>0</v>
      </c>
      <c r="T148" s="238">
        <f>SUM('Комунальні по юр. особам'!V947,'Комунальні по юр. особам'!V952,'Комунальні по юр. особам'!V957,'Комунальні по юр. особам'!V962)</f>
        <v>411</v>
      </c>
      <c r="U148" s="238">
        <f>SUM('Комунальні по юр. особам'!W947,'Комунальні по юр. особам'!W952,'Комунальні по юр. особам'!W957,'Комунальні по юр. особам'!W962)</f>
        <v>50</v>
      </c>
      <c r="V148" s="242">
        <f>SUM('Комунальні по юр. особам'!X947,'Комунальні по юр. особам'!X952,'Комунальні по юр. особам'!X957,'Комунальні по юр. особам'!X962)</f>
        <v>0</v>
      </c>
      <c r="W148" s="228">
        <f>SUM('Комунальні по юр. особам'!Y947,'Комунальні по юр. особам'!Y952,'Комунальні по юр. особам'!Y957,'Комунальні по юр. особам'!Y962)</f>
        <v>461</v>
      </c>
      <c r="X148" s="229">
        <f>SUM('Комунальні по юр. особам'!Z947,'Комунальні по юр. особам'!Z952,'Комунальні по юр. особам'!Z957,'Комунальні по юр. особам'!Z962)</f>
        <v>73</v>
      </c>
      <c r="Y148" s="230">
        <f>SUM('Комунальні по юр. особам'!AA947,'Комунальні по юр. особам'!AA952,'Комунальні по юр. особам'!AA957,'Комунальні по юр. особам'!AA962)</f>
        <v>0</v>
      </c>
      <c r="Z148" s="231">
        <f>SUM('Комунальні по юр. особам'!AB947,'Комунальні по юр. особам'!AB952,'Комунальні по юр. особам'!AB957,'Комунальні по юр. особам'!AB962)</f>
        <v>241</v>
      </c>
      <c r="AA148" s="231">
        <f>SUM('Комунальні по юр. особам'!AC947,'Комунальні по юр. особам'!AC952,'Комунальні по юр. особам'!AC957,'Комунальні по юр. особам'!AC962)</f>
        <v>235</v>
      </c>
      <c r="AB148" s="231">
        <f>SUM('Комунальні по юр. особам'!AD947,'Комунальні по юр. особам'!AD952,'Комунальні по юр. особам'!AD957,'Комунальні по юр. особам'!AD962)</f>
        <v>36</v>
      </c>
      <c r="AC148" s="231">
        <f>SUM('Комунальні по юр. особам'!AE947,'Комунальні по юр. особам'!AE952,'Комунальні по юр. особам'!AE957,'Комунальні по юр. особам'!AE962)</f>
        <v>339</v>
      </c>
      <c r="AD148" s="232">
        <f>SUM('Комунальні по юр. особам'!AF947,'Комунальні по юр. особам'!AF952,'Комунальні по юр. особам'!AF957,'Комунальні по юр. особам'!AF962)</f>
        <v>58</v>
      </c>
      <c r="AE148" s="494">
        <f>AVERAGE('Комунальні по юр. особам'!AG947,'Комунальні по юр. особам'!AG952,'Комунальні по юр. особам'!AG957,'Комунальні по юр. особам'!AG962)</f>
        <v>39.74666666666667</v>
      </c>
      <c r="AF148" s="495">
        <f>AVERAGE('Комунальні по юр. особам'!AH947,'Комунальні по юр. особам'!AH952,'Комунальні по юр. особам'!AH957,'Комунальні по юр. особам'!AH962)</f>
        <v>21.459166666666668</v>
      </c>
      <c r="AG148" s="492">
        <f>AVERAGE('Комунальні по юр. особам'!AI947,'Комунальні по юр. особам'!AI952,'Комунальні по юр. особам'!AI957,'Комунальні по юр. особам'!AI962)</f>
        <v>104.91583333333332</v>
      </c>
      <c r="AH148" s="247">
        <f>SUM(AO148:AS148)</f>
        <v>534</v>
      </c>
      <c r="AI148" s="248"/>
      <c r="AJ148" s="249"/>
      <c r="AK148" s="250"/>
      <c r="AL148" s="251"/>
      <c r="AM148" s="249"/>
      <c r="AN148" s="250"/>
      <c r="AO148" s="254">
        <f>SUM('Комунальні по юр. особам'!AQ947,'Комунальні по юр. особам'!AQ952,'Комунальні по юр. особам'!AQ957,'Комунальні по юр. особам'!AQ962)</f>
        <v>30</v>
      </c>
      <c r="AP148" s="255">
        <f>SUM('Комунальні по юр. особам'!AR947,'Комунальні по юр. особам'!AR952,'Комунальні по юр. особам'!AR957,'Комунальні по юр. особам'!AR962)</f>
        <v>61</v>
      </c>
      <c r="AQ148" s="255">
        <f>SUM('Комунальні по юр. особам'!AS947,'Комунальні по юр. особам'!AS952,'Комунальні по юр. особам'!AS957,'Комунальні по юр. особам'!AS962)</f>
        <v>259</v>
      </c>
      <c r="AR148" s="255">
        <f>SUM('Комунальні по юр. особам'!AT947,'Комунальні по юр. особам'!AT952,'Комунальні по юр. особам'!AT957,'Комунальні по юр. особам'!AT962)</f>
        <v>177</v>
      </c>
      <c r="AS148" s="255">
        <f>SUM('Комунальні по юр. особам'!AU947,'Комунальні по юр. особам'!AU952,'Комунальні по юр. особам'!AU957,'Комунальні по юр. особам'!AU962)</f>
        <v>7</v>
      </c>
      <c r="AT148" s="372">
        <f>SUM(AU148:BC148)</f>
        <v>8</v>
      </c>
      <c r="AU148" s="259">
        <f>SUM('Комунальні по юр. особам'!AW947,'Комунальні по юр. особам'!AW952,'Комунальні по юр. особам'!AW957,'Комунальні по юр. особам'!AW962)</f>
        <v>0</v>
      </c>
      <c r="AV148" s="238">
        <f>SUM('Комунальні по юр. особам'!AX947,'Комунальні по юр. особам'!AX952,'Комунальні по юр. особам'!AX957,'Комунальні по юр. особам'!AX962)</f>
        <v>0</v>
      </c>
      <c r="AW148" s="238">
        <f>SUM('Комунальні по юр. особам'!AY947,'Комунальні по юр. особам'!AY952,'Комунальні по юр. особам'!AY957,'Комунальні по юр. особам'!AY962)</f>
        <v>1</v>
      </c>
      <c r="AX148" s="238">
        <f>SUM('Комунальні по юр. особам'!AZ947,'Комунальні по юр. особам'!AZ952,'Комунальні по юр. особам'!AZ957,'Комунальні по юр. особам'!AZ962)</f>
        <v>0</v>
      </c>
      <c r="AY148" s="238">
        <f>SUM('Комунальні по юр. особам'!BA947,'Комунальні по юр. особам'!BA952,'Комунальні по юр. особам'!BA957,'Комунальні по юр. особам'!BA962)</f>
        <v>1</v>
      </c>
      <c r="AZ148" s="238">
        <f>SUM('Комунальні по юр. особам'!BB947,'Комунальні по юр. особам'!BB952,'Комунальні по юр. особам'!BB957,'Комунальні по юр. особам'!BB962)</f>
        <v>0</v>
      </c>
      <c r="BA148" s="238">
        <f>SUM('Комунальні по юр. особам'!BC947,'Комунальні по юр. особам'!BC952,'Комунальні по юр. особам'!BC957,'Комунальні по юр. особам'!BC962)</f>
        <v>1</v>
      </c>
      <c r="BB148" s="238">
        <f>SUM('Комунальні по юр. особам'!BD947,'Комунальні по юр. особам'!BD952,'Комунальні по юр. особам'!BD957,'Комунальні по юр. особам'!BD962)</f>
        <v>2</v>
      </c>
      <c r="BC148" s="400">
        <f>SUM('Комунальні по юр. особам'!BE947,'Комунальні по юр. особам'!BE952,'Комунальні по юр. особам'!BE957,'Комунальні по юр. особам'!BE962)</f>
        <v>3</v>
      </c>
    </row>
    <row r="149" spans="1:55" ht="33.950000000000003" customHeight="1" thickBot="1">
      <c r="A149" s="2766"/>
      <c r="B149" s="256" t="s">
        <v>78</v>
      </c>
      <c r="C149" s="2627"/>
      <c r="D149" s="2630"/>
      <c r="E149" s="433">
        <f t="shared" ref="E149" si="936">SUM(K149,AT149)</f>
        <v>0</v>
      </c>
      <c r="F149" s="434">
        <f t="shared" ref="F149" si="937">SUM(G149:J149)</f>
        <v>0</v>
      </c>
      <c r="G149" s="435"/>
      <c r="H149" s="435"/>
      <c r="I149" s="435"/>
      <c r="J149" s="261"/>
      <c r="K149" s="508">
        <f t="shared" ref="K149" si="938">IF(AND(SUM(L149:P149)=SUM(W149:X149),SUM(Q149:V149)=SUM(W149:X149)),SUM(L149:P149),"ПЕРЕВІРТЕ ПРАВИЛЬНІСТЬ ДАНИХ")</f>
        <v>0</v>
      </c>
      <c r="L149" s="448"/>
      <c r="M149" s="257"/>
      <c r="N149" s="257"/>
      <c r="O149" s="257"/>
      <c r="P149" s="258"/>
      <c r="Q149" s="511"/>
      <c r="R149" s="257"/>
      <c r="S149" s="257"/>
      <c r="T149" s="257"/>
      <c r="U149" s="257"/>
      <c r="V149" s="512"/>
      <c r="W149" s="448"/>
      <c r="X149" s="512"/>
      <c r="Y149" s="260"/>
      <c r="Z149" s="435"/>
      <c r="AA149" s="435"/>
      <c r="AB149" s="435"/>
      <c r="AC149" s="435"/>
      <c r="AD149" s="261"/>
      <c r="AE149" s="438"/>
      <c r="AF149" s="439"/>
      <c r="AG149" s="522"/>
      <c r="AH149" s="266"/>
      <c r="AI149" s="265"/>
      <c r="AJ149" s="441"/>
      <c r="AK149" s="513"/>
      <c r="AL149" s="514"/>
      <c r="AM149" s="441"/>
      <c r="AN149" s="513"/>
      <c r="AO149" s="514"/>
      <c r="AP149" s="441"/>
      <c r="AQ149" s="441"/>
      <c r="AR149" s="441"/>
      <c r="AS149" s="442"/>
      <c r="AT149" s="509">
        <f t="shared" ref="AT149" si="939">SUM(AU149:BC149)</f>
        <v>0</v>
      </c>
      <c r="AU149" s="448"/>
      <c r="AV149" s="257"/>
      <c r="AW149" s="257"/>
      <c r="AX149" s="257"/>
      <c r="AY149" s="257"/>
      <c r="AZ149" s="257"/>
      <c r="BA149" s="257"/>
      <c r="BB149" s="257"/>
      <c r="BC149" s="437"/>
    </row>
    <row r="150" spans="1:55" s="432" customFormat="1" ht="33.950000000000003" customHeight="1" thickBot="1">
      <c r="A150" s="2767"/>
      <c r="B150" s="2756" t="s">
        <v>495</v>
      </c>
      <c r="C150" s="2757"/>
      <c r="D150" s="2757"/>
      <c r="E150" s="455">
        <f>SUM(E145:E149)</f>
        <v>584</v>
      </c>
      <c r="F150" s="455">
        <f>SUM(F145:F149)</f>
        <v>12</v>
      </c>
      <c r="G150" s="455">
        <f t="shared" ref="G150" si="940">SUM(G145:G149)</f>
        <v>9</v>
      </c>
      <c r="H150" s="455">
        <f t="shared" ref="H150" si="941">SUM(H145:H149)</f>
        <v>2</v>
      </c>
      <c r="I150" s="455">
        <f t="shared" ref="I150" si="942">SUM(I145:I149)</f>
        <v>1</v>
      </c>
      <c r="J150" s="482">
        <f t="shared" ref="J150" si="943">SUM(J145:J149)</f>
        <v>0</v>
      </c>
      <c r="K150" s="498">
        <f>SUM(K145:K149)</f>
        <v>574</v>
      </c>
      <c r="L150" s="497">
        <f t="shared" ref="L150" si="944">SUM(L145:L149)</f>
        <v>434</v>
      </c>
      <c r="M150" s="455">
        <f t="shared" ref="M150" si="945">SUM(M145:M149)</f>
        <v>0</v>
      </c>
      <c r="N150" s="455">
        <f t="shared" ref="N150" si="946">SUM(N145:N149)</f>
        <v>0</v>
      </c>
      <c r="O150" s="455">
        <f t="shared" ref="O150" si="947">SUM(O145:O149)</f>
        <v>0</v>
      </c>
      <c r="P150" s="455">
        <f>SUM(P145:P149)</f>
        <v>140</v>
      </c>
      <c r="Q150" s="455">
        <f t="shared" ref="Q150" si="948">SUM(Q145:Q149)</f>
        <v>73</v>
      </c>
      <c r="R150" s="455">
        <f t="shared" ref="R150" si="949">SUM(R145:R149)</f>
        <v>0</v>
      </c>
      <c r="S150" s="455">
        <f>SUM(S145:S149)</f>
        <v>0</v>
      </c>
      <c r="T150" s="455">
        <f t="shared" ref="T150" si="950">SUM(T145:T149)</f>
        <v>439</v>
      </c>
      <c r="U150" s="455">
        <f t="shared" ref="U150" si="951">SUM(U145:U149)</f>
        <v>62</v>
      </c>
      <c r="V150" s="455">
        <f t="shared" ref="V150" si="952">SUM(V145:V149)</f>
        <v>0</v>
      </c>
      <c r="W150" s="455">
        <f t="shared" ref="W150" si="953">SUM(W145:W149)</f>
        <v>494</v>
      </c>
      <c r="X150" s="455">
        <f>SUM(X145:X149)</f>
        <v>80</v>
      </c>
      <c r="Y150" s="455">
        <f t="shared" ref="Y150" si="954">SUM(Y145:Y149)</f>
        <v>0</v>
      </c>
      <c r="Z150" s="455">
        <f t="shared" ref="Z150" si="955">SUM(Z145:Z149)</f>
        <v>263</v>
      </c>
      <c r="AA150" s="455">
        <f t="shared" ref="AA150" si="956">SUM(AA145:AA149)</f>
        <v>255</v>
      </c>
      <c r="AB150" s="455">
        <f t="shared" ref="AB150" si="957">SUM(AB145:AB149)</f>
        <v>41</v>
      </c>
      <c r="AC150" s="455">
        <f>SUM(AC145:AC149)</f>
        <v>370</v>
      </c>
      <c r="AD150" s="455">
        <f>SUM(AD145:AD149)</f>
        <v>62</v>
      </c>
      <c r="AE150" s="471">
        <f>AVERAGE(AE145:AE149)</f>
        <v>39.773333333333341</v>
      </c>
      <c r="AF150" s="471">
        <f>AVERAGE(AF145:AF149)</f>
        <v>19.451250000000002</v>
      </c>
      <c r="AG150" s="455"/>
      <c r="AH150" s="455">
        <f>SUM(AH145:AH149)</f>
        <v>574</v>
      </c>
      <c r="AI150" s="455">
        <f>SUM(AI145:AI149)</f>
        <v>0</v>
      </c>
      <c r="AJ150" s="455">
        <f t="shared" ref="AJ150" si="958">SUM(AJ145:AJ149)</f>
        <v>0</v>
      </c>
      <c r="AK150" s="455">
        <f t="shared" ref="AK150" si="959">SUM(AK145:AK149)</f>
        <v>0</v>
      </c>
      <c r="AL150" s="455">
        <f t="shared" ref="AL150" si="960">SUM(AL145:AL149)</f>
        <v>4</v>
      </c>
      <c r="AM150" s="455">
        <f t="shared" ref="AM150" si="961">SUM(AM145:AM149)</f>
        <v>34</v>
      </c>
      <c r="AN150" s="455">
        <f t="shared" ref="AN150" si="962">SUM(AN145:AN149)</f>
        <v>2</v>
      </c>
      <c r="AO150" s="455">
        <f>SUM(AO145:AO149)</f>
        <v>30</v>
      </c>
      <c r="AP150" s="455">
        <f>SUM(AP145:AP149)</f>
        <v>61</v>
      </c>
      <c r="AQ150" s="455">
        <f t="shared" ref="AQ150" si="963">SUM(AQ145:AQ149)</f>
        <v>259</v>
      </c>
      <c r="AR150" s="455">
        <f t="shared" ref="AR150" si="964">SUM(AR145:AR149)</f>
        <v>177</v>
      </c>
      <c r="AS150" s="482">
        <f t="shared" ref="AS150" si="965">SUM(AS145:AS149)</f>
        <v>7</v>
      </c>
      <c r="AT150" s="498">
        <f>SUM(AT145:AT149)</f>
        <v>10</v>
      </c>
      <c r="AU150" s="497">
        <f>SUM(AU145:AU149)</f>
        <v>0</v>
      </c>
      <c r="AV150" s="455">
        <f>SUM(AV145:AV149)</f>
        <v>1</v>
      </c>
      <c r="AW150" s="455">
        <f>SUM(AW145:AW149)</f>
        <v>1</v>
      </c>
      <c r="AX150" s="455">
        <f t="shared" ref="AX150" si="966">SUM(AX145:AX149)</f>
        <v>0</v>
      </c>
      <c r="AY150" s="455">
        <f t="shared" ref="AY150" si="967">SUM(AY145:AY149)</f>
        <v>1</v>
      </c>
      <c r="AZ150" s="455">
        <f t="shared" ref="AZ150" si="968">SUM(AZ145:AZ149)</f>
        <v>0</v>
      </c>
      <c r="BA150" s="455">
        <f t="shared" ref="BA150" si="969">SUM(BA145:BA149)</f>
        <v>1</v>
      </c>
      <c r="BB150" s="455">
        <f t="shared" ref="BB150" si="970">SUM(BB145:BB149)</f>
        <v>2</v>
      </c>
      <c r="BC150" s="456">
        <f t="shared" ref="BC150" si="971">SUM(BC145:BC149)</f>
        <v>4</v>
      </c>
    </row>
  </sheetData>
  <mergeCells count="108">
    <mergeCell ref="A133:A138"/>
    <mergeCell ref="A139:A144"/>
    <mergeCell ref="A145:A150"/>
    <mergeCell ref="A97:A102"/>
    <mergeCell ref="A103:A108"/>
    <mergeCell ref="A109:A114"/>
    <mergeCell ref="A115:A120"/>
    <mergeCell ref="A121:A126"/>
    <mergeCell ref="A127:A132"/>
    <mergeCell ref="A91:A96"/>
    <mergeCell ref="A25:A30"/>
    <mergeCell ref="A31:A36"/>
    <mergeCell ref="A37:A42"/>
    <mergeCell ref="A43:A48"/>
    <mergeCell ref="A49:A54"/>
    <mergeCell ref="A55:A60"/>
    <mergeCell ref="A61:A66"/>
    <mergeCell ref="A67:A72"/>
    <mergeCell ref="A73:A78"/>
    <mergeCell ref="A79:A84"/>
    <mergeCell ref="A85:A90"/>
    <mergeCell ref="A19:A24"/>
    <mergeCell ref="C3:E4"/>
    <mergeCell ref="F3:J4"/>
    <mergeCell ref="K3:AS3"/>
    <mergeCell ref="AT3:BC4"/>
    <mergeCell ref="L4:P4"/>
    <mergeCell ref="Q4:V4"/>
    <mergeCell ref="W4:X4"/>
    <mergeCell ref="Y4:AD4"/>
    <mergeCell ref="A3:A5"/>
    <mergeCell ref="C7:C11"/>
    <mergeCell ref="D7:D11"/>
    <mergeCell ref="C13:C17"/>
    <mergeCell ref="AE4:AF4"/>
    <mergeCell ref="AG4:AH4"/>
    <mergeCell ref="AI4:AS4"/>
    <mergeCell ref="A7:A11"/>
    <mergeCell ref="A13:A18"/>
    <mergeCell ref="D13:D17"/>
    <mergeCell ref="B12:D12"/>
    <mergeCell ref="B18:D18"/>
    <mergeCell ref="B24:D24"/>
    <mergeCell ref="C19:C23"/>
    <mergeCell ref="D19:D23"/>
    <mergeCell ref="C79:C83"/>
    <mergeCell ref="D79:D83"/>
    <mergeCell ref="C85:C89"/>
    <mergeCell ref="D85:D89"/>
    <mergeCell ref="C55:C59"/>
    <mergeCell ref="D55:D59"/>
    <mergeCell ref="C61:C65"/>
    <mergeCell ref="D61:D65"/>
    <mergeCell ref="C67:C71"/>
    <mergeCell ref="D67:D71"/>
    <mergeCell ref="B66:D66"/>
    <mergeCell ref="B72:D72"/>
    <mergeCell ref="B78:D78"/>
    <mergeCell ref="B84:D84"/>
    <mergeCell ref="C73:C77"/>
    <mergeCell ref="C43:C47"/>
    <mergeCell ref="D43:D47"/>
    <mergeCell ref="C49:C53"/>
    <mergeCell ref="D49:D53"/>
    <mergeCell ref="B90:D90"/>
    <mergeCell ref="C127:C131"/>
    <mergeCell ref="D127:D131"/>
    <mergeCell ref="C133:C137"/>
    <mergeCell ref="D133:D137"/>
    <mergeCell ref="C109:C113"/>
    <mergeCell ref="D109:D113"/>
    <mergeCell ref="C115:C119"/>
    <mergeCell ref="D115:D119"/>
    <mergeCell ref="C121:C125"/>
    <mergeCell ref="D121:D125"/>
    <mergeCell ref="C91:C95"/>
    <mergeCell ref="D91:D95"/>
    <mergeCell ref="C97:C101"/>
    <mergeCell ref="D97:D101"/>
    <mergeCell ref="C103:C107"/>
    <mergeCell ref="D103:D107"/>
    <mergeCell ref="B96:D96"/>
    <mergeCell ref="B102:D102"/>
    <mergeCell ref="D73:D77"/>
    <mergeCell ref="C25:C29"/>
    <mergeCell ref="D25:D29"/>
    <mergeCell ref="C31:C35"/>
    <mergeCell ref="D31:D35"/>
    <mergeCell ref="B144:D144"/>
    <mergeCell ref="B150:D150"/>
    <mergeCell ref="B108:D108"/>
    <mergeCell ref="B114:D114"/>
    <mergeCell ref="B120:D120"/>
    <mergeCell ref="B126:D126"/>
    <mergeCell ref="B132:D132"/>
    <mergeCell ref="C145:C149"/>
    <mergeCell ref="D145:D149"/>
    <mergeCell ref="C139:C143"/>
    <mergeCell ref="D139:D143"/>
    <mergeCell ref="B138:D138"/>
    <mergeCell ref="B30:D30"/>
    <mergeCell ref="B36:D36"/>
    <mergeCell ref="B42:D42"/>
    <mergeCell ref="B48:D48"/>
    <mergeCell ref="B54:D54"/>
    <mergeCell ref="B60:D60"/>
    <mergeCell ref="C37:C41"/>
    <mergeCell ref="D37:D41"/>
  </mergeCells>
  <conditionalFormatting sqref="K7:K11 K13:K14 K16:K17">
    <cfRule type="expression" dxfId="120" priority="236">
      <formula>K7&lt;&gt;SUM(L7:P7)</formula>
    </cfRule>
    <cfRule type="expression" dxfId="119" priority="235">
      <formula>K7&lt;&gt;SUM(L7:P7)</formula>
    </cfRule>
    <cfRule type="expression" dxfId="118" priority="234">
      <formula>K7&lt;&gt;SUM(W7:X7)</formula>
    </cfRule>
    <cfRule type="expression" dxfId="117" priority="237">
      <formula>K7&lt;&gt;SUM(Q7:V7)</formula>
    </cfRule>
  </conditionalFormatting>
  <conditionalFormatting sqref="K15">
    <cfRule type="expression" dxfId="116" priority="142">
      <formula>K15&lt;&gt;SUM(W15:X15)</formula>
    </cfRule>
    <cfRule type="expression" dxfId="115" priority="145">
      <formula>K15&lt;&gt;SUM(Q15:V15)</formula>
    </cfRule>
    <cfRule type="expression" dxfId="114" priority="143">
      <formula>K15&lt;&gt;SUM(L15:P15)</formula>
    </cfRule>
  </conditionalFormatting>
  <conditionalFormatting sqref="K19:K23">
    <cfRule type="expression" dxfId="113" priority="230">
      <formula>K19&lt;&gt;SUM(W19:X19)</formula>
    </cfRule>
    <cfRule type="expression" dxfId="112" priority="233">
      <formula>K19&lt;&gt;SUM(Q19:V19)</formula>
    </cfRule>
    <cfRule type="expression" dxfId="111" priority="231">
      <formula>K19&lt;&gt;SUM(L19:P19)</formula>
    </cfRule>
  </conditionalFormatting>
  <conditionalFormatting sqref="K25:K29">
    <cfRule type="expression" dxfId="110" priority="229">
      <formula>K25&lt;&gt;SUM(Q25:V25)</formula>
    </cfRule>
    <cfRule type="expression" dxfId="109" priority="227">
      <formula>K25&lt;&gt;SUM(L25:P25)</formula>
    </cfRule>
    <cfRule type="expression" dxfId="108" priority="226">
      <formula>K25&lt;&gt;SUM(W25:X25)</formula>
    </cfRule>
  </conditionalFormatting>
  <conditionalFormatting sqref="K31:K35">
    <cfRule type="expression" dxfId="107" priority="138">
      <formula>K31&lt;&gt;SUM(W31:X31)</formula>
    </cfRule>
    <cfRule type="expression" dxfId="106" priority="139">
      <formula>K31&lt;&gt;SUM(L31:P31)</formula>
    </cfRule>
    <cfRule type="expression" dxfId="105" priority="141">
      <formula>K31&lt;&gt;SUM(Q31:V31)</formula>
    </cfRule>
  </conditionalFormatting>
  <conditionalFormatting sqref="K37:K38 K40:K41">
    <cfRule type="expression" dxfId="104" priority="134">
      <formula>K37&lt;&gt;SUM(W37:X37)</formula>
    </cfRule>
    <cfRule type="expression" dxfId="103" priority="135">
      <formula>K37&lt;&gt;SUM(L37:P37)</formula>
    </cfRule>
    <cfRule type="expression" dxfId="102" priority="137">
      <formula>K37&lt;&gt;SUM(Q37:V37)</formula>
    </cfRule>
  </conditionalFormatting>
  <conditionalFormatting sqref="K39">
    <cfRule type="expression" dxfId="101" priority="126">
      <formula>K39&lt;&gt;SUM(W39:X39)</formula>
    </cfRule>
    <cfRule type="expression" dxfId="100" priority="127">
      <formula>K39&lt;&gt;SUM(L39:P39)</formula>
    </cfRule>
    <cfRule type="expression" dxfId="99" priority="129">
      <formula>K39&lt;&gt;SUM(Q39:V39)</formula>
    </cfRule>
  </conditionalFormatting>
  <conditionalFormatting sqref="K43:K44 K46:K47">
    <cfRule type="expression" dxfId="98" priority="130">
      <formula>K43&lt;&gt;SUM(W43:X43)</formula>
    </cfRule>
    <cfRule type="expression" dxfId="97" priority="131">
      <formula>K43&lt;&gt;SUM(L43:P43)</formula>
    </cfRule>
    <cfRule type="expression" dxfId="96" priority="133">
      <formula>K43&lt;&gt;SUM(Q43:V43)</formula>
    </cfRule>
  </conditionalFormatting>
  <conditionalFormatting sqref="K45">
    <cfRule type="expression" dxfId="95" priority="125">
      <formula>K45&lt;&gt;SUM(Q45:V45)</formula>
    </cfRule>
    <cfRule type="expression" dxfId="94" priority="123">
      <formula>K45&lt;&gt;SUM(L45:P45)</formula>
    </cfRule>
    <cfRule type="expression" dxfId="93" priority="122">
      <formula>K45&lt;&gt;SUM(W45:X45)</formula>
    </cfRule>
  </conditionalFormatting>
  <conditionalFormatting sqref="K49:K50 K52:K53">
    <cfRule type="expression" dxfId="92" priority="121">
      <formula>K49&lt;&gt;SUM(Q49:V49)</formula>
    </cfRule>
    <cfRule type="expression" dxfId="91" priority="119">
      <formula>K49&lt;&gt;SUM(L49:P49)</formula>
    </cfRule>
    <cfRule type="expression" dxfId="90" priority="118">
      <formula>K49&lt;&gt;SUM(W49:X49)</formula>
    </cfRule>
  </conditionalFormatting>
  <conditionalFormatting sqref="K51">
    <cfRule type="expression" dxfId="89" priority="117">
      <formula>K51&lt;&gt;SUM(Q51:V51)</formula>
    </cfRule>
    <cfRule type="expression" dxfId="88" priority="115">
      <formula>K51&lt;&gt;SUM(L51:P51)</formula>
    </cfRule>
    <cfRule type="expression" dxfId="87" priority="114">
      <formula>K51&lt;&gt;SUM(W51:X51)</formula>
    </cfRule>
  </conditionalFormatting>
  <conditionalFormatting sqref="K55:K56 K58:K59">
    <cfRule type="expression" dxfId="86" priority="113">
      <formula>K55&lt;&gt;SUM(Q55:V55)</formula>
    </cfRule>
    <cfRule type="expression" dxfId="85" priority="111">
      <formula>K55&lt;&gt;SUM(L55:P55)</formula>
    </cfRule>
    <cfRule type="expression" dxfId="84" priority="110">
      <formula>K55&lt;&gt;SUM(W55:X55)</formula>
    </cfRule>
  </conditionalFormatting>
  <conditionalFormatting sqref="K57">
    <cfRule type="expression" dxfId="83" priority="107">
      <formula>K57&lt;&gt;SUM(L57:P57)</formula>
    </cfRule>
    <cfRule type="expression" dxfId="82" priority="109">
      <formula>K57&lt;&gt;SUM(Q57:V57)</formula>
    </cfRule>
    <cfRule type="expression" dxfId="81" priority="106">
      <formula>K57&lt;&gt;SUM(W57:X57)</formula>
    </cfRule>
  </conditionalFormatting>
  <conditionalFormatting sqref="K61:K62 K64:K65">
    <cfRule type="expression" dxfId="80" priority="102">
      <formula>K61&lt;&gt;SUM(W61:X61)</formula>
    </cfRule>
    <cfRule type="expression" dxfId="79" priority="103">
      <formula>K61&lt;&gt;SUM(L61:P61)</formula>
    </cfRule>
    <cfRule type="expression" dxfId="78" priority="105">
      <formula>K61&lt;&gt;SUM(Q61:V61)</formula>
    </cfRule>
  </conditionalFormatting>
  <conditionalFormatting sqref="K63">
    <cfRule type="expression" dxfId="77" priority="101">
      <formula>K63&lt;&gt;SUM(Q63:V63)</formula>
    </cfRule>
    <cfRule type="expression" dxfId="76" priority="99">
      <formula>K63&lt;&gt;SUM(L63:P63)</formula>
    </cfRule>
    <cfRule type="expression" dxfId="75" priority="98">
      <formula>K63&lt;&gt;SUM(W63:X63)</formula>
    </cfRule>
  </conditionalFormatting>
  <conditionalFormatting sqref="K67:K68 K70:K71">
    <cfRule type="expression" dxfId="74" priority="94">
      <formula>K67&lt;&gt;SUM(W67:X67)</formula>
    </cfRule>
    <cfRule type="expression" dxfId="73" priority="95">
      <formula>K67&lt;&gt;SUM(L67:P67)</formula>
    </cfRule>
    <cfRule type="expression" dxfId="72" priority="97">
      <formula>K67&lt;&gt;SUM(Q67:V67)</formula>
    </cfRule>
  </conditionalFormatting>
  <conditionalFormatting sqref="K69">
    <cfRule type="expression" dxfId="71" priority="90">
      <formula>K69&lt;&gt;SUM(W69:X69)</formula>
    </cfRule>
    <cfRule type="expression" dxfId="70" priority="91">
      <formula>K69&lt;&gt;SUM(L69:P69)</formula>
    </cfRule>
    <cfRule type="expression" dxfId="69" priority="93">
      <formula>K69&lt;&gt;SUM(Q69:V69)</formula>
    </cfRule>
  </conditionalFormatting>
  <conditionalFormatting sqref="K73:K77">
    <cfRule type="expression" dxfId="68" priority="87">
      <formula>K73&lt;&gt;SUM(L73:P73)</formula>
    </cfRule>
    <cfRule type="expression" dxfId="67" priority="89">
      <formula>K73&lt;&gt;SUM(Q73:V73)</formula>
    </cfRule>
    <cfRule type="expression" dxfId="66" priority="86">
      <formula>K73&lt;&gt;SUM(W73:X73)</formula>
    </cfRule>
  </conditionalFormatting>
  <conditionalFormatting sqref="K79:K83">
    <cfRule type="expression" dxfId="65" priority="81">
      <formula>K79&lt;&gt;SUM(Q79:V79)</formula>
    </cfRule>
    <cfRule type="expression" dxfId="64" priority="79">
      <formula>K79&lt;&gt;SUM(L79:P79)</formula>
    </cfRule>
    <cfRule type="expression" dxfId="63" priority="78">
      <formula>K79&lt;&gt;SUM(W79:X79)</formula>
    </cfRule>
  </conditionalFormatting>
  <conditionalFormatting sqref="K85:K89">
    <cfRule type="expression" dxfId="62" priority="77">
      <formula>K85&lt;&gt;SUM(Q85:V85)</formula>
    </cfRule>
    <cfRule type="expression" dxfId="61" priority="74">
      <formula>K85&lt;&gt;SUM(W85:X85)</formula>
    </cfRule>
    <cfRule type="expression" dxfId="60" priority="75">
      <formula>K85&lt;&gt;SUM(L85:P85)</formula>
    </cfRule>
  </conditionalFormatting>
  <conditionalFormatting sqref="K91:K95">
    <cfRule type="expression" dxfId="59" priority="73">
      <formula>K91&lt;&gt;SUM(Q91:V91)</formula>
    </cfRule>
    <cfRule type="expression" dxfId="58" priority="70">
      <formula>K91&lt;&gt;SUM(W91:X91)</formula>
    </cfRule>
    <cfRule type="expression" dxfId="57" priority="71">
      <formula>K91&lt;&gt;SUM(L91:P91)</formula>
    </cfRule>
  </conditionalFormatting>
  <conditionalFormatting sqref="K97:K101">
    <cfRule type="expression" dxfId="56" priority="66">
      <formula>K97&lt;&gt;SUM(W97:X97)</formula>
    </cfRule>
    <cfRule type="expression" dxfId="55" priority="67">
      <formula>K97&lt;&gt;SUM(L97:P97)</formula>
    </cfRule>
    <cfRule type="expression" dxfId="54" priority="69">
      <formula>K97&lt;&gt;SUM(Q97:V97)</formula>
    </cfRule>
  </conditionalFormatting>
  <conditionalFormatting sqref="K103:K107">
    <cfRule type="expression" dxfId="53" priority="62">
      <formula>K103&lt;&gt;SUM(W103:X103)</formula>
    </cfRule>
    <cfRule type="expression" dxfId="52" priority="63">
      <formula>K103&lt;&gt;SUM(L103:P103)</formula>
    </cfRule>
    <cfRule type="expression" dxfId="51" priority="65">
      <formula>K103&lt;&gt;SUM(Q103:V103)</formula>
    </cfRule>
  </conditionalFormatting>
  <conditionalFormatting sqref="K109:K113">
    <cfRule type="expression" dxfId="50" priority="22">
      <formula>K109&lt;&gt;SUM(W109:X109)</formula>
    </cfRule>
    <cfRule type="expression" dxfId="49" priority="23">
      <formula>K109&lt;&gt;SUM(L109:P109)</formula>
    </cfRule>
    <cfRule type="expression" dxfId="48" priority="25">
      <formula>K109&lt;&gt;SUM(Q109:V109)</formula>
    </cfRule>
  </conditionalFormatting>
  <conditionalFormatting sqref="K115:K119">
    <cfRule type="expression" dxfId="47" priority="54">
      <formula>K115&lt;&gt;SUM(W115:X115)</formula>
    </cfRule>
    <cfRule type="expression" dxfId="46" priority="55">
      <formula>K115&lt;&gt;SUM(L115:P115)</formula>
    </cfRule>
    <cfRule type="expression" dxfId="45" priority="57">
      <formula>K115&lt;&gt;SUM(Q115:V115)</formula>
    </cfRule>
  </conditionalFormatting>
  <conditionalFormatting sqref="K121:K125">
    <cfRule type="expression" dxfId="44" priority="18">
      <formula>K121&lt;&gt;SUM(W121:X121)</formula>
    </cfRule>
    <cfRule type="expression" dxfId="43" priority="19">
      <formula>K121&lt;&gt;SUM(L121:P121)</formula>
    </cfRule>
    <cfRule type="expression" dxfId="42" priority="21">
      <formula>K121&lt;&gt;SUM(Q121:V121)</formula>
    </cfRule>
  </conditionalFormatting>
  <conditionalFormatting sqref="K127">
    <cfRule type="expression" dxfId="41" priority="6">
      <formula>K127&lt;&gt;SUM(Q127:V127)</formula>
    </cfRule>
    <cfRule type="expression" dxfId="40" priority="7">
      <formula>K127&lt;&gt;SUM(W127:X127)</formula>
    </cfRule>
    <cfRule type="expression" dxfId="39" priority="8">
      <formula>K127&lt;&gt;SUM(L127:P127)</formula>
    </cfRule>
    <cfRule type="expression" dxfId="38" priority="5">
      <formula>K127&lt;&gt;SUM(L127:P127)</formula>
    </cfRule>
  </conditionalFormatting>
  <conditionalFormatting sqref="K128:K131">
    <cfRule type="expression" dxfId="37" priority="46">
      <formula>K128&lt;&gt;SUM(W128:X128)</formula>
    </cfRule>
    <cfRule type="expression" dxfId="36" priority="47">
      <formula>K128&lt;&gt;SUM(L128:P128)</formula>
    </cfRule>
    <cfRule type="expression" dxfId="35" priority="49">
      <formula>K128&lt;&gt;SUM(Q128:V128)</formula>
    </cfRule>
  </conditionalFormatting>
  <conditionalFormatting sqref="K133:K137">
    <cfRule type="expression" dxfId="34" priority="42">
      <formula>K133&lt;&gt;SUM(W133:X133)</formula>
    </cfRule>
    <cfRule type="expression" dxfId="33" priority="43">
      <formula>K133&lt;&gt;SUM(L133:P133)</formula>
    </cfRule>
    <cfRule type="expression" dxfId="32" priority="45">
      <formula>K133&lt;&gt;SUM(Q133:V133)</formula>
    </cfRule>
  </conditionalFormatting>
  <conditionalFormatting sqref="K139:K143">
    <cfRule type="expression" dxfId="31" priority="9">
      <formula>K139&lt;&gt;SUM(W139:X139)</formula>
    </cfRule>
    <cfRule type="expression" dxfId="30" priority="10">
      <formula>K139&lt;&gt;SUM(L139:P139)</formula>
    </cfRule>
    <cfRule type="expression" dxfId="29" priority="12">
      <formula>K139&lt;&gt;SUM(Q139:V139)</formula>
    </cfRule>
    <cfRule type="expression" dxfId="28" priority="11">
      <formula>K139&lt;&gt;SUM(L139:P139)</formula>
    </cfRule>
  </conditionalFormatting>
  <conditionalFormatting sqref="K145:K149">
    <cfRule type="expression" dxfId="27" priority="37">
      <formula>K145&lt;&gt;SUM(Q145:V145)</formula>
    </cfRule>
    <cfRule type="expression" dxfId="26" priority="35">
      <formula>K145&lt;&gt;SUM(L145:P145)</formula>
    </cfRule>
    <cfRule type="expression" dxfId="25" priority="34">
      <formula>K145&lt;&gt;SUM(W145:X145)</formula>
    </cfRule>
  </conditionalFormatting>
  <conditionalFormatting sqref="P123">
    <cfRule type="expression" dxfId="24" priority="17">
      <formula>SUM(M123:P123)&lt;&gt;L123</formula>
    </cfRule>
  </conditionalFormatting>
  <conditionalFormatting sqref="Q123">
    <cfRule type="expression" dxfId="23" priority="16">
      <formula>SUM(Q123:T123)&lt;&gt;L123</formula>
    </cfRule>
  </conditionalFormatting>
  <conditionalFormatting sqref="R123">
    <cfRule type="expression" dxfId="22" priority="15">
      <formula>SUM(Q123:T123)&lt;&gt;L123</formula>
    </cfRule>
  </conditionalFormatting>
  <conditionalFormatting sqref="W123">
    <cfRule type="expression" dxfId="21" priority="14">
      <formula>SUM(W123:X123)&lt;&gt;N123</formula>
    </cfRule>
  </conditionalFormatting>
  <conditionalFormatting sqref="X123">
    <cfRule type="expression" dxfId="20" priority="13">
      <formula>SUM(W123,X123)&lt;&gt;N123</formula>
    </cfRule>
  </conditionalFormatting>
  <dataValidations count="4">
    <dataValidation type="whole" allowBlank="1" showInputMessage="1" showErrorMessage="1" sqref="AO125:AS125 AO130:AS130 AO16:AS16 AO22:AS22 AO28:AS28 AO34:AS34 AO40:AS40 AO46:AS46 AO52:AS52 AO58:AS58 AO64:AS64 AO70:AS70 AO136:AS136 AO76:AS76 AO82:AS82 AO88:AS88 AO94:AS94 AO100:AS100 AO106:AS106 AO113:AS113 AO118:AS118 AO143:AS143 AO148:AS148" xr:uid="{1E047B99-8C9A-5643-8959-E5A85B71AAEF}">
      <formula1>0</formula1>
      <formula2>1000000000</formula2>
    </dataValidation>
    <dataValidation type="decimal" allowBlank="1" showErrorMessage="1" sqref="AL115:AN115 AL7:AN7 AL13:AN13 AL97:AN97 AL25:AN25 AL31:AN31 AL37:AN37 AL43:AN43 AL49:AN49 AL55:AN55 AL61:AN61 AL67:AN67 AL133:AN133 AL73:AN73 AL79:AN79 AL19:AN19" xr:uid="{6AAB61A2-778A-EE47-B565-94D51539AA9B}">
      <formula1>0</formula1>
      <formula2>100000000</formula2>
    </dataValidation>
    <dataValidation type="decimal" allowBlank="1" showErrorMessage="1" sqref="AO131:AS131 AO17:AS17 AO23:AS23 AO29:AS29 AO35:AS35 AO11:AS11 AO41:AS41 AO47:AS47 AO53:AS53 AO59:AS59 AO65:AS65 AO71:AS71 AO83:AS83 AO77:AS77 AO89:AS89 AO95:AS95 AO101:AS101 AO107:AS107 AO149:AS149 AO119:AS119 AO137:AS137" xr:uid="{FC4BF622-2984-A84F-B4AA-A93C5D682912}">
      <formula1>0</formula1>
      <formula2>1000000000</formula2>
    </dataValidation>
    <dataValidation type="whole" allowBlank="1" showInputMessage="1" showErrorMessage="1" sqref="AL109:AN109 AN121 AL139:AN139 AL127:AN127" xr:uid="{DA41500F-E3B1-6D4D-93D8-9DB8B4233F67}">
      <formula1>0</formula1>
      <formula2>100000000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1803F-AC2F-7B41-B756-0316F5CEADB0}">
  <dimension ref="A2:BC12"/>
  <sheetViews>
    <sheetView topLeftCell="A4" zoomScale="75" zoomScaleNormal="56" workbookViewId="0">
      <selection activeCell="U8" sqref="U8"/>
    </sheetView>
  </sheetViews>
  <sheetFormatPr defaultColWidth="11" defaultRowHeight="15.75"/>
  <cols>
    <col min="1" max="1" width="17.5" bestFit="1" customWidth="1"/>
    <col min="2" max="2" width="37.625" customWidth="1"/>
    <col min="3" max="55" width="6.625" customWidth="1"/>
  </cols>
  <sheetData>
    <row r="2" spans="1:55" ht="16.5" thickBot="1"/>
    <row r="3" spans="1:55" ht="16.5" thickBot="1">
      <c r="A3" s="2660" t="s">
        <v>0</v>
      </c>
      <c r="B3" s="3"/>
      <c r="C3" s="2663" t="s">
        <v>1</v>
      </c>
      <c r="D3" s="2664"/>
      <c r="E3" s="2665"/>
      <c r="F3" s="2644" t="s">
        <v>2</v>
      </c>
      <c r="G3" s="2641"/>
      <c r="H3" s="2641"/>
      <c r="I3" s="2641"/>
      <c r="J3" s="2647"/>
      <c r="K3" s="2672" t="s">
        <v>3</v>
      </c>
      <c r="L3" s="2673"/>
      <c r="M3" s="2673"/>
      <c r="N3" s="2673"/>
      <c r="O3" s="2673"/>
      <c r="P3" s="2673"/>
      <c r="Q3" s="2673"/>
      <c r="R3" s="2673"/>
      <c r="S3" s="2673"/>
      <c r="T3" s="2673"/>
      <c r="U3" s="2673"/>
      <c r="V3" s="2673"/>
      <c r="W3" s="2673"/>
      <c r="X3" s="2673"/>
      <c r="Y3" s="2673"/>
      <c r="Z3" s="2673"/>
      <c r="AA3" s="2673"/>
      <c r="AB3" s="2673"/>
      <c r="AC3" s="2673"/>
      <c r="AD3" s="2673"/>
      <c r="AE3" s="2673"/>
      <c r="AF3" s="2673"/>
      <c r="AG3" s="2673"/>
      <c r="AH3" s="2673"/>
      <c r="AI3" s="2673"/>
      <c r="AJ3" s="2673"/>
      <c r="AK3" s="2673"/>
      <c r="AL3" s="2673"/>
      <c r="AM3" s="2673"/>
      <c r="AN3" s="2673"/>
      <c r="AO3" s="2673"/>
      <c r="AP3" s="2673"/>
      <c r="AQ3" s="2673"/>
      <c r="AR3" s="2673"/>
      <c r="AS3" s="2674"/>
      <c r="AT3" s="2636" t="s">
        <v>60</v>
      </c>
      <c r="AU3" s="2636"/>
      <c r="AV3" s="2636"/>
      <c r="AW3" s="2636"/>
      <c r="AX3" s="2636"/>
      <c r="AY3" s="2636"/>
      <c r="AZ3" s="2636"/>
      <c r="BA3" s="2636"/>
      <c r="BB3" s="2636"/>
      <c r="BC3" s="2637"/>
    </row>
    <row r="4" spans="1:55" ht="16.5" thickBot="1">
      <c r="A4" s="2661"/>
      <c r="B4" s="6"/>
      <c r="C4" s="2666"/>
      <c r="D4" s="2667"/>
      <c r="E4" s="2668"/>
      <c r="F4" s="2669"/>
      <c r="G4" s="2670"/>
      <c r="H4" s="2670"/>
      <c r="I4" s="2670"/>
      <c r="J4" s="2671"/>
      <c r="K4" s="121"/>
      <c r="L4" s="2641" t="s">
        <v>4</v>
      </c>
      <c r="M4" s="2641"/>
      <c r="N4" s="2642"/>
      <c r="O4" s="2642"/>
      <c r="P4" s="2643"/>
      <c r="Q4" s="2644" t="s">
        <v>5</v>
      </c>
      <c r="R4" s="2645"/>
      <c r="S4" s="2645"/>
      <c r="T4" s="2642"/>
      <c r="U4" s="2642"/>
      <c r="V4" s="2646"/>
      <c r="W4" s="2644" t="s">
        <v>6</v>
      </c>
      <c r="X4" s="2647"/>
      <c r="Y4" s="2644" t="s">
        <v>7</v>
      </c>
      <c r="Z4" s="2641"/>
      <c r="AA4" s="2641"/>
      <c r="AB4" s="2641"/>
      <c r="AC4" s="2641"/>
      <c r="AD4" s="2647"/>
      <c r="AE4" s="2645" t="s">
        <v>8</v>
      </c>
      <c r="AF4" s="2648"/>
      <c r="AG4" s="2649" t="s">
        <v>9</v>
      </c>
      <c r="AH4" s="2650"/>
      <c r="AI4" s="2651" t="s">
        <v>10</v>
      </c>
      <c r="AJ4" s="2652"/>
      <c r="AK4" s="2652"/>
      <c r="AL4" s="2652"/>
      <c r="AM4" s="2652"/>
      <c r="AN4" s="2652"/>
      <c r="AO4" s="2652"/>
      <c r="AP4" s="2652"/>
      <c r="AQ4" s="2652"/>
      <c r="AR4" s="2652"/>
      <c r="AS4" s="2653"/>
      <c r="AT4" s="2639"/>
      <c r="AU4" s="2639"/>
      <c r="AV4" s="2639"/>
      <c r="AW4" s="2639"/>
      <c r="AX4" s="2639"/>
      <c r="AY4" s="2639"/>
      <c r="AZ4" s="2639"/>
      <c r="BA4" s="2639"/>
      <c r="BB4" s="2639"/>
      <c r="BC4" s="2640"/>
    </row>
    <row r="5" spans="1:55" ht="164.25" customHeight="1" thickBot="1">
      <c r="A5" s="2662"/>
      <c r="B5" s="174" t="s">
        <v>13</v>
      </c>
      <c r="C5" s="175" t="s">
        <v>14</v>
      </c>
      <c r="D5" s="176" t="s">
        <v>15</v>
      </c>
      <c r="E5" s="177" t="s">
        <v>16</v>
      </c>
      <c r="F5" s="178" t="s">
        <v>17</v>
      </c>
      <c r="G5" s="179" t="s">
        <v>18</v>
      </c>
      <c r="H5" s="179" t="s">
        <v>19</v>
      </c>
      <c r="I5" s="179" t="s">
        <v>20</v>
      </c>
      <c r="J5" s="180" t="s">
        <v>21</v>
      </c>
      <c r="K5" s="181" t="s">
        <v>22</v>
      </c>
      <c r="L5" s="182" t="s">
        <v>23</v>
      </c>
      <c r="M5" s="182" t="s">
        <v>24</v>
      </c>
      <c r="N5" s="182" t="s">
        <v>25</v>
      </c>
      <c r="O5" s="182" t="s">
        <v>26</v>
      </c>
      <c r="P5" s="183" t="s">
        <v>27</v>
      </c>
      <c r="Q5" s="184" t="s">
        <v>28</v>
      </c>
      <c r="R5" s="185" t="s">
        <v>29</v>
      </c>
      <c r="S5" s="185" t="s">
        <v>30</v>
      </c>
      <c r="T5" s="186" t="s">
        <v>31</v>
      </c>
      <c r="U5" s="186" t="s">
        <v>32</v>
      </c>
      <c r="V5" s="187" t="s">
        <v>33</v>
      </c>
      <c r="W5" s="188" t="s">
        <v>34</v>
      </c>
      <c r="X5" s="189" t="s">
        <v>35</v>
      </c>
      <c r="Y5" s="190" t="s">
        <v>36</v>
      </c>
      <c r="Z5" s="191" t="s">
        <v>37</v>
      </c>
      <c r="AA5" s="191" t="s">
        <v>38</v>
      </c>
      <c r="AB5" s="191" t="s">
        <v>39</v>
      </c>
      <c r="AC5" s="191" t="s">
        <v>40</v>
      </c>
      <c r="AD5" s="192" t="s">
        <v>41</v>
      </c>
      <c r="AE5" s="193" t="s">
        <v>42</v>
      </c>
      <c r="AF5" s="194" t="s">
        <v>43</v>
      </c>
      <c r="AG5" s="195" t="s">
        <v>44</v>
      </c>
      <c r="AH5" s="196" t="s">
        <v>45</v>
      </c>
      <c r="AI5" s="197" t="s">
        <v>46</v>
      </c>
      <c r="AJ5" s="198" t="s">
        <v>47</v>
      </c>
      <c r="AK5" s="199" t="s">
        <v>48</v>
      </c>
      <c r="AL5" s="200" t="s">
        <v>49</v>
      </c>
      <c r="AM5" s="201" t="s">
        <v>50</v>
      </c>
      <c r="AN5" s="202" t="s">
        <v>51</v>
      </c>
      <c r="AO5" s="203" t="s">
        <v>52</v>
      </c>
      <c r="AP5" s="204" t="s">
        <v>53</v>
      </c>
      <c r="AQ5" s="204" t="s">
        <v>54</v>
      </c>
      <c r="AR5" s="201" t="s">
        <v>55</v>
      </c>
      <c r="AS5" s="202" t="s">
        <v>56</v>
      </c>
      <c r="AT5" s="205" t="s">
        <v>61</v>
      </c>
      <c r="AU5" s="206" t="s">
        <v>62</v>
      </c>
      <c r="AV5" s="206" t="s">
        <v>63</v>
      </c>
      <c r="AW5" s="206" t="s">
        <v>64</v>
      </c>
      <c r="AX5" s="206" t="s">
        <v>65</v>
      </c>
      <c r="AY5" s="206" t="s">
        <v>66</v>
      </c>
      <c r="AZ5" s="206" t="s">
        <v>67</v>
      </c>
      <c r="BA5" s="206" t="s">
        <v>68</v>
      </c>
      <c r="BB5" s="206" t="s">
        <v>69</v>
      </c>
      <c r="BC5" s="207" t="s">
        <v>70</v>
      </c>
    </row>
    <row r="6" spans="1:55" ht="16.5" thickBot="1">
      <c r="A6" s="460"/>
      <c r="B6" s="137" t="s">
        <v>59</v>
      </c>
      <c r="C6" s="138">
        <v>1</v>
      </c>
      <c r="D6" s="139">
        <v>2</v>
      </c>
      <c r="E6" s="140">
        <v>3</v>
      </c>
      <c r="F6" s="138">
        <v>4</v>
      </c>
      <c r="G6" s="139">
        <v>5</v>
      </c>
      <c r="H6" s="139">
        <v>6</v>
      </c>
      <c r="I6" s="139">
        <v>7</v>
      </c>
      <c r="J6" s="137">
        <v>8</v>
      </c>
      <c r="K6" s="138">
        <v>9</v>
      </c>
      <c r="L6" s="139">
        <v>10</v>
      </c>
      <c r="M6" s="139">
        <v>11</v>
      </c>
      <c r="N6" s="139">
        <v>12</v>
      </c>
      <c r="O6" s="139">
        <v>13</v>
      </c>
      <c r="P6" s="140">
        <v>14</v>
      </c>
      <c r="Q6" s="138">
        <v>15</v>
      </c>
      <c r="R6" s="139">
        <v>16</v>
      </c>
      <c r="S6" s="139">
        <v>17</v>
      </c>
      <c r="T6" s="139">
        <v>18</v>
      </c>
      <c r="U6" s="139">
        <v>19</v>
      </c>
      <c r="V6" s="137">
        <v>20</v>
      </c>
      <c r="W6" s="141">
        <v>21</v>
      </c>
      <c r="X6" s="140">
        <v>22</v>
      </c>
      <c r="Y6" s="138">
        <v>23</v>
      </c>
      <c r="Z6" s="139">
        <v>24</v>
      </c>
      <c r="AA6" s="139">
        <v>25</v>
      </c>
      <c r="AB6" s="139">
        <v>26</v>
      </c>
      <c r="AC6" s="139">
        <v>27</v>
      </c>
      <c r="AD6" s="137">
        <v>28</v>
      </c>
      <c r="AE6" s="141">
        <v>29</v>
      </c>
      <c r="AF6" s="140">
        <v>30</v>
      </c>
      <c r="AG6" s="138">
        <v>31</v>
      </c>
      <c r="AH6" s="137">
        <v>32</v>
      </c>
      <c r="AI6" s="141">
        <v>33</v>
      </c>
      <c r="AJ6" s="139">
        <v>34</v>
      </c>
      <c r="AK6" s="140">
        <v>35</v>
      </c>
      <c r="AL6" s="138">
        <v>36</v>
      </c>
      <c r="AM6" s="139">
        <v>37</v>
      </c>
      <c r="AN6" s="137">
        <v>38</v>
      </c>
      <c r="AO6" s="138">
        <v>39</v>
      </c>
      <c r="AP6" s="139">
        <v>40</v>
      </c>
      <c r="AQ6" s="139">
        <v>41</v>
      </c>
      <c r="AR6" s="139">
        <v>42</v>
      </c>
      <c r="AS6" s="137">
        <v>43</v>
      </c>
      <c r="AT6" s="138">
        <v>44</v>
      </c>
      <c r="AU6" s="139">
        <v>45</v>
      </c>
      <c r="AV6" s="139">
        <v>46</v>
      </c>
      <c r="AW6" s="139">
        <v>47</v>
      </c>
      <c r="AX6" s="139">
        <v>48</v>
      </c>
      <c r="AY6" s="139">
        <v>49</v>
      </c>
      <c r="AZ6" s="139">
        <v>50</v>
      </c>
      <c r="BA6" s="139">
        <v>51</v>
      </c>
      <c r="BB6" s="139">
        <v>52</v>
      </c>
      <c r="BC6" s="137">
        <v>53</v>
      </c>
    </row>
    <row r="7" spans="1:55" ht="39" customHeight="1">
      <c r="A7" s="2761" t="s">
        <v>497</v>
      </c>
      <c r="B7" s="449" t="s">
        <v>74</v>
      </c>
      <c r="C7" s="2759">
        <f>SUM('Комунальні по областям'!C7:C11,'Комунальні по областям'!C13:C17,'Комунальні по областям'!C19:C23,'Комунальні по областям'!C25:C29,'Комунальні по областям'!C31:C35,'Комунальні по областям'!C37:C41,'Комунальні по областям'!C43:C47,'Комунальні по областям'!C49:C53,'Комунальні по областям'!C55:C59,'Комунальні по областям'!C61:C65,'Комунальні по областям'!C67:C71,'Комунальні по областям'!C73:C77,'Комунальні по областям'!C79:C83,'Комунальні по областям'!C85:C89,'Комунальні по областям'!C91:C95,'Комунальні по областям'!C97:C101,'Комунальні по областям'!C103:C107,'Комунальні по областям'!C109:C113,'Комунальні по областям'!C115:C119,'Комунальні по областям'!C121:C125,'Комунальні по областям'!C127:C131,'Комунальні по областям'!C133:C137,'Комунальні по областям'!C139:C143,'Комунальні по областям'!C145:C149)</f>
        <v>16099</v>
      </c>
      <c r="D7" s="2770" t="s">
        <v>498</v>
      </c>
      <c r="E7" s="2403">
        <f>SUM(K7,AT7)</f>
        <v>2362</v>
      </c>
      <c r="F7" s="2399">
        <f>SUM(G7:J7)</f>
        <v>68</v>
      </c>
      <c r="G7" s="231">
        <f>SUM('Комунальні по областям'!G25,'Комунальні по областям'!G13,'Комунальні по областям'!G19,'Комунальні по областям'!G31,'Комунальні по областям'!G37,'Комунальні по областям'!G43,'Комунальні по областям'!G49,'Комунальні по областям'!G55,'Комунальні по областям'!G61,'Комунальні по областям'!G67,'Комунальні по областям'!G73,'Комунальні по областям'!G79,'Комунальні по областям'!G85,'Комунальні по областям'!G91,'Комунальні по областям'!G97,'Комунальні по областям'!G103,'Комунальні по областям'!G109,'Комунальні по областям'!G115,'Комунальні по областям'!G121,'Комунальні по областям'!G127,'Комунальні по областям'!G133,'Комунальні по областям'!G139,'Комунальні по областям'!G145)</f>
        <v>50</v>
      </c>
      <c r="H7" s="231">
        <f>SUM('Комунальні по областям'!H25,'Комунальні по областям'!H13,'Комунальні по областям'!H19,'Комунальні по областям'!H31,'Комунальні по областям'!H37,'Комунальні по областям'!H43,'Комунальні по областям'!H49,'Комунальні по областям'!H55,'Комунальні по областям'!H61,'Комунальні по областям'!H67,'Комунальні по областям'!H73,'Комунальні по областям'!H79,'Комунальні по областям'!H85,'Комунальні по областям'!H91,'Комунальні по областям'!H97,'Комунальні по областям'!H103,'Комунальні по областям'!H109,'Комунальні по областям'!H115,'Комунальні по областям'!H121,'Комунальні по областям'!H127,'Комунальні по областям'!H133,'Комунальні по областям'!H139,'Комунальні по областям'!H145)</f>
        <v>13</v>
      </c>
      <c r="I7" s="231">
        <f>SUM('Комунальні по областям'!I25,'Комунальні по областям'!I13,'Комунальні по областям'!I19,'Комунальні по областям'!I31,'Комунальні по областям'!I37,'Комунальні по областям'!I43,'Комунальні по областям'!I49,'Комунальні по областям'!I55,'Комунальні по областям'!I61,'Комунальні по областям'!I67,'Комунальні по областям'!I73,'Комунальні по областям'!I79,'Комунальні по областям'!I85,'Комунальні по областям'!I91,'Комунальні по областям'!I97,'Комунальні по областям'!I103,'Комунальні по областям'!I109,'Комунальні по областям'!I115,'Комунальні по областям'!I121,'Комунальні по областям'!I127,'Комунальні по областям'!I133,'Комунальні по областям'!I139,'Комунальні по областям'!I145)</f>
        <v>4</v>
      </c>
      <c r="J7" s="232">
        <f>SUM('Комунальні по областям'!J25,'Комунальні по областям'!J13,'Комунальні по областям'!J19,'Комунальні по областям'!J31,'Комунальні по областям'!J37,'Комунальні по областям'!J43,'Комунальні по областям'!J49,'Комунальні по областям'!J55,'Комунальні по областям'!J61,'Комунальні по областям'!J67,'Комунальні по областям'!J73,'Комунальні по областям'!J79,'Комунальні по областям'!J85,'Комунальні по областям'!J91,'Комунальні по областям'!J97,'Комунальні по областям'!J103,'Комунальні по областям'!J109,'Комунальні по областям'!J115,'Комунальні по областям'!J121,'Комунальні по областям'!J127,'Комунальні по областям'!J133,'Комунальні по областям'!J139,'Комунальні по областям'!J145)</f>
        <v>1</v>
      </c>
      <c r="K7" s="504">
        <f>IF(AND(SUM(L7:P7)=SUM(W7:X7),SUM(Q7:V7)=SUM(W7:X7)),SUM(L7:P7),"ПЕРЕВІРТЕ ПРАВИЛЬНІСТЬ ДАНИХ")</f>
        <v>2297</v>
      </c>
      <c r="L7" s="228">
        <f>SUM('Комунальні по областям'!L7,'Комунальні по областям'!L13,'Комунальні по областям'!L19,'Комунальні по областям'!L25,'Комунальні по областям'!L31,'Комунальні по областям'!L37,'Комунальні по областям'!L43,'Комунальні по областям'!L49,'Комунальні по областям'!L55,'Комунальні по областям'!L61,'Комунальні по областям'!L67,'Комунальні по областям'!L73,'Комунальні по областям'!L79,'Комунальні по областям'!L85,'Комунальні по областям'!L91,'Комунальні по областям'!L97,'Комунальні по областям'!L103,'Комунальні по областям'!L109,'Комунальні по областям'!L115,'Комунальні по областям'!L121,'Комунальні по областям'!L127,'Комунальні по областям'!L133,'Комунальні по областям'!L139,'Комунальні по областям'!L145)</f>
        <v>885</v>
      </c>
      <c r="M7" s="263">
        <f>SUM('Комунальні по областям'!M7,'Комунальні по областям'!M13,'Комунальні по областям'!M19,'Комунальні по областям'!M25,'Комунальні по областям'!M31,'Комунальні по областям'!M37,'Комунальні по областям'!M43,'Комунальні по областям'!M49,'Комунальні по областям'!M55,'Комунальні по областям'!M61,'Комунальні по областям'!M67,'Комунальні по областям'!M73,'Комунальні по областям'!M79,'Комунальні по областям'!M85,'Комунальні по областям'!M91,'Комунальні по областям'!M97,'Комунальні по областям'!M103,'Комунальні по областям'!M109,'Комунальні по областям'!M115,'Комунальні по областям'!M121,'Комунальні по областям'!M127,'Комунальні по областям'!M133,'Комунальні по областям'!M139,'Комунальні по областям'!M145)</f>
        <v>444</v>
      </c>
      <c r="N7" s="263">
        <f>SUM('Комунальні по областям'!N7,'Комунальні по областям'!N13,'Комунальні по областям'!N19,'Комунальні по областям'!N25,'Комунальні по областям'!N31,'Комунальні по областям'!N37,'Комунальні по областям'!N43,'Комунальні по областям'!N49,'Комунальні по областям'!N55,'Комунальні по областям'!N61,'Комунальні по областям'!N67,'Комунальні по областям'!N73,'Комунальні по областям'!N79,'Комунальні по областям'!N85,'Комунальні по областям'!N91,'Комунальні по областям'!N97,'Комунальні по областям'!N103,'Комунальні по областям'!N109,'Комунальні по областям'!N115,'Комунальні по областям'!N121,'Комунальні по областям'!N127,'Комунальні по областям'!N133,'Комунальні по областям'!N139,'Комунальні по областям'!N145)</f>
        <v>9</v>
      </c>
      <c r="O7" s="263">
        <f>SUM('Комунальні по областям'!O7,'Комунальні по областям'!O13,'Комунальні по областям'!O19,'Комунальні по областям'!O25,'Комунальні по областям'!O31,'Комунальні по областям'!O37,'Комунальні по областям'!O43,'Комунальні по областям'!O49,'Комунальні по областям'!O55,'Комунальні по областям'!O61,'Комунальні по областям'!O67,'Комунальні по областям'!O73,'Комунальні по областям'!O79,'Комунальні по областям'!O85,'Комунальні по областям'!O91,'Комунальні по областям'!O97,'Комунальні по областям'!O103,'Комунальні по областям'!O109,'Комунальні по областям'!O115,'Комунальні по областям'!O121,'Комунальні по областям'!O127,'Комунальні по областям'!O133,'Комунальні по областям'!O139,'Комунальні по областям'!O145)</f>
        <v>0</v>
      </c>
      <c r="P7" s="452">
        <f>SUM('Комунальні по областям'!P7,'Комунальні по областям'!P13,'Комунальні по областям'!P19,'Комунальні по областям'!P25,'Комунальні по областям'!P31,'Комунальні по областям'!P37,'Комунальні по областям'!P43,'Комунальні по областям'!P49,'Комунальні по областям'!P55,'Комунальні по областям'!P61,'Комунальні по областям'!P67,'Комунальні по областям'!P73,'Комунальні по областям'!P79,'Комунальні по областям'!P85,'Комунальні по областям'!P91,'Комунальні по областям'!P97,'Комунальні по областям'!P103,'Комунальні по областям'!P109,'Комунальні по областям'!P115,'Комунальні по областям'!P121,'Комунальні по областям'!P127,'Комунальні по областям'!P133,'Комунальні по областям'!P139,'Комунальні по областям'!P145)</f>
        <v>959</v>
      </c>
      <c r="Q7" s="264">
        <f>SUM('Комунальні по областям'!Q7,'Комунальні по областям'!Q13,'Комунальні по областям'!Q19,'Комунальні по областям'!Q25,'Комунальні по областям'!Q31,'Комунальні по областям'!Q37,'Комунальні по областям'!Q43,'Комунальні по областям'!Q49,'Комунальні по областям'!Q55,'Комунальні по областям'!Q61,'Комунальні по областям'!Q67,'Комунальні по областям'!Q73,'Комунальні по областям'!Q79,'Комунальні по областям'!Q85,'Комунальні по областям'!Q91,'Комунальні по областям'!Q97,'Комунальні по областям'!Q103,'Комунальні по областям'!Q109,'Комунальні по областям'!Q115,'Комунальні по областям'!Q121,'Комунальні по областям'!Q127,'Комунальні по областям'!Q133,'Комунальні по областям'!Q139,'Комунальні по областям'!Q145)</f>
        <v>182</v>
      </c>
      <c r="R7" s="263">
        <f>SUM('Комунальні по областям'!R7,'Комунальні по областям'!R13,'Комунальні по областям'!R19,'Комунальні по областям'!R25,'Комунальні по областям'!R31,'Комунальні по областям'!R37,'Комунальні по областям'!R43,'Комунальні по областям'!R49,'Комунальні по областям'!R55,'Комунальні по областям'!R61,'Комунальні по областям'!R67,'Комунальні по областям'!R73,'Комунальні по областям'!R79,'Комунальні по областям'!R85,'Комунальні по областям'!R91,'Комунальні по областям'!R97,'Комунальні по областям'!R103,'Комунальні по областям'!R109,'Комунальні по областям'!R115,'Комунальні по областям'!R121,'Комунальні по областям'!R127,'Комунальні по областям'!R133,'Комунальні по областям'!R139,'Комунальні по областям'!R145)</f>
        <v>56</v>
      </c>
      <c r="S7" s="263">
        <f>SUM('Комунальні по областям'!S7,'Комунальні по областям'!S13,'Комунальні по областям'!S19,'Комунальні по областям'!S25,'Комунальні по областям'!S31,'Комунальні по областям'!S37,'Комунальні по областям'!S43,'Комунальні по областям'!S49,'Комунальні по областям'!S55,'Комунальні по областям'!S61,'Комунальні по областям'!S67,'Комунальні по областям'!S73,'Комунальні по областям'!S79,'Комунальні по областям'!S85,'Комунальні по областям'!S91,'Комунальні по областям'!S97,'Комунальні по областям'!S103,'Комунальні по областям'!S109,'Комунальні по областям'!S115,'Комунальні по областям'!S121,'Комунальні по областям'!S127,'Комунальні по областям'!S133,'Комунальні по областям'!S139,'Комунальні по областям'!S145)</f>
        <v>4</v>
      </c>
      <c r="T7" s="453">
        <f>SUM('Комунальні по областям'!T7,'Комунальні по областям'!T13,'Комунальні по областям'!T19,'Комунальні по областям'!T25,'Комунальні по областям'!T31,'Комунальні по областям'!T37,'Комунальні по областям'!T43,'Комунальні по областям'!T49,'Комунальні по областям'!T55,'Комунальні по областям'!T61,'Комунальні по областям'!T67,'Комунальні по областям'!T73,'Комунальні по областям'!T79,'Комунальні по областям'!T85,'Комунальні по областям'!T91,'Комунальні по областям'!T97,'Комунальні по областям'!T103,'Комунальні по областям'!T109,'Комунальні по областям'!T115,'Комунальні по областям'!T121,'Комунальні по областям'!T127,'Комунальні по областям'!T133,'Комунальні по областям'!T139,'Комунальні по областям'!T145)</f>
        <v>1932</v>
      </c>
      <c r="U7" s="263">
        <f>SUM('Комунальні по областям'!U7,'Комунальні по областям'!U13,'Комунальні по областям'!U19,'Комунальні по областям'!U25,'Комунальні по областям'!U31,'Комунальні по областям'!U37,'Комунальні по областям'!U43,'Комунальні по областям'!U49,'Комунальні по областям'!U55,'Комунальні по областям'!U61,'Комунальні по областям'!U67,'Комунальні по областям'!U73,'Комунальні по областям'!U79,'Комунальні по областям'!U85,'Комунальні по областям'!U91,'Комунальні по областям'!U97,'Комунальні по областям'!U103,'Комунальні по областям'!U109,'Комунальні по областям'!U115,'Комунальні по областям'!U121,'Комунальні по областям'!U127,'Комунальні по областям'!U133,'Комунальні по областям'!U139,'Комунальні по областям'!U145)</f>
        <v>113</v>
      </c>
      <c r="V7" s="229">
        <f>SUM('Комунальні по областям'!V7,'Комунальні по областям'!V13,'Комунальні по областям'!V19,'Комунальні по областям'!V25,'Комунальні по областям'!V31,'Комунальні по областям'!V37,'Комунальні по областям'!V43,'Комунальні по областям'!V49,'Комунальні по областям'!V55,'Комунальні по областям'!V61,'Комунальні по областям'!V67,'Комунальні по областям'!V73,'Комунальні по областям'!V79,'Комунальні по областям'!V85,'Комунальні по областям'!V91,'Комунальні по областям'!V97,'Комунальні по областям'!V103,'Комунальні по областям'!V109,'Комунальні по областям'!V115,'Комунальні по областям'!V121,'Комунальні по областям'!V127,'Комунальні по областям'!V133,'Комунальні по областям'!V139,'Комунальні по областям'!V145)</f>
        <v>10</v>
      </c>
      <c r="W7" s="228">
        <f>SUM('Комунальні по областям'!W7,'Комунальні по областям'!W13,'Комунальні по областям'!W19,'Комунальні по областям'!W25,'Комунальні по областям'!W31,'Комунальні по областям'!W37,'Комунальні по областям'!W43,'Комунальні по областям'!W49,'Комунальні по областям'!W55,'Комунальні по областям'!W61,'Комунальні по областям'!W67,'Комунальні по областям'!W73,'Комунальні по областям'!W79,'Комунальні по областям'!W85,'Комунальні по областям'!W91,'Комунальні по областям'!W97,'Комунальні по областям'!W103,'Комунальні по областям'!W109,'Комунальні по областям'!W115,'Комунальні по областям'!W121,'Комунальні по областям'!W127,'Комунальні по областям'!W133,'Комунальні по областям'!W139,'Комунальні по областям'!W145)</f>
        <v>1997</v>
      </c>
      <c r="X7" s="229">
        <f>SUM('Комунальні по областям'!X7,'Комунальні по областям'!X13,'Комунальні по областям'!X19,'Комунальні по областям'!X25,'Комунальні по областям'!X31,'Комунальні по областям'!X37,'Комунальні по областям'!X43,'Комунальні по областям'!X49,'Комунальні по областям'!X55,'Комунальні по областям'!X61,'Комунальні по областям'!X67,'Комунальні по областям'!X73,'Комунальні по областям'!X79,'Комунальні по областям'!X85,'Комунальні по областям'!X91,'Комунальні по областям'!X97,'Комунальні по областям'!X103,'Комунальні по областям'!X109,'Комунальні по областям'!X115,'Комунальні по областям'!X121,'Комунальні по областям'!X127,'Комунальні по областям'!X133,'Комунальні по областям'!X139,'Комунальні по областям'!X145)</f>
        <v>300</v>
      </c>
      <c r="Y7" s="230">
        <f>SUM('Комунальні по областям'!Y7,'Комунальні по областям'!Y13,'Комунальні по областям'!Y19,'Комунальні по областям'!Y25,'Комунальні по областям'!Y31,'Комунальні по областям'!Y37,'Комунальні по областям'!Y43,'Комунальні по областям'!Y49,'Комунальні по областям'!Y55,'Комунальні по областям'!Y61,'Комунальні по областям'!Y67,'Комунальні по областям'!Y73,'Комунальні по областям'!Y79,'Комунальні по областям'!Y85,'Комунальні по областям'!Y91,'Комунальні по областям'!Y97,'Комунальні по областям'!Y103,'Комунальні по областям'!Y109,'Комунальні по областям'!Y115,'Комунальні по областям'!Y121,'Комунальні по областям'!Y127,'Комунальні по областям'!Y133,'Комунальні по областям'!Y139,'Комунальні по областям'!Y145)</f>
        <v>0</v>
      </c>
      <c r="Z7" s="231">
        <f>SUM('Комунальні по областям'!Z7,'Комунальні по областям'!Z13,'Комунальні по областям'!Z19,'Комунальні по областям'!Z25,'Комунальні по областям'!Z31,'Комунальні по областям'!Z37,'Комунальні по областям'!Z43,'Комунальні по областям'!Z49,'Комунальні по областям'!Z55,'Комунальні по областям'!Z61,'Комунальні по областям'!Z67,'Комунальні по областям'!Z73,'Комунальні по областям'!Z79,'Комунальні по областям'!Z85,'Комунальні по областям'!Z91,'Комунальні по областям'!Z97,'Комунальні по областям'!Z103,'Комунальні по областям'!Z109,'Комунальні по областям'!Z115,'Комунальні по областям'!Z121,'Комунальні по областям'!Z127,'Комунальні по областям'!Z133,'Комунальні по областям'!Z139,'Комунальні по областям'!Z145)</f>
        <v>650</v>
      </c>
      <c r="AA7" s="231">
        <f>SUM('Комунальні по областям'!AA7,'Комунальні по областям'!AA13,'Комунальні по областям'!AA19,'Комунальні по областям'!AA25,'Комунальні по областям'!AA31,'Комунальні по областям'!AA37,'Комунальні по областям'!AA43,'Комунальні по областям'!AA49,'Комунальні по областям'!AA55,'Комунальні по областям'!AA61,'Комунальні по областям'!AA67,'Комунальні по областям'!AA73,'Комунальні по областям'!AA79,'Комунальні по областям'!AA85,'Комунальні по областям'!AA91,'Комунальні по областям'!AA97,'Комунальні по областям'!AA103,'Комунальні по областям'!AA109,'Комунальні по областям'!AA115,'Комунальні по областям'!AA121,'Комунальні по областям'!AA127,'Комунальні по областям'!AA133,'Комунальні по областям'!AA139,'Комунальні по областям'!AA145)</f>
        <v>632</v>
      </c>
      <c r="AB7" s="231">
        <f>SUM('Комунальні по областям'!AB7,'Комунальні по областям'!AB13,'Комунальні по областям'!AB19,'Комунальні по областям'!AB25,'Комунальні по областям'!AB31,'Комунальні по областям'!AB37,'Комунальні по областям'!AB43,'Комунальні по областям'!AB49,'Комунальні по областям'!AB55,'Комунальні по областям'!AB61,'Комунальні по областям'!AB67,'Комунальні по областям'!AB73,'Комунальні по областям'!AB79,'Комунальні по областям'!AB85,'Комунальні по областям'!AB91,'Комунальні по областям'!AB97,'Комунальні по областям'!AB103,'Комунальні по областям'!AB109,'Комунальні по областям'!AB115,'Комунальні по областям'!AB121,'Комунальні по областям'!AB127,'Комунальні по областям'!AB133,'Комунальні по областям'!AB139,'Комунальні по областям'!AB145)</f>
        <v>140</v>
      </c>
      <c r="AC7" s="231">
        <f>SUM('Комунальні по областям'!AC7,'Комунальні по областям'!AC13,'Комунальні по областям'!AC19,'Комунальні по областям'!AC25,'Комунальні по областям'!AC31,'Комунальні по областям'!AC37,'Комунальні по областям'!AC43,'Комунальні по областям'!AC49,'Комунальні по областям'!AC55,'Комунальні по областям'!AC61,'Комунальні по областям'!AC67,'Комунальні по областям'!AC73,'Комунальні по областям'!AC79,'Комунальні по областям'!AC85,'Комунальні по областям'!AC91,'Комунальні по областям'!AC97,'Комунальні по областям'!AC103,'Комунальні по областям'!AC109,'Комунальні по областям'!AC115,'Комунальні по областям'!AC121,'Комунальні по областям'!AC127,'Комунальні по областям'!AC133,'Комунальні по областям'!AC139,'Комунальні по областям'!AC145)</f>
        <v>1201</v>
      </c>
      <c r="AD7" s="232">
        <f>SUM('Комунальні по областям'!AD7,'Комунальні по областям'!AD13,'Комунальні по областям'!AD19,'Комунальні по областям'!AD25,'Комунальні по областям'!AD31,'Комунальні по областям'!AD37,'Комунальні по областям'!AD43,'Комунальні по областям'!AD49,'Комунальні по областям'!AD55,'Комунальні по областям'!AD61,'Комунальні по областям'!AD67,'Комунальні по областям'!AD73,'Комунальні по областям'!AD79,'Комунальні по областям'!AD85,'Комунальні по областям'!AD91,'Комунальні по областям'!AD97,'Комунальні по областям'!AD103,'Комунальні по областям'!AD109,'Комунальні по областям'!AD115,'Комунальні по областям'!AD121,'Комунальні по областям'!AD127,'Комунальні по областям'!AD133,'Комунальні по областям'!AD139,'Комунальні по областям'!AD145)</f>
        <v>106</v>
      </c>
      <c r="AE7" s="524">
        <f>AVERAGE('Комунальні по областям'!AE7,'Комунальні по областям'!AE13,'Комунальні по областям'!AE19,'Комунальні по областям'!AE25,'Комунальні по областям'!AE31,'Комунальні по областям'!AE37,'Комунальні по областям'!AE43,'Комунальні по областям'!AE49,'Комунальні по областям'!AE55,'Комунальні по областям'!AE61,'Комунальні по областям'!AE67,'Комунальні по областям'!AE73,'Комунальні по областям'!AE79,'Комунальні по областям'!AE85,'Комунальні по областям'!AE91,'Комунальні по областям'!AE97,'Комунальні по областям'!AE103,'Комунальні по областям'!AE109,'Комунальні по областям'!AE115,'Комунальні по областям'!AE121,'Комунальні по областям'!AE127,'Комунальні по областям'!AE133,'Комунальні по областям'!AE139,'Комунальні по областям'!AE145)</f>
        <v>40.670546316703401</v>
      </c>
      <c r="AF7" s="525">
        <f>AVERAGE('Комунальні по областям'!AF7,'Комунальні по областям'!AF13,'Комунальні по областям'!AF19,'Комунальні по областям'!AF25,'Комунальні по областям'!AF31,'Комунальні по областям'!AF37,'Комунальні по областям'!AF43,'Комунальні по областям'!AF49,'Комунальні по областям'!AF55,'Комунальні по областям'!AF61,'Комунальні по областям'!AF67,'Комунальні по областям'!AF73,'Комунальні по областям'!AF79,'Комунальні по областям'!AF85,'Комунальні по областям'!AF91,'Комунальні по областям'!AF97,'Комунальні по областям'!AF103,'Комунальні по областям'!AF109,'Комунальні по областям'!AF115,'Комунальні по областям'!AF121,'Комунальні по областям'!AF127,'Комунальні по областям'!AF133,'Комунальні по областям'!AF139,'Комунальні по областям'!AF145)</f>
        <v>18.674016563146999</v>
      </c>
      <c r="AG7" s="526">
        <f>AVERAGE('Комунальні по областям'!AG7,'Комунальні по областям'!AG13,'Комунальні по областям'!AG19,'Комунальні по областям'!AG25,'Комунальні по областям'!AG31,'Комунальні по областям'!AG37,'Комунальні по областям'!AG43,'Комунальні по областям'!AG49,'Комунальні по областям'!AG55,'Комунальні по областям'!AG61,'Комунальні по областям'!AG67,'Комунальні по областям'!AG73,'Комунальні по областям'!AG79,'Комунальні по областям'!AG85,'Комунальні по областям'!AG91,'Комунальні по областям'!AG97,'Комунальні по областям'!AG103,'Комунальні по областям'!AG109,'Комунальні по областям'!AG115,'Комунальні по областям'!AG121,'Комунальні по областям'!AG127,'Комунальні по областям'!AG133,'Комунальні по областям'!AG139,'Комунальні по областям'!AG145)</f>
        <v>14.077716450216451</v>
      </c>
      <c r="AH7" s="274">
        <f>SUM(AL7:AN7)</f>
        <v>2242</v>
      </c>
      <c r="AI7" s="273"/>
      <c r="AJ7" s="231"/>
      <c r="AK7" s="454"/>
      <c r="AL7" s="230">
        <f>SUM('Комунальні по областям'!AL7,'Комунальні по областям'!AL13,'Комунальні по областям'!AL19,'Комунальні по областям'!AL25,'Комунальні по областям'!AL31,'Комунальні по областям'!AL37,'Комунальні по областям'!AL43,'Комунальні по областям'!AL49,'Комунальні по областям'!AL55,'Комунальні по областям'!AL61,'Комунальні по областям'!AL67,'Комунальні по областям'!AL73,'Комунальні по областям'!AL79,'Комунальні по областям'!AL85,'Комунальні по областям'!AL91,'Комунальні по областям'!AL97,'Комунальні по областям'!AL103,'Комунальні по областям'!AL109,'Комунальні по областям'!AL115,'Комунальні по областям'!AL121,'Комунальні по областям'!AL127,'Комунальні по областям'!AL133,'Комунальні по областям'!AL139,'Комунальні по областям'!AL145)</f>
        <v>283</v>
      </c>
      <c r="AM7" s="231">
        <f>SUM('Комунальні по областям'!AM7,'Комунальні по областям'!AM13,'Комунальні по областям'!AM19,'Комунальні по областям'!AM25,'Комунальні по областям'!AM31,'Комунальні по областям'!AM37,'Комунальні по областям'!AM43,'Комунальні по областям'!AM49,'Комунальні по областям'!AM55,'Комунальні по областям'!AM61,'Комунальні по областям'!AM67,'Комунальні по областям'!AM73,'Комунальні по областям'!AM79,'Комунальні по областям'!AM85,'Комунальні по областям'!AM91,'Комунальні по областям'!AM97,'Комунальні по областям'!AM103,'Комунальні по областям'!AM109,'Комунальні по областям'!AM115,'Комунальні по областям'!AM121,'Комунальні по областям'!AM127,'Комунальні по областям'!AM133,'Комунальні по областям'!AM139,'Комунальні по областям'!AM145)</f>
        <v>1882</v>
      </c>
      <c r="AN7" s="454">
        <f>SUM('Комунальні по областям'!AN7,'Комунальні по областям'!AN13,'Комунальні по областям'!AN19,'Комунальні по областям'!AN25,'Комунальні по областям'!AN31,'Комунальні по областям'!AN37,'Комунальні по областям'!AN43,'Комунальні по областям'!AN49,'Комунальні по областям'!AN55,'Комунальні по областям'!AN61,'Комунальні по областям'!AN67,'Комунальні по областям'!AN73,'Комунальні по областям'!AN79,'Комунальні по областям'!AN85,'Комунальні по областям'!AN91,'Комунальні по областям'!AN97,'Комунальні по областям'!AN103,'Комунальні по областям'!AN109,'Комунальні по областям'!AN115,'Комунальні по областям'!AN121,'Комунальні по областям'!AN127,'Комунальні по областям'!AN133,'Комунальні по областям'!AN139,'Комунальні по областям'!AN145)</f>
        <v>77</v>
      </c>
      <c r="AO7" s="230"/>
      <c r="AP7" s="231"/>
      <c r="AQ7" s="231"/>
      <c r="AR7" s="231"/>
      <c r="AS7" s="232"/>
      <c r="AT7" s="398">
        <f>SUM(AU7:BC7)</f>
        <v>65</v>
      </c>
      <c r="AU7" s="228">
        <f>SUM('Комунальні по областям'!AU7,'Комунальні по областям'!AU13,'Комунальні по областям'!AU19,'Комунальні по областям'!AU25,'Комунальні по областям'!AU31,'Комунальні по областям'!AU37,'Комунальні по областям'!AU43,'Комунальні по областям'!AU49,'Комунальні по областям'!AU55,'Комунальні по областям'!AU61,'Комунальні по областям'!AU67,'Комунальні по областям'!AU73,'Комунальні по областям'!AU79,'Комунальні по областям'!AU85,'Комунальні по областям'!AU91,'Комунальні по областям'!AU97,'Комунальні по областям'!AU103,'Комунальні по областям'!AU109,'Комунальні по областям'!AU115,'Комунальні по областям'!AU121,'Комунальні по областям'!AU127,'Комунальні по областям'!AU133,'Комунальні по областям'!AU139,'Комунальні по областям'!AU145)</f>
        <v>2</v>
      </c>
      <c r="AV7" s="228">
        <f>SUM('Комунальні по областям'!AV7,'Комунальні по областям'!AV13,'Комунальні по областям'!AV19,'Комунальні по областям'!AV25,'Комунальні по областям'!AV31,'Комунальні по областям'!AV37,'Комунальні по областям'!AV43,'Комунальні по областям'!AV49,'Комунальні по областям'!AV55,'Комунальні по областям'!AV61,'Комунальні по областям'!AV67,'Комунальні по областям'!AV73,'Комунальні по областям'!AV79,'Комунальні по областям'!AV85,'Комунальні по областям'!AV91,'Комунальні по областям'!AV97,'Комунальні по областям'!AV103,'Комунальні по областям'!AV109,'Комунальні по областям'!AV115,'Комунальні по областям'!AV121,'Комунальні по областям'!AV127,'Комунальні по областям'!AV133,'Комунальні по областям'!AV139,'Комунальні по областям'!AV145)</f>
        <v>5</v>
      </c>
      <c r="AW7" s="228">
        <f>SUM('Комунальні по областям'!AW7,'Комунальні по областям'!AW13,'Комунальні по областям'!AW19,'Комунальні по областям'!AW25,'Комунальні по областям'!AW31,'Комунальні по областям'!AW37,'Комунальні по областям'!AW43,'Комунальні по областям'!AW49,'Комунальні по областям'!AW55,'Комунальні по областям'!AW61,'Комунальні по областям'!AW67,'Комунальні по областям'!AW73,'Комунальні по областям'!AW79,'Комунальні по областям'!AW85,'Комунальні по областям'!AW91,'Комунальні по областям'!AW97,'Комунальні по областям'!AW103,'Комунальні по областям'!AW109,'Комунальні по областям'!AW115,'Комунальні по областям'!AW121,'Комунальні по областям'!AW127,'Комунальні по областям'!AW133,'Комунальні по областям'!AW139,'Комунальні по областям'!AW145)</f>
        <v>2</v>
      </c>
      <c r="AX7" s="228">
        <f>SUM('Комунальні по областям'!AX7,'Комунальні по областям'!AX13,'Комунальні по областям'!AX19,'Комунальні по областям'!AX25,'Комунальні по областям'!AX31,'Комунальні по областям'!AX37,'Комунальні по областям'!AX43,'Комунальні по областям'!AX49,'Комунальні по областям'!AX55,'Комунальні по областям'!AX61,'Комунальні по областям'!AX67,'Комунальні по областям'!AX73,'Комунальні по областям'!AX79,'Комунальні по областям'!AX85,'Комунальні по областям'!AX91,'Комунальні по областям'!AX97,'Комунальні по областям'!AX103,'Комунальні по областям'!AX109,'Комунальні по областям'!AX115,'Комунальні по областям'!AX121,'Комунальні по областям'!AX127,'Комунальні по областям'!AX133,'Комунальні по областям'!AX139,'Комунальні по областям'!AX145)</f>
        <v>5</v>
      </c>
      <c r="AY7" s="228">
        <f>SUM('Комунальні по областям'!AY7,'Комунальні по областям'!AY13,'Комунальні по областям'!AY19,'Комунальні по областям'!AY25,'Комунальні по областям'!AY31,'Комунальні по областям'!AY37,'Комунальні по областям'!AY43,'Комунальні по областям'!AY49,'Комунальні по областям'!AY55,'Комунальні по областям'!AY61,'Комунальні по областям'!AY67,'Комунальні по областям'!AY73,'Комунальні по областям'!AY79,'Комунальні по областям'!AY85,'Комунальні по областям'!AY91,'Комунальні по областям'!AY97,'Комунальні по областям'!AY103,'Комунальні по областям'!AY109,'Комунальні по областям'!AY115,'Комунальні по областям'!AY121,'Комунальні по областям'!AY127,'Комунальні по областям'!AY133,'Комунальні по областям'!AY139,'Комунальні по областям'!AY145)</f>
        <v>23</v>
      </c>
      <c r="AZ7" s="228">
        <f>SUM('Комунальні по областям'!AZ7,'Комунальні по областям'!AZ13,'Комунальні по областям'!AZ19,'Комунальні по областям'!AZ25,'Комунальні по областям'!AZ31,'Комунальні по областям'!AZ37,'Комунальні по областям'!AZ43,'Комунальні по областям'!AZ49,'Комунальні по областям'!AZ55,'Комунальні по областям'!AZ61,'Комунальні по областям'!AZ67,'Комунальні по областям'!AZ73,'Комунальні по областям'!AZ79,'Комунальні по областям'!AZ85,'Комунальні по областям'!AZ91,'Комунальні по областям'!AZ97,'Комунальні по областям'!AZ103,'Комунальні по областям'!AZ109,'Комунальні по областям'!AZ115,'Комунальні по областям'!AZ121,'Комунальні по областям'!AZ127,'Комунальні по областям'!AZ133,'Комунальні по областям'!AZ139,'Комунальні по областям'!AZ145)</f>
        <v>0</v>
      </c>
      <c r="BA7" s="228">
        <f>SUM('Комунальні по областям'!BA7,'Комунальні по областям'!BA13,'Комунальні по областям'!BA19,'Комунальні по областям'!BA25,'Комунальні по областям'!BA31,'Комунальні по областям'!BA37,'Комунальні по областям'!BA43,'Комунальні по областям'!BA49,'Комунальні по областям'!BA55,'Комунальні по областям'!BA61,'Комунальні по областям'!BA67,'Комунальні по областям'!BA73,'Комунальні по областям'!BA79,'Комунальні по областям'!BA85,'Комунальні по областям'!BA91,'Комунальні по областям'!BA97,'Комунальні по областям'!BA103,'Комунальні по областям'!BA109,'Комунальні по областям'!BA115,'Комунальні по областям'!BA121,'Комунальні по областям'!BA127,'Комунальні по областям'!BA133,'Комунальні по областям'!BA139,'Комунальні по областям'!BA145)</f>
        <v>2</v>
      </c>
      <c r="BB7" s="228">
        <f>SUM('Комунальні по областям'!BB7,'Комунальні по областям'!BB13,'Комунальні по областям'!BB19,'Комунальні по областям'!BB25,'Комунальні по областям'!BB31,'Комунальні по областям'!BB37,'Комунальні по областям'!BB43,'Комунальні по областям'!BB49,'Комунальні по областям'!BB55,'Комунальні по областям'!BB61,'Комунальні по областям'!BB67,'Комунальні по областям'!BB73,'Комунальні по областям'!BB79,'Комунальні по областям'!BB85,'Комунальні по областям'!BB91,'Комунальні по областям'!BB97,'Комунальні по областям'!BB103,'Комунальні по областям'!BB109,'Комунальні по областям'!BB115,'Комунальні по областям'!BB121,'Комунальні по областям'!BB127,'Комунальні по областям'!BB133,'Комунальні по областям'!BB139,'Комунальні по областям'!BB145)</f>
        <v>18</v>
      </c>
      <c r="BC7" s="519">
        <f>SUM('Комунальні по областям'!BC7,'Комунальні по областям'!BC13,'Комунальні по областям'!BC19,'Комунальні по областям'!BC25,'Комунальні по областям'!BC31,'Комунальні по областям'!BC37,'Комунальні по областям'!BC43,'Комунальні по областям'!BC49,'Комунальні по областям'!BC55,'Комунальні по областям'!BC61,'Комунальні по областям'!BC67,'Комунальні по областям'!BC73,'Комунальні по областям'!BC79,'Комунальні по областям'!BC85,'Комунальні по областям'!BC91,'Комунальні по областям'!BC97,'Комунальні по областям'!BC103,'Комунальні по областям'!BC109,'Комунальні по областям'!BC115,'Комунальні по областям'!BC121,'Комунальні по областям'!BC127,'Комунальні по областям'!BC133,'Комунальні по областям'!BC139,'Комунальні по областям'!BC145)</f>
        <v>8</v>
      </c>
    </row>
    <row r="8" spans="1:55" ht="39" customHeight="1">
      <c r="A8" s="2762"/>
      <c r="B8" s="234" t="s">
        <v>75</v>
      </c>
      <c r="C8" s="2627"/>
      <c r="D8" s="2771"/>
      <c r="E8" s="2404">
        <f t="shared" ref="E8" si="0">SUM(K8,AT8)</f>
        <v>0</v>
      </c>
      <c r="F8" s="2400">
        <f t="shared" ref="F8" si="1">SUM(G8:J8)</f>
        <v>0</v>
      </c>
      <c r="G8" s="236"/>
      <c r="H8" s="236"/>
      <c r="I8" s="236"/>
      <c r="J8" s="237"/>
      <c r="K8" s="504">
        <f t="shared" ref="K8:K11" si="2">IF(AND(SUM(L8:P8)=SUM(W8:X8),SUM(Q8:V8)=SUM(W8:X8)),SUM(L8:P8),"ПЕРЕВІРТЕ ПРАВИЛЬНІСТЬ ДАНИХ")</f>
        <v>0</v>
      </c>
      <c r="L8" s="259"/>
      <c r="M8" s="238"/>
      <c r="N8" s="238"/>
      <c r="O8" s="238"/>
      <c r="P8" s="239"/>
      <c r="Q8" s="240"/>
      <c r="R8" s="241"/>
      <c r="S8" s="241"/>
      <c r="T8" s="238"/>
      <c r="U8" s="238"/>
      <c r="V8" s="242"/>
      <c r="W8" s="228"/>
      <c r="X8" s="229"/>
      <c r="Y8" s="243"/>
      <c r="Z8" s="244"/>
      <c r="AA8" s="244"/>
      <c r="AB8" s="244"/>
      <c r="AC8" s="244"/>
      <c r="AD8" s="245"/>
      <c r="AE8" s="524">
        <f>AVERAGE('Комунальні по областям'!AE8,'Комунальні по областям'!AE14,'Комунальні по областям'!AE20,'Комунальні по областям'!AE26,'Комунальні по областям'!AE32,'Комунальні по областям'!AE38,'Комунальні по областям'!AE44,'Комунальні по областям'!AE50,'Комунальні по областям'!AE56,'Комунальні по областям'!AE62,'Комунальні по областям'!AE68,'Комунальні по областям'!AE74,'Комунальні по областям'!AE80,'Комунальні по областям'!AE86,'Комунальні по областям'!AE92,'Комунальні по областям'!AE98,'Комунальні по областям'!AE104,'Комунальні по областям'!AE110,'Комунальні по областям'!AE116,'Комунальні по областям'!AE122,'Комунальні по областям'!AE128,'Комунальні по областям'!AE134,'Комунальні по областям'!AE140,'Комунальні по областям'!AE146)</f>
        <v>0</v>
      </c>
      <c r="AF8" s="484"/>
      <c r="AG8" s="485"/>
      <c r="AH8" s="247"/>
      <c r="AI8" s="248"/>
      <c r="AJ8" s="249"/>
      <c r="AK8" s="250"/>
      <c r="AL8" s="251"/>
      <c r="AM8" s="249"/>
      <c r="AN8" s="250"/>
      <c r="AO8" s="251"/>
      <c r="AP8" s="249"/>
      <c r="AQ8" s="249"/>
      <c r="AR8" s="249"/>
      <c r="AS8" s="252"/>
      <c r="AT8" s="372">
        <f t="shared" ref="AT8" si="3">SUM(AU8:BC8)</f>
        <v>0</v>
      </c>
      <c r="AU8" s="228"/>
      <c r="AV8" s="238"/>
      <c r="AW8" s="238"/>
      <c r="AX8" s="238"/>
      <c r="AY8" s="238"/>
      <c r="AZ8" s="238"/>
      <c r="BA8" s="238"/>
      <c r="BB8" s="238"/>
      <c r="BC8" s="400"/>
    </row>
    <row r="9" spans="1:55" ht="39" customHeight="1">
      <c r="A9" s="2762"/>
      <c r="B9" s="234" t="s">
        <v>76</v>
      </c>
      <c r="C9" s="2627"/>
      <c r="D9" s="2771"/>
      <c r="E9" s="2405">
        <f>SUM(K9,AT9)</f>
        <v>114</v>
      </c>
      <c r="F9" s="2401">
        <f>SUM(G9:J9)</f>
        <v>9</v>
      </c>
      <c r="G9" s="69">
        <f>SUM('Комунальні по областям'!G9,'Комунальні по областям'!G15,'Комунальні по областям'!G21,'Комунальні по областям'!G27,'Комунальні по областям'!G33,'Комунальні по областям'!G39,'Комунальні по областям'!G45,'Комунальні по областям'!G51,'Комунальні по областям'!G57,'Комунальні по областям'!G63,'Комунальні по областям'!G69,'Комунальні по областям'!G75,'Комунальні по областям'!G81,'Комунальні по областям'!G87,'Комунальні по областям'!G93,'Комунальні по областям'!G99,'Комунальні по областям'!G105,'Комунальні по областям'!G111,'Комунальні по областям'!G117,'Комунальні по областям'!G123,'Комунальні по областям'!G129,'Комунальні по областям'!G135,'Комунальні по областям'!G141,'Комунальні по областям'!G147)</f>
        <v>1</v>
      </c>
      <c r="H9" s="69">
        <f>SUM('Комунальні по областям'!H9,'Комунальні по областям'!H15,'Комунальні по областям'!H21,'Комунальні по областям'!H27,'Комунальні по областям'!H33,'Комунальні по областям'!H39,'Комунальні по областям'!H45,'Комунальні по областям'!H51,'Комунальні по областям'!H57,'Комунальні по областям'!H63,'Комунальні по областям'!H69,'Комунальні по областям'!H75,'Комунальні по областям'!H81,'Комунальні по областям'!H87,'Комунальні по областям'!H93,'Комунальні по областям'!H99,'Комунальні по областям'!H105,'Комунальні по областям'!H111,'Комунальні по областям'!H117,'Комунальні по областям'!H123,'Комунальні по областям'!H129,'Комунальні по областям'!H135,'Комунальні по областям'!H141,'Комунальні по областям'!H147)</f>
        <v>0</v>
      </c>
      <c r="I9" s="69">
        <f>SUM('Комунальні по областям'!I9,'Комунальні по областям'!I15,'Комунальні по областям'!I21,'Комунальні по областям'!I27,'Комунальні по областям'!I33,'Комунальні по областям'!I39,'Комунальні по областям'!I45,'Комунальні по областям'!I51,'Комунальні по областям'!I57,'Комунальні по областям'!I63,'Комунальні по областям'!I69,'Комунальні по областям'!I75,'Комунальні по областям'!I81,'Комунальні по областям'!I87,'Комунальні по областям'!I93,'Комунальні по областям'!I99,'Комунальні по областям'!I105,'Комунальні по областям'!I111,'Комунальні по областям'!I117,'Комунальні по областям'!I123,'Комунальні по областям'!I129,'Комунальні по областям'!I135,'Комунальні по областям'!I141,'Комунальні по областям'!I147)</f>
        <v>8</v>
      </c>
      <c r="J9" s="70">
        <f>SUM('Комунальні по областям'!J9,'Комунальні по областям'!J15,'Комунальні по областям'!J21,'Комунальні по областям'!J27,'Комунальні по областям'!J33,'Комунальні по областям'!J39,'Комунальні по областям'!J45,'Комунальні по областям'!J51,'Комунальні по областям'!J57,'Комунальні по областям'!J63,'Комунальні по областям'!J69,'Комунальні по областям'!J75,'Комунальні по областям'!J81,'Комунальні по областям'!J87,'Комунальні по областям'!J93,'Комунальні по областям'!J99,'Комунальні по областям'!J105,'Комунальні по областям'!J111,'Комунальні по областям'!J117,'Комунальні по областям'!J123,'Комунальні по областям'!J129,'Комунальні по областям'!J135,'Комунальні по областям'!J141,'Комунальні по областям'!J147)</f>
        <v>0</v>
      </c>
      <c r="K9" s="504">
        <f>IF(AND(SUM(L9:P9)=SUM(W9:X9),SUM(Q9:V9)=SUM(W9:X9)),SUM(L9:P9),"ПЕРЕВІРТЕ ПРАВИЛЬНІСТЬ ДАНИХ")</f>
        <v>107</v>
      </c>
      <c r="L9" s="92">
        <f>SUM('Комунальні по областям'!L9,'Комунальні по областям'!L15,'Комунальні по областям'!L21,'Комунальні по областям'!L27,'Комунальні по областям'!L33,'Комунальні по областям'!L39,'Комунальні по областям'!L45,'Комунальні по областям'!L51,'Комунальні по областям'!L57,'Комунальні по областям'!L63,'Комунальні по областям'!L69,'Комунальні по областям'!L75,'Комунальні по областям'!L81,'Комунальні по областям'!L87,'Комунальні по областям'!L93,'Комунальні по областям'!L99,'Комунальні по областям'!L105,'Комунальні по областям'!L111,'Комунальні по областям'!L117,'Комунальні по областям'!L123,'Комунальні по областям'!L129,'Комунальні по областям'!L135,'Комунальні по областям'!L141,'Комунальні по областям'!L147)</f>
        <v>47</v>
      </c>
      <c r="M9" s="71">
        <f>SUM('Комунальні по областям'!M9,'Комунальні по областям'!M15,'Комунальні по областям'!M21,'Комунальні по областям'!M27,'Комунальні по областям'!M33,'Комунальні по областям'!M39,'Комунальні по областям'!M45,'Комунальні по областям'!M51,'Комунальні по областям'!M57,'Комунальні по областям'!M63,'Комунальні по областям'!M69,'Комунальні по областям'!M75,'Комунальні по областям'!M81,'Комунальні по областям'!M87,'Комунальні по областям'!M93,'Комунальні по областям'!M99,'Комунальні по областям'!M105,'Комунальні по областям'!M111,'Комунальні по областям'!M117,'Комунальні по областям'!M123,'Комунальні по областям'!M129,'Комунальні по областям'!M135,'Комунальні по областям'!M141,'Комунальні по областям'!M147)</f>
        <v>41</v>
      </c>
      <c r="N9" s="84">
        <f>SUM('Комунальні по областям'!N9,'Комунальні по областям'!N15,'Комунальні по областям'!N21,'Комунальні по областям'!N27,'Комунальні по областям'!N33,'Комунальні по областям'!N39,'Комунальні по областям'!N45,'Комунальні по областям'!N51,'Комунальні по областям'!N57,'Комунальні по областям'!N63,'Комунальні по областям'!N69,'Комунальні по областям'!N75,'Комунальні по областям'!N81,'Комунальні по областям'!N87,'Комунальні по областям'!N93,'Комунальні по областям'!N99,'Комунальні по областям'!N105,'Комунальні по областям'!N111,'Комунальні по областям'!N117,'Комунальні по областям'!N123,'Комунальні по областям'!N129,'Комунальні по областям'!N135,'Комунальні по областям'!N141,'Комунальні по областям'!N147)</f>
        <v>0</v>
      </c>
      <c r="O9" s="85">
        <f>SUM('Комунальні по областям'!O9,'Комунальні по областям'!O15,'Комунальні по областям'!O21,'Комунальні по областям'!O27,'Комунальні по областям'!O33,'Комунальні по областям'!O39,'Комунальні по областям'!O45,'Комунальні по областям'!O51,'Комунальні по областям'!O57,'Комунальні по областям'!O63,'Комунальні по областям'!O69,'Комунальні по областям'!O75,'Комунальні по областям'!O81,'Комунальні по областям'!O87,'Комунальні по областям'!O93,'Комунальні по областям'!O99,'Комунальні по областям'!O105,'Комунальні по областям'!O111,'Комунальні по областям'!O117,'Комунальні по областям'!O123,'Комунальні по областям'!O129,'Комунальні по областям'!O135,'Комунальні по областям'!O141,'Комунальні по областям'!O147)</f>
        <v>0</v>
      </c>
      <c r="P9" s="106">
        <f>SUM('Комунальні по областям'!P9,'Комунальні по областям'!P15,'Комунальні по областям'!P21,'Комунальні по областям'!P27,'Комунальні по областям'!P33,'Комунальні по областям'!P39,'Комунальні по областям'!P45,'Комунальні по областям'!P51,'Комунальні по областям'!P57,'Комунальні по областям'!P63,'Комунальні по областям'!P69,'Комунальні по областям'!P75,'Комунальні по областям'!P81,'Комунальні по областям'!P87,'Комунальні по областям'!P93,'Комунальні по областям'!P99,'Комунальні по областям'!P105,'Комунальні по областям'!P111,'Комунальні по областям'!P117,'Комунальні по областям'!P123,'Комунальні по областям'!P129,'Комунальні по областям'!P135,'Комунальні по областям'!P141,'Комунальні по областям'!P147)</f>
        <v>19</v>
      </c>
      <c r="Q9" s="73">
        <f>SUM('Комунальні по областям'!Q9,'Комунальні по областям'!Q15,'Комунальні по областям'!Q21,'Комунальні по областям'!Q27,'Комунальні по областям'!Q33,'Комунальні по областям'!Q39,'Комунальні по областям'!Q45,'Комунальні по областям'!Q51,'Комунальні по областям'!Q57,'Комунальні по областям'!Q63,'Комунальні по областям'!Q69,'Комунальні по областям'!Q75,'Комунальні по областям'!Q81,'Комунальні по областям'!Q87,'Комунальні по областям'!Q93,'Комунальні по областям'!Q99,'Комунальні по областям'!Q105,'Комунальні по областям'!Q111,'Комунальні по областям'!Q117,'Комунальні по областям'!Q123,'Комунальні по областям'!Q129,'Комунальні по областям'!Q135,'Комунальні по областям'!Q141,'Комунальні по областям'!Q147)</f>
        <v>0</v>
      </c>
      <c r="R9" s="71">
        <f>SUM('Комунальні по областям'!R9,'Комунальні по областям'!R15,'Комунальні по областям'!R21,'Комунальні по областям'!R27,'Комунальні по областям'!R33,'Комунальні по областям'!R39,'Комунальні по областям'!R45,'Комунальні по областям'!R51,'Комунальні по областям'!R57,'Комунальні по областям'!R63,'Комунальні по областям'!R69,'Комунальні по областям'!R75,'Комунальні по областям'!R81,'Комунальні по областям'!R87,'Комунальні по областям'!R93,'Комунальні по областям'!R99,'Комунальні по областям'!R105,'Комунальні по областям'!R111,'Комунальні по областям'!R117,'Комунальні по областям'!R123,'Комунальні по областям'!R129,'Комунальні по областям'!R135,'Комунальні по областям'!R141,'Комунальні по областям'!R147)</f>
        <v>0</v>
      </c>
      <c r="S9" s="71">
        <f>SUM('Комунальні по областям'!S9,'Комунальні по областям'!S15,'Комунальні по областям'!S21,'Комунальні по областям'!S27,'Комунальні по областям'!S33,'Комунальні по областям'!S39,'Комунальні по областям'!S45,'Комунальні по областям'!S51,'Комунальні по областям'!S57,'Комунальні по областям'!S63,'Комунальні по областям'!S69,'Комунальні по областям'!S75,'Комунальні по областям'!S81,'Комунальні по областям'!S87,'Комунальні по областям'!S93,'Комунальні по областям'!S99,'Комунальні по областям'!S105,'Комунальні по областям'!S111,'Комунальні по областям'!S117,'Комунальні по областям'!S123,'Комунальні по областям'!S129,'Комунальні по областям'!S135,'Комунальні по областям'!S141,'Комунальні по областям'!S147)</f>
        <v>107</v>
      </c>
      <c r="T9" s="71">
        <f>SUM('Комунальні по областям'!T9,'Комунальні по областям'!T15,'Комунальні по областям'!T21,'Комунальні по областям'!T27,'Комунальні по областям'!T33,'Комунальні по областям'!T39,'Комунальні по областям'!T45,'Комунальні по областям'!T51,'Комунальні по областям'!T57,'Комунальні по областям'!T63,'Комунальні по областям'!T69,'Комунальні по областям'!T75,'Комунальні по областям'!T81,'Комунальні по областям'!T87,'Комунальні по областям'!T93,'Комунальні по областям'!T99,'Комунальні по областям'!T105,'Комунальні по областям'!T111,'Комунальні по областям'!T117,'Комунальні по областям'!T123,'Комунальні по областям'!T129,'Комунальні по областям'!T135,'Комунальні по областям'!T141,'Комунальні по областям'!T147)</f>
        <v>0</v>
      </c>
      <c r="U9" s="71">
        <f>SUM('Комунальні по областям'!U9,'Комунальні по областям'!U15,'Комунальні по областям'!U21,'Комунальні по областям'!U27,'Комунальні по областям'!U33,'Комунальні по областям'!U39,'Комунальні по областям'!U45,'Комунальні по областям'!U51,'Комунальні по областям'!U57,'Комунальні по областям'!U63,'Комунальні по областям'!U69,'Комунальні по областям'!U75,'Комунальні по областям'!U81,'Комунальні по областям'!U87,'Комунальні по областям'!U93,'Комунальні по областям'!U99,'Комунальні по областям'!U105,'Комунальні по областям'!U111,'Комунальні по областям'!U117,'Комунальні по областям'!U123,'Комунальні по областям'!U129,'Комунальні по областям'!U135,'Комунальні по областям'!U141,'Комунальні по областям'!U147)</f>
        <v>0</v>
      </c>
      <c r="V9" s="72">
        <f>SUM('Комунальні по областям'!V9,'Комунальні по областям'!V15,'Комунальні по областям'!V21,'Комунальні по областям'!V27,'Комунальні по областям'!V33,'Комунальні по областям'!V39,'Комунальні по областям'!V45,'Комунальні по областям'!V51,'Комунальні по областям'!V57,'Комунальні по областям'!V63,'Комунальні по областям'!V69,'Комунальні по областям'!V75,'Комунальні по областям'!V81,'Комунальні по областям'!V87,'Комунальні по областям'!V93,'Комунальні по областям'!V99,'Комунальні по областям'!V105,'Комунальні по областям'!V111,'Комунальні по областям'!V117,'Комунальні по областям'!V123,'Комунальні по областям'!V129,'Комунальні по областям'!V135,'Комунальні по областям'!V141,'Комунальні по областям'!V147)</f>
        <v>0</v>
      </c>
      <c r="W9" s="104">
        <f>SUM('Комунальні по областям'!W9,'Комунальні по областям'!W15,'Комунальні по областям'!W21,'Комунальні по областям'!W27,'Комунальні по областям'!W33,'Комунальні по областям'!W39,'Комунальні по областям'!W45,'Комунальні по областям'!W51,'Комунальні по областям'!W57,'Комунальні по областям'!W63,'Комунальні по областям'!W69,'Комунальні по областям'!W75,'Комунальні по областям'!W81,'Комунальні по областям'!W87,'Комунальні по областям'!W93,'Комунальні по областям'!W99,'Комунальні по областям'!W105,'Комунальні по областям'!W111,'Комунальні по областям'!W117,'Комунальні по областям'!W123,'Комунальні по областям'!W129,'Комунальні по областям'!W135,'Комунальні по областям'!W141,'Комунальні по областям'!W147)</f>
        <v>96</v>
      </c>
      <c r="X9" s="86">
        <f>SUM('Комунальні по областям'!X9,'Комунальні по областям'!X15,'Комунальні по областям'!X21,'Комунальні по областям'!X27,'Комунальні по областям'!X33,'Комунальні по областям'!X39,'Комунальні по областям'!X45,'Комунальні по областям'!X51,'Комунальні по областям'!X57,'Комунальні по областям'!X63,'Комунальні по областям'!X69,'Комунальні по областям'!X75,'Комунальні по областям'!X81,'Комунальні по областям'!X87,'Комунальні по областям'!X93,'Комунальні по областям'!X99,'Комунальні по областям'!X105,'Комунальні по областям'!X111,'Комунальні по областям'!X117,'Комунальні по областям'!X123,'Комунальні по областям'!X129,'Комунальні по областям'!X135,'Комунальні по областям'!X141,'Комунальні по областям'!X147)</f>
        <v>11</v>
      </c>
      <c r="Y9" s="67">
        <f>SUM('Комунальні по областям'!Y9,'Комунальні по областям'!Y15,'Комунальні по областям'!Y21,'Комунальні по областям'!Y27,'Комунальні по областям'!Y33,'Комунальні по областям'!Y39,'Комунальні по областям'!Y45,'Комунальні по областям'!Y51,'Комунальні по областям'!Y57,'Комунальні по областям'!Y63,'Комунальні по областям'!Y69,'Комунальні по областям'!Y75,'Комунальні по областям'!Y81,'Комунальні по областям'!Y87,'Комунальні по областям'!Y93,'Комунальні по областям'!Y99,'Комунальні по областям'!Y105,'Комунальні по областям'!Y111,'Комунальні по областям'!Y117,'Комунальні по областям'!Y123,'Комунальні по областям'!Y129,'Комунальні по областям'!Y135,'Комунальні по областям'!Y141,'Комунальні по областям'!Y147)</f>
        <v>0</v>
      </c>
      <c r="Z9" s="65">
        <f>SUM('Комунальні по областям'!Z9,'Комунальні по областям'!Z15,'Комунальні по областям'!Z21,'Комунальні по областям'!Z27,'Комунальні по областям'!Z33,'Комунальні по областям'!Z39,'Комунальні по областям'!Z45,'Комунальні по областям'!Z51,'Комунальні по областям'!Z57,'Комунальні по областям'!Z63,'Комунальні по областям'!Z69,'Комунальні по областям'!Z75,'Комунальні по областям'!Z81,'Комунальні по областям'!Z87,'Комунальні по областям'!Z93,'Комунальні по областям'!Z99,'Комунальні по областям'!Z105,'Комунальні по областям'!Z111,'Комунальні по областям'!Z117,'Комунальні по областям'!Z123,'Комунальні по областям'!Z129,'Комунальні по областям'!Z135,'Комунальні по областям'!Z141,'Комунальні по областям'!Z147)</f>
        <v>28</v>
      </c>
      <c r="AA9" s="65">
        <f>SUM('Комунальні по областям'!AA9,'Комунальні по областям'!AA15,'Комунальні по областям'!AA21,'Комунальні по областям'!AA27,'Комунальні по областям'!AA33,'Комунальні по областям'!AA39,'Комунальні по областям'!AA45,'Комунальні по областям'!AA51,'Комунальні по областям'!AA57,'Комунальні по областям'!AA63,'Комунальні по областям'!AA69,'Комунальні по областям'!AA75,'Комунальні по областям'!AA81,'Комунальні по областям'!AA87,'Комунальні по областям'!AA93,'Комунальні по областям'!AA99,'Комунальні по областям'!AA105,'Комунальні по областям'!AA111,'Комунальні по областям'!AA117,'Комунальні по областям'!AA123,'Комунальні по областям'!AA129,'Комунальні по областям'!AA135,'Комунальні по областям'!AA141,'Комунальні по областям'!AA147)</f>
        <v>25</v>
      </c>
      <c r="AB9" s="65">
        <f>SUM('Комунальні по областям'!AB9,'Комунальні по областям'!AB15,'Комунальні по областям'!AB21,'Комунальні по областям'!AB27,'Комунальні по областям'!AB33,'Комунальні по областям'!AB39,'Комунальні по областям'!AB45,'Комунальні по областям'!AB51,'Комунальні по областям'!AB57,'Комунальні по областям'!AB63,'Комунальні по областям'!AB69,'Комунальні по областям'!AB75,'Комунальні по областям'!AB81,'Комунальні по областям'!AB87,'Комунальні по областям'!AB93,'Комунальні по областям'!AB99,'Комунальні по областям'!AB105,'Комунальні по областям'!AB111,'Комунальні по областям'!AB117,'Комунальні по областям'!AB123,'Комунальні по областям'!AB129,'Комунальні по областям'!AB135,'Комунальні по областям'!AB141,'Комунальні по областям'!AB147)</f>
        <v>2</v>
      </c>
      <c r="AC9" s="65">
        <f>SUM('Комунальні по областям'!AC9,'Комунальні по областям'!AC15,'Комунальні по областям'!AC21,'Комунальні по областям'!AC27,'Комунальні по областям'!AC33,'Комунальні по областям'!AC39,'Комунальні по областям'!AC45,'Комунальні по областям'!AC51,'Комунальні по областям'!AC57,'Комунальні по областям'!AC63,'Комунальні по областям'!AC69,'Комунальні по областям'!AC75,'Комунальні по областям'!AC81,'Комунальні по областям'!AC87,'Комунальні по областям'!AC93,'Комунальні по областям'!AC99,'Комунальні по областям'!AC105,'Комунальні по областям'!AC111,'Комунальні по областям'!AC117,'Комунальні по областям'!AC123,'Комунальні по областям'!AC129,'Комунальні по областям'!AC135,'Комунальні по областям'!AC141,'Комунальні по областям'!AC147)</f>
        <v>41</v>
      </c>
      <c r="AD9" s="66">
        <f>SUM('Комунальні по областям'!AD9,'Комунальні по областям'!AD15,'Комунальні по областям'!AD21,'Комунальні по областям'!AD27,'Комунальні по областям'!AD33,'Комунальні по областям'!AD39,'Комунальні по областям'!AD45,'Комунальні по областям'!AD51,'Комунальні по областям'!AD57,'Комунальні по областям'!AD63,'Комунальні по областям'!AD69,'Комунальні по областям'!AD75,'Комунальні по областям'!AD81,'Комунальні по областям'!AD87,'Комунальні по областям'!AD93,'Комунальні по областям'!AD99,'Комунальні по областям'!AD105,'Комунальні по областям'!AD111,'Комунальні по областям'!AD117,'Комунальні по областям'!AD123,'Комунальні по областям'!AD129,'Комунальні по областям'!AD135,'Комунальні по областям'!AD141,'Комунальні по областям'!AD147)</f>
        <v>5</v>
      </c>
      <c r="AE9" s="524">
        <f>AVERAGE('Комунальні по областям'!AE9,'Комунальні по областям'!AE15,'Комунальні по областям'!AE21,'Комунальні по областям'!AE27,'Комунальні по областям'!AE33,'Комунальні по областям'!AE39,'Комунальні по областям'!AE45,'Комунальні по областям'!AE51,'Комунальні по областям'!AE57,'Комунальні по областям'!AE63,'Комунальні по областям'!AE69,'Комунальні по областям'!AE75,'Комунальні по областям'!AE81,'Комунальні по областям'!AE87,'Комунальні по областям'!AE93,'Комунальні по областям'!AE99,'Комунальні по областям'!AE105,'Комунальні по областям'!AE111,'Комунальні по областям'!AE117,'Комунальні по областям'!AE123,'Комунальні по областям'!AE129,'Комунальні по областям'!AE135,'Комунальні по областям'!AE141,'Комунальні по областям'!AE147)</f>
        <v>43</v>
      </c>
      <c r="AF9" s="142">
        <f>AVERAGE('Комунальні по областям'!AF9,'Комунальні по областям'!AF15,'Комунальні по областям'!AF21,'Комунальні по областям'!AF27,'Комунальні по областям'!AF33,'Комунальні по областям'!AF39,'Комунальні по областям'!AF45,'Комунальні по областям'!AF51,'Комунальні по областям'!AF57,'Комунальні по областям'!AF63,'Комунальні по областям'!AF69,'Комунальні по областям'!AF75,'Комунальні по областям'!AF81,'Комунальні по областям'!AF87,'Комунальні по областям'!AF93,'Комунальні по областям'!AF99,'Комунальні по областям'!AF105,'Комунальні по областям'!AF111,'Комунальні по областям'!AF117,'Комунальні по областям'!AF123,'Комунальні по областям'!AF129,'Комунальні по областям'!AF135,'Комунальні по областям'!AF141,'Комунальні по областям'!AF147)</f>
        <v>30.410000000000004</v>
      </c>
      <c r="AG9" s="402">
        <f>AVERAGE('Комунальні по областям'!AG9,'Комунальні по областям'!AG15,'Комунальні по областям'!AG21,'Комунальні по областям'!AG27,'Комунальні по областям'!AG33,'Комунальні по областям'!AG39,'Комунальні по областям'!AG45,'Комунальні по областям'!AG51,'Комунальні по областям'!AG57,'Комунальні по областям'!AG63,'Комунальні по областям'!AG69,'Комунальні по областям'!AG75,'Комунальні по областям'!AG81,'Комунальні по областям'!AG87,'Комунальні по областям'!AG93,'Комунальні по областям'!AG99,'Комунальні по областям'!AG105,'Комунальні по областям'!AG111,'Комунальні по областям'!AG117,'Комунальні по областям'!AG123,'Комунальні по областям'!AG129,'Комунальні по областям'!AG135,'Комунальні по областям'!AG141,'Комунальні по областям'!AG147)</f>
        <v>82.66</v>
      </c>
      <c r="AH9" s="279">
        <f>SUM(AI9:AK9)</f>
        <v>107</v>
      </c>
      <c r="AI9" s="78">
        <f>SUM('Комунальні по областям'!AI9,'Комунальні по областям'!AI15,'Комунальні по областям'!AI21,'Комунальні по областям'!AI27,'Комунальні по областям'!AI33,'Комунальні по областям'!AI39,'Комунальні по областям'!AI45,'Комунальні по областям'!AI51,'Комунальні по областям'!AI57,'Комунальні по областям'!AI63,'Комунальні по областям'!AI75,'Комунальні по областям'!AI81,'Комунальні по областям'!AI87,'Комунальні по областям'!AI93,'Комунальні по областям'!AI99,'Комунальні по областям'!AI105,'Комунальні по областям'!AI111)</f>
        <v>29</v>
      </c>
      <c r="AJ9" s="79">
        <f>SUM('Комунальні по областям'!AJ9,'Комунальні по областям'!AJ15,'Комунальні по областям'!AJ21,'Комунальні по областям'!AJ27,'Комунальні по областям'!AJ33,'Комунальні по областям'!AJ39,'Комунальні по областям'!AJ45,'Комунальні по областям'!AJ51,'Комунальні по областям'!AJ57,'Комунальні по областям'!AJ63,'Комунальні по областям'!AJ75,'Комунальні по областям'!AJ81,'Комунальні по областям'!AJ87,'Комунальні по областям'!AJ93,'Комунальні по областям'!AJ99,'Комунальні по областям'!AJ105,'Комунальні по областям'!AJ111)</f>
        <v>54</v>
      </c>
      <c r="AK9" s="80">
        <f>SUM('Комунальні по областям'!AK9,'Комунальні по областям'!AK15,'Комунальні по областям'!AK21,'Комунальні по областям'!AK27,'Комунальні по областям'!AK33,'Комунальні по областям'!AK39,'Комунальні по областям'!AK45,'Комунальні по областям'!AK51,'Комунальні по областям'!AK57,'Комунальні по областям'!AK63,'Комунальні по областям'!AK75,'Комунальні по областям'!AK81,'Комунальні по областям'!AK87,'Комунальні по областям'!AK93,'Комунальні по областям'!AK99,'Комунальні по областям'!AK105,'Комунальні по областям'!AK111)</f>
        <v>24</v>
      </c>
      <c r="AL9" s="81"/>
      <c r="AM9" s="79"/>
      <c r="AN9" s="80"/>
      <c r="AO9" s="81"/>
      <c r="AP9" s="79"/>
      <c r="AQ9" s="79"/>
      <c r="AR9" s="79"/>
      <c r="AS9" s="280"/>
      <c r="AT9" s="220">
        <f>SUM(AU9:BC9)</f>
        <v>7</v>
      </c>
      <c r="AU9" s="228">
        <f>SUM('Комунальні по областям'!AU9,'Комунальні по областям'!AU15,'Комунальні по областям'!AU21,'Комунальні по областям'!AU27,'Комунальні по областям'!AU33,'Комунальні по областям'!AU39,'Комунальні по областям'!AU45,'Комунальні по областям'!AU51,'Комунальні по областям'!AU57,'Комунальні по областям'!AU63,'Комунальні по областям'!AU69,'Комунальні по областям'!AU75,'Комунальні по областям'!AU81,'Комунальні по областям'!AU87,'Комунальні по областям'!AU93,'Комунальні по областям'!AU99,'Комунальні по областям'!AU105,'Комунальні по областям'!AU111,'Комунальні по областям'!AU117,'Комунальні по областям'!AU123,'Комунальні по областям'!AU129,'Комунальні по областям'!AU135,'Комунальні по областям'!AU141,'Комунальні по областям'!AU147)</f>
        <v>1</v>
      </c>
      <c r="AV9" s="238">
        <f>SUM('Комунальні по областям'!AV9,'Комунальні по областям'!AV15,'Комунальні по областям'!AV21,'Комунальні по областям'!AV27,'Комунальні по областям'!AV33,'Комунальні по областям'!AV39,'Комунальні по областям'!AV45,'Комунальні по областям'!AV51,'Комунальні по областям'!AV57,'Комунальні по областям'!AV63,'Комунальні по областям'!AV69,'Комунальні по областям'!AV75,'Комунальні по областям'!AV81,'Комунальні по областям'!AV87,'Комунальні по областям'!AV93,'Комунальні по областям'!AV99,'Комунальні по областям'!AV105,'Комунальні по областям'!AV111,'Комунальні по областям'!AV117,'Комунальні по областям'!AV123,'Комунальні по областям'!AV129,'Комунальні по областям'!AV135,'Комунальні по областям'!AV141,'Комунальні по областям'!AV147)</f>
        <v>2</v>
      </c>
      <c r="AW9" s="238">
        <f>SUM('Комунальні по областям'!AW9,'Комунальні по областям'!AW15,'Комунальні по областям'!AW21,'Комунальні по областям'!AW27,'Комунальні по областям'!AW33,'Комунальні по областям'!AW39,'Комунальні по областям'!AW45,'Комунальні по областям'!AW51,'Комунальні по областям'!AW57,'Комунальні по областям'!AW63,'Комунальні по областям'!AW69,'Комунальні по областям'!AW75,'Комунальні по областям'!AW81,'Комунальні по областям'!AW87,'Комунальні по областям'!AW93,'Комунальні по областям'!AW99,'Комунальні по областям'!AW105,'Комунальні по областям'!AW111,'Комунальні по областям'!AW117,'Комунальні по областям'!AW123,'Комунальні по областям'!AW129,'Комунальні по областям'!AW135,'Комунальні по областям'!AW141,'Комунальні по областям'!AW147)</f>
        <v>1</v>
      </c>
      <c r="AX9" s="238">
        <f>SUM('Комунальні по областям'!AX9,'Комунальні по областям'!AX15,'Комунальні по областям'!AX21,'Комунальні по областям'!AX27,'Комунальні по областям'!AX33,'Комунальні по областям'!AX39,'Комунальні по областям'!AX45,'Комунальні по областям'!AX51,'Комунальні по областям'!AX57,'Комунальні по областям'!AX63,'Комунальні по областям'!AX69,'Комунальні по областям'!AX75,'Комунальні по областям'!AX81,'Комунальні по областям'!AX87,'Комунальні по областям'!AX93,'Комунальні по областям'!AX99,'Комунальні по областям'!AX105,'Комунальні по областям'!AX111,'Комунальні по областям'!AX117,'Комунальні по областям'!AX123,'Комунальні по областям'!AX129,'Комунальні по областям'!AX135,'Комунальні по областям'!AX141,'Комунальні по областям'!AX147)</f>
        <v>0</v>
      </c>
      <c r="AY9" s="238">
        <f>SUM('Комунальні по областям'!AY9,'Комунальні по областям'!AY15,'Комунальні по областям'!AY21,'Комунальні по областям'!AY27,'Комунальні по областям'!AY33,'Комунальні по областям'!AY39,'Комунальні по областям'!AY45,'Комунальні по областям'!AY51,'Комунальні по областям'!AY57,'Комунальні по областям'!AY63,'Комунальні по областям'!AY69,'Комунальні по областям'!AY75,'Комунальні по областям'!AY81,'Комунальні по областям'!AY87,'Комунальні по областям'!AY93,'Комунальні по областям'!AY99,'Комунальні по областям'!AY105,'Комунальні по областям'!AY111,'Комунальні по областям'!AY117,'Комунальні по областям'!AY123,'Комунальні по областям'!AY129,'Комунальні по областям'!AY135,'Комунальні по областям'!AY141,'Комунальні по областям'!AY147)</f>
        <v>3</v>
      </c>
      <c r="AZ9" s="238">
        <f>SUM('Комунальні по областям'!AZ9,'Комунальні по областям'!AZ15,'Комунальні по областям'!AZ21,'Комунальні по областям'!AZ27,'Комунальні по областям'!AZ33,'Комунальні по областям'!AZ39,'Комунальні по областям'!AZ45,'Комунальні по областям'!AZ51,'Комунальні по областям'!AZ57,'Комунальні по областям'!AZ63,'Комунальні по областям'!AZ69,'Комунальні по областям'!AZ75,'Комунальні по областям'!AZ81,'Комунальні по областям'!AZ87,'Комунальні по областям'!AZ93,'Комунальні по областям'!AZ99,'Комунальні по областям'!AZ105,'Комунальні по областям'!AZ111,'Комунальні по областям'!AZ117,'Комунальні по областям'!AZ123,'Комунальні по областям'!AZ129,'Комунальні по областям'!AZ135,'Комунальні по областям'!AZ141,'Комунальні по областям'!AZ147)</f>
        <v>0</v>
      </c>
      <c r="BA9" s="238">
        <f>SUM('Комунальні по областям'!BA9,'Комунальні по областям'!BA15,'Комунальні по областям'!BA21,'Комунальні по областям'!BA27,'Комунальні по областям'!BA33,'Комунальні по областям'!BA39,'Комунальні по областям'!BA45,'Комунальні по областям'!BA51,'Комунальні по областям'!BA57,'Комунальні по областям'!BA63,'Комунальні по областям'!BA69,'Комунальні по областям'!BA75,'Комунальні по областям'!BA81,'Комунальні по областям'!BA87,'Комунальні по областям'!BA93,'Комунальні по областям'!BA99,'Комунальні по областям'!BA105,'Комунальні по областям'!BA111,'Комунальні по областям'!BA117,'Комунальні по областям'!BA123,'Комунальні по областям'!BA129,'Комунальні по областям'!BA135,'Комунальні по областям'!BA141,'Комунальні по областям'!BA147)</f>
        <v>0</v>
      </c>
      <c r="BB9" s="238">
        <f>SUM('Комунальні по областям'!BB9,'Комунальні по областям'!BB15,'Комунальні по областям'!BB21,'Комунальні по областям'!BB27,'Комунальні по областям'!BB33,'Комунальні по областям'!BB39,'Комунальні по областям'!BB45,'Комунальні по областям'!BB51,'Комунальні по областям'!BB57,'Комунальні по областям'!BB63,'Комунальні по областям'!BB69,'Комунальні по областям'!BB75,'Комунальні по областям'!BB81,'Комунальні по областям'!BB87,'Комунальні по областям'!BB93,'Комунальні по областям'!BB99,'Комунальні по областям'!BB105,'Комунальні по областям'!BB111,'Комунальні по областям'!BB117,'Комунальні по областям'!BB123,'Комунальні по областям'!BB129,'Комунальні по областям'!BB135,'Комунальні по областям'!BB141,'Комунальні по областям'!BB147)</f>
        <v>0</v>
      </c>
      <c r="BC9" s="400">
        <f>SUM('Комунальні по областям'!BC9,'Комунальні по областям'!BC15,'Комунальні по областям'!BC21,'Комунальні по областям'!BC27,'Комунальні по областям'!BC33,'Комунальні по областям'!BC39,'Комунальні по областям'!BC45,'Комунальні по областям'!BC51,'Комунальні по областям'!BC57,'Комунальні по областям'!BC63,'Комунальні по областям'!BC69,'Комунальні по областям'!BC75,'Комунальні по областям'!BC81,'Комунальні по областям'!BC87,'Комунальні по областям'!BC93,'Комунальні по областям'!BC99,'Комунальні по областям'!BC105,'Комунальні по областям'!BC111,'Комунальні по областям'!BC117,'Комунальні по областям'!BC123,'Комунальні по областям'!BC129,'Комунальні по областям'!BC135,'Комунальні по областям'!BC141,'Комунальні по областям'!BC147)</f>
        <v>0</v>
      </c>
    </row>
    <row r="10" spans="1:55" ht="39" customHeight="1">
      <c r="A10" s="2762"/>
      <c r="B10" s="234" t="s">
        <v>77</v>
      </c>
      <c r="C10" s="2627"/>
      <c r="D10" s="2771"/>
      <c r="E10" s="2404">
        <f>SUM(K10,AT10)</f>
        <v>18323</v>
      </c>
      <c r="F10" s="2401">
        <f>SUM(G10:J10)</f>
        <v>516</v>
      </c>
      <c r="G10" s="249">
        <f>SUM('Комунальні по областям'!G10,'Комунальні по областям'!G16,'Комунальні по областям'!G22,'Комунальні по областям'!G28,'Комунальні по областям'!G34,'Комунальні по областям'!G40,'Комунальні по областям'!G46,'Комунальні по областям'!G52,'Комунальні по областям'!G58,'Комунальні по областям'!G64,'Комунальні по областям'!G70,'Комунальні по областям'!G76,'Комунальні по областям'!G82,'Комунальні по областям'!G88,'Комунальні по областям'!G94,'Комунальні по областям'!G100,'Комунальні по областям'!G106,'Комунальні по областям'!G112,'Комунальні по областям'!G118,'Комунальні по областям'!G124,'Комунальні по областям'!G130,'Комунальні по областям'!G136,'Комунальні по областям'!G142,'Комунальні по областям'!G148)</f>
        <v>279</v>
      </c>
      <c r="H10" s="249">
        <f>SUM('Комунальні по областям'!H10,'Комунальні по областям'!H16,'Комунальні по областям'!H22,'Комунальні по областям'!H28,'Комунальні по областям'!H34,'Комунальні по областям'!H40,'Комунальні по областям'!H46,'Комунальні по областям'!H52,'Комунальні по областям'!H58,'Комунальні по областям'!H64,'Комунальні по областям'!H70,'Комунальні по областям'!H76,'Комунальні по областям'!H82,'Комунальні по областям'!H88,'Комунальні по областям'!H94,'Комунальні по областям'!H100,'Комунальні по областям'!H106,'Комунальні по областям'!H112,'Комунальні по областям'!H118,'Комунальні по областям'!H124,'Комунальні по областям'!H130,'Комунальні по областям'!H136,'Комунальні по областям'!H142,'Комунальні по областям'!H148)</f>
        <v>117</v>
      </c>
      <c r="I10" s="249">
        <f>SUM('Комунальні по областям'!I10,'Комунальні по областям'!I16,'Комунальні по областям'!I22,'Комунальні по областям'!I28,'Комунальні по областям'!I34,'Комунальні по областям'!I40,'Комунальні по областям'!I46,'Комунальні по областям'!I52,'Комунальні по областям'!I58,'Комунальні по областям'!I64,'Комунальні по областям'!I70,'Комунальні по областям'!I76,'Комунальні по областям'!I82,'Комунальні по областям'!I88,'Комунальні по областям'!I94,'Комунальні по областям'!I100,'Комунальні по областям'!I106,'Комунальні по областям'!I112,'Комунальні по областям'!I118,'Комунальні по областям'!I124,'Комунальні по областям'!I130,'Комунальні по областям'!I136,'Комунальні по областям'!I142,'Комунальні по областям'!I148)</f>
        <v>113</v>
      </c>
      <c r="J10" s="252">
        <f>SUM('Комунальні по областям'!J10,'Комунальні по областям'!J16,'Комунальні по областям'!J22,'Комунальні по областям'!J28,'Комунальні по областям'!J34,'Комунальні по областям'!J40,'Комунальні по областям'!J46,'Комунальні по областям'!J52,'Комунальні по областям'!J58,'Комунальні по областям'!J64,'Комунальні по областям'!J70,'Комунальні по областям'!J76,'Комунальні по областям'!J82,'Комунальні по областям'!J88,'Комунальні по областям'!J94,'Комунальні по областям'!J100,'Комунальні по областям'!J106,'Комунальні по областям'!J112,'Комунальні по областям'!J118,'Комунальні по областям'!J124,'Комунальні по областям'!J130,'Комунальні по областям'!J136,'Комунальні по областям'!J142,'Комунальні по областям'!J148)</f>
        <v>7</v>
      </c>
      <c r="K10" s="504">
        <f>IF(AND(SUM(L10:P10)=SUM(W10:X10),SUM(Q10:V10)=SUM(W10:X10)),SUM(L10:P10),"ПЕРЕВІРТЕ ПРАВИЛЬНІСТЬ ДАНИХ")</f>
        <v>17870</v>
      </c>
      <c r="L10" s="259">
        <f>SUM('Комунальні по областям'!L10,'Комунальні по областям'!L16,'Комунальні по областям'!L22,'Комунальні по областям'!L28,'Комунальні по областям'!L34,'Комунальні по областям'!L40,'Комунальні по областям'!L46,'Комунальні по областям'!L52,'Комунальні по областям'!L58,'Комунальні по областям'!L64,'Комунальні по областям'!L70,'Комунальні по областям'!L76,'Комунальні по областям'!L82,'Комунальні по областям'!L88,'Комунальні по областям'!L94,'Комунальні по областям'!L100,'Комунальні по областям'!L106,'Комунальні по областям'!L112,'Комунальні по областям'!L118,'Комунальні по областям'!L124,'Комунальні по областям'!L130,'Комунальні по областям'!L136,'Комунальні по областям'!L142,'Комунальні по областям'!L148)</f>
        <v>7791</v>
      </c>
      <c r="M10" s="238">
        <f>SUM('Комунальні по областям'!M10,'Комунальні по областям'!M16,'Комунальні по областям'!M22,'Комунальні по областям'!M28,'Комунальні по областям'!M34,'Комунальні по областям'!M40,'Комунальні по областям'!M46,'Комунальні по областям'!M52,'Комунальні по областям'!M58,'Комунальні по областям'!M64,'Комунальні по областям'!M70,'Комунальні по областям'!M76,'Комунальні по областям'!M82,'Комунальні по областям'!M88,'Комунальні по областям'!M94,'Комунальні по областям'!M100,'Комунальні по областям'!M106,'Комунальні по областям'!M112,'Комунальні по областям'!M118,'Комунальні по областям'!M124,'Комунальні по областям'!M130,'Комунальні по областям'!M136,'Комунальні по областям'!M142,'Комунальні по областям'!M148)</f>
        <v>2469</v>
      </c>
      <c r="N10" s="238">
        <f>SUM('Комунальні по областям'!N10,'Комунальні по областям'!N16,'Комунальні по областям'!N22,'Комунальні по областям'!N28,'Комунальні по областям'!N34,'Комунальні по областям'!N40,'Комунальні по областям'!N46,'Комунальні по областям'!N52,'Комунальні по областям'!N58,'Комунальні по областям'!N64,'Комунальні по областям'!N70,'Комунальні по областям'!N76,'Комунальні по областям'!N82,'Комунальні по областям'!N88,'Комунальні по областям'!N94,'Комунальні по областям'!N100,'Комунальні по областям'!N106,'Комунальні по областям'!N112,'Комунальні по областям'!N118,'Комунальні по областям'!N124,'Комунальні по областям'!N130,'Комунальні по областям'!N136,'Комунальні по областям'!N142,'Комунальні по областям'!N148)</f>
        <v>151</v>
      </c>
      <c r="O10" s="238">
        <f>SUM('Комунальні по областям'!O10,'Комунальні по областям'!O16,'Комунальні по областям'!O22,'Комунальні по областям'!O28,'Комунальні по областям'!O34,'Комунальні по областям'!O40,'Комунальні по областям'!O46,'Комунальні по областям'!O52,'Комунальні по областям'!O58,'Комунальні по областям'!O64,'Комунальні по областям'!O70,'Комунальні по областям'!O76,'Комунальні по областям'!O82,'Комунальні по областям'!O88,'Комунальні по областям'!O94,'Комунальні по областям'!O100,'Комунальні по областям'!O106,'Комунальні по областям'!O112,'Комунальні по областям'!O118,'Комунальні по областям'!O124,'Комунальні по областям'!O130,'Комунальні по областям'!O136,'Комунальні по областям'!O142,'Комунальні по областям'!O148)</f>
        <v>237</v>
      </c>
      <c r="P10" s="239">
        <f>SUM('Комунальні по областям'!P10,'Комунальні по областям'!P16,'Комунальні по областям'!P22,'Комунальні по областям'!P28,'Комунальні по областям'!P34,'Комунальні по областям'!P40,'Комунальні по областям'!P46,'Комунальні по областям'!P52,'Комунальні по областям'!P58,'Комунальні по областям'!P64,'Комунальні по областям'!P70,'Комунальні по областям'!P76,'Комунальні по областям'!P82,'Комунальні по областям'!P88,'Комунальні по областям'!P94,'Комунальні по областям'!P100,'Комунальні по областям'!P106,'Комунальні по областям'!P112,'Комунальні по областям'!P118,'Комунальні по областям'!P124,'Комунальні по областям'!P130,'Комунальні по областям'!P136,'Комунальні по областям'!P142,'Комунальні по областям'!P148)</f>
        <v>7222</v>
      </c>
      <c r="Q10" s="240">
        <f>SUM('Комунальні по областям'!Q10,'Комунальні по областям'!Q16,'Комунальні по областям'!Q22,'Комунальні по областям'!Q28,'Комунальні по областям'!Q34,'Комунальні по областям'!Q40,'Комунальні по областям'!Q46,'Комунальні по областям'!Q52,'Комунальні по областям'!Q58,'Комунальні по областям'!Q64,'Комунальні по областям'!Q70,'Комунальні по областям'!Q76,'Комунальні по областям'!Q82,'Комунальні по областям'!Q88,'Комунальні по областям'!Q94,'Комунальні по областям'!Q100,'Комунальні по областям'!Q106,'Комунальні по областям'!Q112,'Комунальні по областям'!Q118,'Комунальні по областям'!Q124,'Комунальні по областям'!Q130,'Комунальні по областям'!Q136,'Комунальні по областям'!Q142,'Комунальні по областям'!Q148)</f>
        <v>1671</v>
      </c>
      <c r="R10" s="238">
        <f>SUM('Комунальні по областям'!R10,'Комунальні по областям'!R16,'Комунальні по областям'!R22,'Комунальні по областям'!R28,'Комунальні по областям'!R34,'Комунальні по областям'!R40,'Комунальні по областям'!R46,'Комунальні по областям'!R52,'Комунальні по областям'!R58,'Комунальні по областям'!R64,'Комунальні по областям'!R70,'Комунальні по областям'!R76,'Комунальні по областям'!R82,'Комунальні по областям'!R88,'Комунальні по областям'!R94,'Комунальні по областям'!R100,'Комунальні по областям'!R106,'Комунальні по областям'!R112,'Комунальні по областям'!R118,'Комунальні по областям'!R124,'Комунальні по областям'!R130,'Комунальні по областям'!R136,'Комунальні по областям'!R142,'Комунальні по областям'!R148)</f>
        <v>365</v>
      </c>
      <c r="S10" s="238">
        <f>SUM('Комунальні по областям'!S10,'Комунальні по областям'!S16,'Комунальні по областям'!S22,'Комунальні по областям'!S28,'Комунальні по областям'!S34,'Комунальні по областям'!S40,'Комунальні по областям'!S46,'Комунальні по областям'!S52,'Комунальні по областям'!S58,'Комунальні по областям'!S64,'Комунальні по областям'!S70,'Комунальні по областям'!S76,'Комунальні по областям'!S82,'Комунальні по областям'!S88,'Комунальні по областям'!S94,'Комунальні по областям'!S100,'Комунальні по областям'!S106,'Комунальні по областям'!S112,'Комунальні по областям'!S118,'Комунальні по областям'!S124,'Комунальні по областям'!S130,'Комунальні по областям'!S136,'Комунальні по областям'!S142,'Комунальні по областям'!S148)</f>
        <v>41</v>
      </c>
      <c r="T10" s="238">
        <f>SUM('Комунальні по областям'!T10,'Комунальні по областям'!T16,'Комунальні по областям'!T22,'Комунальні по областям'!T28,'Комунальні по областям'!T34,'Комунальні по областям'!T40,'Комунальні по областям'!T46,'Комунальні по областям'!T52,'Комунальні по областям'!T58,'Комунальні по областям'!T64,'Комунальні по областям'!T70,'Комунальні по областям'!T76,'Комунальні по областям'!T82,'Комунальні по областям'!T88,'Комунальні по областям'!T94,'Комунальні по областям'!T100,'Комунальні по областям'!T106,'Комунальні по областям'!T112,'Комунальні по областям'!T118,'Комунальні по областям'!T124,'Комунальні по областям'!T130,'Комунальні по областям'!T136,'Комунальні по областям'!T142,'Комунальні по областям'!T148)</f>
        <v>14411</v>
      </c>
      <c r="U10" s="238">
        <f>SUM('Комунальні по областям'!U10,'Комунальні по областям'!U16,'Комунальні по областям'!U22,'Комунальні по областям'!U28,'Комунальні по областям'!U34,'Комунальні по областям'!U40,'Комунальні по областям'!U46,'Комунальні по областям'!U52,'Комунальні по областям'!U58,'Комунальні по областям'!U64,'Комунальні по областям'!U70,'Комунальні по областям'!U76,'Комунальні по областям'!U82,'Комунальні по областям'!U88,'Комунальні по областям'!U94,'Комунальні по областям'!U100,'Комунальні по областям'!U106,'Комунальні по областям'!U112,'Комунальні по областям'!U118,'Комунальні по областям'!U124,'Комунальні по областям'!U130,'Комунальні по областям'!U136,'Комунальні по областям'!U142,'Комунальні по областям'!U148)</f>
        <v>1222</v>
      </c>
      <c r="V10" s="242">
        <f>SUM('Комунальні по областям'!V10,'Комунальні по областям'!V16,'Комунальні по областям'!V22,'Комунальні по областям'!V28,'Комунальні по областям'!V34,'Комунальні по областям'!V40,'Комунальні по областям'!V46,'Комунальні по областям'!V52,'Комунальні по областям'!V58,'Комунальні по областям'!V64,'Комунальні по областям'!V70,'Комунальні по областям'!V76,'Комунальні по областям'!V82,'Комунальні по областям'!V88,'Комунальні по областям'!V94,'Комунальні по областям'!V100,'Комунальні по областям'!V106,'Комунальні по областям'!V112,'Комунальні по областям'!V118,'Комунальні по областям'!V124,'Комунальні по областям'!V130,'Комунальні по областям'!V136,'Комунальні по областям'!V142,'Комунальні по областям'!V148)</f>
        <v>160</v>
      </c>
      <c r="W10" s="228">
        <f>SUM('Комунальні по областям'!W10,'Комунальні по областям'!W16,'Комунальні по областям'!W22,'Комунальні по областям'!W28,'Комунальні по областям'!W34,'Комунальні по областям'!W40,'Комунальні по областям'!W46,'Комунальні по областям'!W52,'Комунальні по областям'!W58,'Комунальні по областям'!W64,'Комунальні по областям'!W70,'Комунальні по областям'!W76,'Комунальні по областям'!W82,'Комунальні по областям'!W88,'Комунальні по областям'!W94,'Комунальні по областям'!W100,'Комунальні по областям'!W106,'Комунальні по областям'!W112,'Комунальні по областям'!W118,'Комунальні по областям'!W124,'Комунальні по областям'!W130,'Комунальні по областям'!W136,'Комунальні по областям'!W142,'Комунальні по областям'!W148)</f>
        <v>15333</v>
      </c>
      <c r="X10" s="229">
        <f>SUM('Комунальні по областям'!X10,'Комунальні по областям'!X16,'Комунальні по областям'!X22,'Комунальні по областям'!X28,'Комунальні по областям'!X34,'Комунальні по областям'!X40,'Комунальні по областям'!X46,'Комунальні по областям'!X52,'Комунальні по областям'!X58,'Комунальні по областям'!X64,'Комунальні по областям'!X70,'Комунальні по областям'!X76,'Комунальні по областям'!X82,'Комунальні по областям'!X88,'Комунальні по областям'!X94,'Комунальні по областям'!X100,'Комунальні по областям'!X106,'Комунальні по областям'!X112,'Комунальні по областям'!X118,'Комунальні по областям'!X124,'Комунальні по областям'!X130,'Комунальні по областям'!X136,'Комунальні по областям'!X142,'Комунальні по областям'!X148)</f>
        <v>2537</v>
      </c>
      <c r="Y10" s="230">
        <f>SUM('Комунальні по областям'!Y10,'Комунальні по областям'!Y16,'Комунальні по областям'!Y22,'Комунальні по областям'!Y28,'Комунальні по областям'!Y34,'Комунальні по областям'!Y40,'Комунальні по областям'!Y46,'Комунальні по областям'!Y52,'Комунальні по областям'!Y58,'Комунальні по областям'!Y64,'Комунальні по областям'!Y70,'Комунальні по областям'!Y76,'Комунальні по областям'!Y82,'Комунальні по областям'!Y88,'Комунальні по областям'!Y94,'Комунальні по областям'!Y100,'Комунальні по областям'!Y106,'Комунальні по областям'!Y112,'Комунальні по областям'!Y118,'Комунальні по областям'!Y124,'Комунальні по областям'!Y130,'Комунальні по областям'!Y136,'Комунальні по областям'!Y142,'Комунальні по областям'!Y148)</f>
        <v>2</v>
      </c>
      <c r="Z10" s="231">
        <f>SUM('Комунальні по областям'!Z10,'Комунальні по областям'!Z16,'Комунальні по областям'!Z22,'Комунальні по областям'!Z28,'Комунальні по областям'!Z34,'Комунальні по областям'!Z40,'Комунальні по областям'!Z46,'Комунальні по областям'!Z52,'Комунальні по областям'!Z58,'Комунальні по областям'!Z64,'Комунальні по областям'!Z70,'Комунальні по областям'!Z76,'Комунальні по областям'!Z82,'Комунальні по областям'!Z88,'Комунальні по областям'!Z94,'Комунальні по областям'!Z100,'Комунальні по областям'!Z106,'Комунальні по областям'!Z112,'Комунальні по областям'!Z118,'Комунальні по областям'!Z124,'Комунальні по областям'!Z130,'Комунальні по областям'!Z136,'Комунальні по областям'!Z142,'Комунальні по областям'!Z148)</f>
        <v>5533</v>
      </c>
      <c r="AA10" s="231">
        <f>SUM('Комунальні по областям'!AA10,'Комунальні по областям'!AA16,'Комунальні по областям'!AA22,'Комунальні по областям'!AA28,'Комунальні по областям'!AA34,'Комунальні по областям'!AA40,'Комунальні по областям'!AA46,'Комунальні по областям'!AA52,'Комунальні по областям'!AA58,'Комунальні по областям'!AA64,'Комунальні по областям'!AA70,'Комунальні по областям'!AA76,'Комунальні по областям'!AA82,'Комунальні по областям'!AA88,'Комунальні по областям'!AA94,'Комунальні по областям'!AA100,'Комунальні по областям'!AA106,'Комунальні по областям'!AA112,'Комунальні по областям'!AA118,'Комунальні по областям'!AA124,'Комунальні по областям'!AA130,'Комунальні по областям'!AA136,'Комунальні по областям'!AA142,'Комунальні по областям'!AA148)</f>
        <v>5361</v>
      </c>
      <c r="AB10" s="231">
        <f>SUM('Комунальні по областям'!AB10,'Комунальні по областям'!AB16,'Комунальні по областям'!AB22,'Комунальні по областям'!AB28,'Комунальні по областям'!AB34,'Комунальні по областям'!AB40,'Комунальні по областям'!AB46,'Комунальні по областям'!AB52,'Комунальні по областям'!AB58,'Комунальні по областям'!AB64,'Комунальні по областям'!AB70,'Комунальні по областям'!AB76,'Комунальні по областям'!AB82,'Комунальні по областям'!AB88,'Комунальні по областям'!AB94,'Комунальні по областям'!AB100,'Комунальні по областям'!AB106,'Комунальні по областям'!AB112,'Комунальні по областям'!AB118,'Комунальні по областям'!AB124,'Комунальні по областям'!AB130,'Комунальні по областям'!AB136,'Комунальні по областям'!AB142,'Комунальні по областям'!AB148)</f>
        <v>1130</v>
      </c>
      <c r="AC10" s="231">
        <f>SUM('Комунальні по областям'!AC10,'Комунальні по областям'!AC16,'Комунальні по областям'!AC22,'Комунальні по областям'!AC28,'Комунальні по областям'!AC34,'Комунальні по областям'!AC40,'Комунальні по областям'!AC46,'Комунальні по областям'!AC52,'Комунальні по областям'!AC58,'Комунальні по областям'!AC64,'Комунальні по областям'!AC70,'Комунальні по областям'!AC76,'Комунальні по областям'!AC82,'Комунальні по областям'!AC88,'Комунальні по областям'!AC94,'Комунальні по областям'!AC100,'Комунальні по областям'!AC106,'Комунальні по областям'!AC112,'Комунальні по областям'!AC118,'Комунальні по областям'!AC124,'Комунальні по областям'!AC130,'Комунальні по областям'!AC136,'Комунальні по областям'!AC142,'Комунальні по областям'!AC148)</f>
        <v>9429</v>
      </c>
      <c r="AD10" s="232">
        <f>SUM('Комунальні по областям'!AD10,'Комунальні по областям'!AD16,'Комунальні по областям'!AD22,'Комунальні по областям'!AD28,'Комунальні по областям'!AD34,'Комунальні по областям'!AD40,'Комунальні по областям'!AD46,'Комунальні по областям'!AD52,'Комунальні по областям'!AD58,'Комунальні по областям'!AD64,'Комунальні по областям'!AD70,'Комунальні по областям'!AD76,'Комунальні по областям'!AD82,'Комунальні по областям'!AD88,'Комунальні по областям'!AD94,'Комунальні по областям'!AD100,'Комунальні по областям'!AD106,'Комунальні по областям'!AD112,'Комунальні по областям'!AD118,'Комунальні по областям'!AD124,'Комунальні по областям'!AD130,'Комунальні по областям'!AD136,'Комунальні по областям'!AD142,'Комунальні по областям'!AD148)</f>
        <v>1197</v>
      </c>
      <c r="AE10" s="524">
        <f>AVERAGE('Комунальні по областям'!AE10,'Комунальні по областям'!AE16,'Комунальні по областям'!AE22,'Комунальні по областям'!AE28,'Комунальні по областям'!AE34,'Комунальні по областям'!AE40,'Комунальні по областям'!AE46,'Комунальні по областям'!AE52,'Комунальні по областям'!AE58,'Комунальні по областям'!AE64,'Комунальні по областям'!AE70,'Комунальні по областям'!AE76,'Комунальні по областям'!AE82,'Комунальні по областям'!AE88,'Комунальні по областям'!AE94,'Комунальні по областям'!AE100,'Комунальні по областям'!AE106,'Комунальні по областям'!AE112,'Комунальні по областям'!AE118,'Комунальні по областям'!AE124,'Комунальні по областям'!AE130,'Комунальні по областям'!AE136,'Комунальні по областям'!AE142,'Комунальні по областям'!AE148)</f>
        <v>40.686254584088672</v>
      </c>
      <c r="AF10" s="480">
        <f>AVERAGE('Комунальні по областям'!AF10,'Комунальні по областям'!AF16,'Комунальні по областям'!AF22,'Комунальні по областям'!AF28,'Комунальні по областям'!AF34,'Комунальні по областям'!AF40,'Комунальні по областям'!AF46,'Комунальні по областям'!AF52,'Комунальні по областям'!AF58,'Комунальні по областям'!AF64,'Комунальні по областям'!AF70,'Комунальні по областям'!AF76,'Комунальні по областям'!AF82,'Комунальні по областям'!AF88,'Комунальні по областям'!AF94,'Комунальні по областям'!AF100,'Комунальні по областям'!AF106,'Комунальні по областям'!AF112,'Комунальні по областям'!AF118,'Комунальні по областям'!AF124,'Комунальні по областям'!AF130,'Комунальні по областям'!AF136,'Комунальні по областям'!AF142,'Комунальні по областям'!AF148)</f>
        <v>19.817963641957718</v>
      </c>
      <c r="AG10" s="492">
        <f>AVERAGE('Комунальні по областям'!AG10,'Комунальні по областям'!AG16,'Комунальні по областям'!AG22,'Комунальні по областям'!AG28,'Комунальні по областям'!AG34,'Комунальні по областям'!AG40,'Комунальні по областям'!AG46,'Комунальні по областям'!AG52,'Комунальні по областям'!AG58,'Комунальні по областям'!AG64,'Комунальні по областям'!AG70,'Комунальні по областям'!AG76,'Комунальні по областям'!AG82,'Комунальні по областям'!AG88,'Комунальні по областям'!AG94,'Комунальні по областям'!AG100,'Комунальні по областям'!AG106,'Комунальні по областям'!AG112,'Комунальні по областям'!AG118,'Комунальні по областям'!AG124,'Комунальні по областям'!AG130,'Комунальні по областям'!AG136,'Комунальні по областям'!AG142,'Комунальні по областям'!AG148)</f>
        <v>92.709598930055463</v>
      </c>
      <c r="AH10" s="247">
        <f>SUM(AO10:AS10)</f>
        <v>17614</v>
      </c>
      <c r="AI10" s="248"/>
      <c r="AJ10" s="249"/>
      <c r="AK10" s="250"/>
      <c r="AL10" s="251"/>
      <c r="AM10" s="249"/>
      <c r="AN10" s="250"/>
      <c r="AO10" s="254">
        <f>SUM('Комунальні по областям'!AO10,'Комунальні по областям'!AO16,'Комунальні по областям'!AO22,'Комунальні по областям'!AO28,'Комунальні по областям'!AO34,'Комунальні по областям'!AO40,'Комунальні по областям'!AO46,'Комунальні по областям'!AO52,'Комунальні по областям'!AO58,'Комунальні по областям'!AO64,'Комунальні по областям'!AO70,'Комунальні по областям'!AO76,'Комунальні по областям'!AO82,'Комунальні по областям'!AO88,'Комунальні по областям'!AO94,'Комунальні по областям'!AO100,'Комунальні по областям'!AO106,'Комунальні по областям'!AO112,'Комунальні по областям'!AO118,'Комунальні по областям'!AO124,'Комунальні по областям'!AO130,'Комунальні по областям'!AO136,'Комунальні по областям'!AO142,'Комунальні по областям'!AO148)</f>
        <v>1332</v>
      </c>
      <c r="AP10" s="255">
        <f>SUM('Комунальні по областям'!AP10,'Комунальні по областям'!AP16,'Комунальні по областям'!AP22,'Комунальні по областям'!AP28,'Комунальні по областям'!AP34,'Комунальні по областям'!AP40,'Комунальні по областям'!AP46,'Комунальні по областям'!AP52,'Комунальні по областям'!AP58,'Комунальні по областям'!AP64,'Комунальні по областям'!AP70,'Комунальні по областям'!AP76,'Комунальні по областям'!AP82,'Комунальні по областям'!AP88,'Комунальні по областям'!AP94,'Комунальні по областям'!AP100,'Комунальні по областям'!AP106,'Комунальні по областям'!AP112,'Комунальні по областям'!AP118,'Комунальні по областям'!AP124,'Комунальні по областям'!AP130,'Комунальні по областям'!AP136,'Комунальні по областям'!AP142,'Комунальні по областям'!AP148)</f>
        <v>4009</v>
      </c>
      <c r="AQ10" s="255">
        <f>SUM('Комунальні по областям'!AQ10,'Комунальні по областям'!AQ16,'Комунальні по областям'!AQ22,'Комунальні по областям'!AQ28,'Комунальні по областям'!AQ34,'Комунальні по областям'!AQ40,'Комунальні по областям'!AQ46,'Комунальні по областям'!AQ52,'Комунальні по областям'!AQ58,'Комунальні по областям'!AQ64,'Комунальні по областям'!AQ70,'Комунальні по областям'!AQ76,'Комунальні по областям'!AQ82,'Комунальні по областям'!AQ88,'Комунальні по областям'!AQ94,'Комунальні по областям'!AQ100,'Комунальні по областям'!AQ106,'Комунальні по областям'!AQ112,'Комунальні по областям'!AQ118,'Комунальні по областям'!AQ124,'Комунальні по областям'!AQ130,'Комунальні по областям'!AQ136,'Комунальні по областям'!AQ142,'Комунальні по областям'!AQ148)</f>
        <v>8681</v>
      </c>
      <c r="AR10" s="255">
        <f>SUM('Комунальні по областям'!AR10,'Комунальні по областям'!AR16,'Комунальні по областям'!AR22,'Комунальні по областям'!AR28,'Комунальні по областям'!AR34,'Комунальні по областям'!AR40,'Комунальні по областям'!AR46,'Комунальні по областям'!AR52,'Комунальні по областям'!AR58,'Комунальні по областям'!AR64,'Комунальні по областям'!AR70,'Комунальні по областям'!AR76,'Комунальні по областям'!AR82,'Комунальні по областям'!AR88,'Комунальні по областям'!AR94,'Комунальні по областям'!AR100,'Комунальні по областям'!AR106,'Комунальні по областям'!AR112,'Комунальні по областям'!AR118,'Комунальні по областям'!AR124,'Комунальні по областям'!AR130,'Комунальні по областям'!AR136,'Комунальні по областям'!AR142,'Комунальні по областям'!AR148)</f>
        <v>3111</v>
      </c>
      <c r="AS10" s="255">
        <f>SUM('Комунальні по областям'!AS10,'Комунальні по областям'!AS16,'Комунальні по областям'!AS22,'Комунальні по областям'!AS28,'Комунальні по областям'!AS34,'Комунальні по областям'!AS40,'Комунальні по областям'!AS46,'Комунальні по областям'!AS52,'Комунальні по областям'!AS58,'Комунальні по областям'!AS64,'Комунальні по областям'!AS70,'Комунальні по областям'!AS76,'Комунальні по областям'!AS82,'Комунальні по областям'!AS88,'Комунальні по областям'!AS94,'Комунальні по областям'!AS100,'Комунальні по областям'!AS106,'Комунальні по областям'!AS112,'Комунальні по областям'!AS118,'Комунальні по областям'!AS124,'Комунальні по областям'!AS130,'Комунальні по областям'!AS136,'Комунальні по областям'!AS142,'Комунальні по областям'!AS148)</f>
        <v>481</v>
      </c>
      <c r="AT10" s="372">
        <f>SUM(AU10:BC10)</f>
        <v>453</v>
      </c>
      <c r="AU10" s="228">
        <f>SUM('Комунальні по областям'!AU10,'Комунальні по областям'!AU16,'Комунальні по областям'!AU22,'Комунальні по областям'!AU28,'Комунальні по областям'!AU34,'Комунальні по областям'!AU40,'Комунальні по областям'!AU46,'Комунальні по областям'!AU52,'Комунальні по областям'!AU58,'Комунальні по областям'!AU64,'Комунальні по областям'!AU70,'Комунальні по областям'!AU76,'Комунальні по областям'!AU82,'Комунальні по областям'!AU88,'Комунальні по областям'!AU94,'Комунальні по областям'!AU100,'Комунальні по областям'!AU106,'Комунальні по областям'!AU112,'Комунальні по областям'!AU118,'Комунальні по областям'!AU124,'Комунальні по областям'!AU130,'Комунальні по областям'!AU136,'Комунальні по областям'!AU142,'Комунальні по областям'!AU148)</f>
        <v>5</v>
      </c>
      <c r="AV10" s="238">
        <f>SUM('Комунальні по областям'!AV10,'Комунальні по областям'!AV16,'Комунальні по областям'!AV22,'Комунальні по областям'!AV28,'Комунальні по областям'!AV34,'Комунальні по областям'!AV40,'Комунальні по областям'!AV46,'Комунальні по областям'!AV52,'Комунальні по областям'!AV58,'Комунальні по областям'!AV64,'Комунальні по областям'!AV70,'Комунальні по областям'!AV76,'Комунальні по областям'!AV82,'Комунальні по областям'!AV88,'Комунальні по областям'!AV94,'Комунальні по областям'!AV100,'Комунальні по областям'!AV106,'Комунальні по областям'!AV112,'Комунальні по областям'!AV118,'Комунальні по областям'!AV124,'Комунальні по областям'!AV130,'Комунальні по областям'!AV136,'Комунальні по областям'!AV142,'Комунальні по областям'!AV148)</f>
        <v>14</v>
      </c>
      <c r="AW10" s="238">
        <f>SUM('Комунальні по областям'!AW10,'Комунальні по областям'!AW16,'Комунальні по областям'!AW22,'Комунальні по областям'!AW28,'Комунальні по областям'!AW34,'Комунальні по областям'!AW40,'Комунальні по областям'!AW46,'Комунальні по областям'!AW52,'Комунальні по областям'!AW58,'Комунальні по областям'!AW64,'Комунальні по областям'!AW70,'Комунальні по областям'!AW76,'Комунальні по областям'!AW82,'Комунальні по областям'!AW88,'Комунальні по областям'!AW94,'Комунальні по областям'!AW100,'Комунальні по областям'!AW106,'Комунальні по областям'!AW112,'Комунальні по областям'!AW118,'Комунальні по областям'!AW124,'Комунальні по областям'!AW130,'Комунальні по областям'!AW136,'Комунальні по областям'!AW142,'Комунальні по областям'!AW148)</f>
        <v>42</v>
      </c>
      <c r="AX10" s="238">
        <f>SUM('Комунальні по областям'!AX10,'Комунальні по областям'!AX16,'Комунальні по областям'!AX22,'Комунальні по областям'!AX28,'Комунальні по областям'!AX34,'Комунальні по областям'!AX40,'Комунальні по областям'!AX46,'Комунальні по областям'!AX52,'Комунальні по областям'!AX58,'Комунальні по областям'!AX64,'Комунальні по областям'!AX70,'Комунальні по областям'!AX76,'Комунальні по областям'!AX82,'Комунальні по областям'!AX88,'Комунальні по областям'!AX94,'Комунальні по областям'!AX100,'Комунальні по областям'!AX106,'Комунальні по областям'!AX112,'Комунальні по областям'!AX118,'Комунальні по областям'!AX124,'Комунальні по областям'!AX130,'Комунальні по областям'!AX136,'Комунальні по областям'!AX142,'Комунальні по областям'!AX148)</f>
        <v>25</v>
      </c>
      <c r="AY10" s="238">
        <f>SUM('Комунальні по областям'!AY10,'Комунальні по областям'!AY16,'Комунальні по областям'!AY22,'Комунальні по областям'!AY28,'Комунальні по областям'!AY34,'Комунальні по областям'!AY40,'Комунальні по областям'!AY46,'Комунальні по областям'!AY52,'Комунальні по областям'!AY58,'Комунальні по областям'!AY64,'Комунальні по областям'!AY70,'Комунальні по областям'!AY76,'Комунальні по областям'!AY82,'Комунальні по областям'!AY88,'Комунальні по областям'!AY94,'Комунальні по областям'!AY100,'Комунальні по областям'!AY106,'Комунальні по областям'!AY112,'Комунальні по областям'!AY118,'Комунальні по областям'!AY124,'Комунальні по областям'!AY130,'Комунальні по областям'!AY136,'Комунальні по областям'!AY142,'Комунальні по областям'!AY148)</f>
        <v>158</v>
      </c>
      <c r="AZ10" s="238">
        <f>SUM('Комунальні по областям'!AZ10,'Комунальні по областям'!AZ16,'Комунальні по областям'!AZ22,'Комунальні по областям'!AZ28,'Комунальні по областям'!AZ34,'Комунальні по областям'!AZ40,'Комунальні по областям'!AZ46,'Комунальні по областям'!AZ52,'Комунальні по областям'!AZ58,'Комунальні по областям'!AZ64,'Комунальні по областям'!AZ70,'Комунальні по областям'!AZ76,'Комунальні по областям'!AZ82,'Комунальні по областям'!AZ88,'Комунальні по областям'!AZ94,'Комунальні по областям'!AZ100,'Комунальні по областям'!AZ106,'Комунальні по областям'!AZ112,'Комунальні по областям'!AZ118,'Комунальні по областям'!AZ124,'Комунальні по областям'!AZ130,'Комунальні по областям'!AZ136,'Комунальні по областям'!AZ142,'Комунальні по областям'!AZ148)</f>
        <v>2</v>
      </c>
      <c r="BA10" s="238">
        <f>SUM('Комунальні по областям'!BA10,'Комунальні по областям'!BA16,'Комунальні по областям'!BA22,'Комунальні по областям'!BA28,'Комунальні по областям'!BA34,'Комунальні по областям'!BA40,'Комунальні по областям'!BA46,'Комунальні по областям'!BA52,'Комунальні по областям'!BA58,'Комунальні по областям'!BA64,'Комунальні по областям'!BA70,'Комунальні по областям'!BA76,'Комунальні по областям'!BA82,'Комунальні по областям'!BA88,'Комунальні по областям'!BA94,'Комунальні по областям'!BA100,'Комунальні по областям'!BA106,'Комунальні по областям'!BA112,'Комунальні по областям'!BA118,'Комунальні по областям'!BA124,'Комунальні по областям'!BA130,'Комунальні по областям'!BA136,'Комунальні по областям'!BA142,'Комунальні по областям'!BA148)</f>
        <v>53</v>
      </c>
      <c r="BB10" s="238">
        <f>SUM('Комунальні по областям'!BB10,'Комунальні по областям'!BB16,'Комунальні по областям'!BB22,'Комунальні по областям'!BB28,'Комунальні по областям'!BB34,'Комунальні по областям'!BB40,'Комунальні по областям'!BB46,'Комунальні по областям'!BB52,'Комунальні по областям'!BB58,'Комунальні по областям'!BB64,'Комунальні по областям'!BB70,'Комунальні по областям'!BB76,'Комунальні по областям'!BB82,'Комунальні по областям'!BB88,'Комунальні по областям'!BB94,'Комунальні по областям'!BB100,'Комунальні по областям'!BB106,'Комунальні по областям'!BB112,'Комунальні по областям'!BB118,'Комунальні по областям'!BB124,'Комунальні по областям'!BB130,'Комунальні по областям'!BB136,'Комунальні по областям'!BB142,'Комунальні по областям'!BB148)</f>
        <v>122</v>
      </c>
      <c r="BC10" s="400">
        <f>SUM('Комунальні по областям'!BC10,'Комунальні по областям'!BC16,'Комунальні по областям'!BC22,'Комунальні по областям'!BC28,'Комунальні по областям'!BC34,'Комунальні по областям'!BC40,'Комунальні по областям'!BC46,'Комунальні по областям'!BC52,'Комунальні по областям'!BC58,'Комунальні по областям'!BC64,'Комунальні по областям'!BC70,'Комунальні по областям'!BC76,'Комунальні по областям'!BC82,'Комунальні по областям'!BC88,'Комунальні по областям'!BC94,'Комунальні по областям'!BC100,'Комунальні по областям'!BC106,'Комунальні по областям'!BC112,'Комунальні по областям'!BC118,'Комунальні по областям'!BC124,'Комунальні по областям'!BC130,'Комунальні по областям'!BC136,'Комунальні по областям'!BC142,'Комунальні по областям'!BC148)</f>
        <v>32</v>
      </c>
    </row>
    <row r="11" spans="1:55" ht="39" customHeight="1" thickBot="1">
      <c r="A11" s="2762"/>
      <c r="B11" s="256" t="s">
        <v>78</v>
      </c>
      <c r="C11" s="2627"/>
      <c r="D11" s="2771"/>
      <c r="E11" s="2406">
        <f t="shared" ref="E11" si="4">SUM(K11,AT11)</f>
        <v>0</v>
      </c>
      <c r="F11" s="2402">
        <f t="shared" ref="F11" si="5">SUM(G11:J11)</f>
        <v>0</v>
      </c>
      <c r="G11" s="435"/>
      <c r="H11" s="435"/>
      <c r="I11" s="435"/>
      <c r="J11" s="261"/>
      <c r="K11" s="504">
        <f t="shared" si="2"/>
        <v>0</v>
      </c>
      <c r="L11" s="448"/>
      <c r="M11" s="257"/>
      <c r="N11" s="257"/>
      <c r="O11" s="257"/>
      <c r="P11" s="258"/>
      <c r="Q11" s="511"/>
      <c r="R11" s="257"/>
      <c r="S11" s="257"/>
      <c r="T11" s="257"/>
      <c r="U11" s="257"/>
      <c r="V11" s="512"/>
      <c r="W11" s="448"/>
      <c r="X11" s="512"/>
      <c r="Y11" s="260"/>
      <c r="Z11" s="435"/>
      <c r="AA11" s="435"/>
      <c r="AB11" s="435"/>
      <c r="AC11" s="435"/>
      <c r="AD11" s="261"/>
      <c r="AE11" s="520"/>
      <c r="AF11" s="521"/>
      <c r="AG11" s="522"/>
      <c r="AH11" s="266"/>
      <c r="AI11" s="265"/>
      <c r="AJ11" s="441"/>
      <c r="AK11" s="513"/>
      <c r="AL11" s="514"/>
      <c r="AM11" s="441"/>
      <c r="AN11" s="513"/>
      <c r="AO11" s="514"/>
      <c r="AP11" s="441"/>
      <c r="AQ11" s="441"/>
      <c r="AR11" s="441"/>
      <c r="AS11" s="442"/>
      <c r="AT11" s="509">
        <f t="shared" ref="AT11" si="6">SUM(AU11:BC11)</f>
        <v>0</v>
      </c>
      <c r="AU11" s="448"/>
      <c r="AV11" s="257"/>
      <c r="AW11" s="257"/>
      <c r="AX11" s="257"/>
      <c r="AY11" s="257"/>
      <c r="AZ11" s="257"/>
      <c r="BA11" s="257"/>
      <c r="BB11" s="257"/>
      <c r="BC11" s="437"/>
    </row>
    <row r="12" spans="1:55" ht="33" customHeight="1" thickBot="1">
      <c r="A12" s="2768" t="s">
        <v>495</v>
      </c>
      <c r="B12" s="2769"/>
      <c r="C12" s="2769"/>
      <c r="D12" s="2769"/>
      <c r="E12" s="498">
        <f>SUM(E7:E11)</f>
        <v>20799</v>
      </c>
      <c r="F12" s="497">
        <f>SUM(F7:F11)</f>
        <v>593</v>
      </c>
      <c r="G12" s="455">
        <f t="shared" ref="G12:J12" si="7">SUM(G7:G11)</f>
        <v>330</v>
      </c>
      <c r="H12" s="455">
        <f t="shared" si="7"/>
        <v>130</v>
      </c>
      <c r="I12" s="455">
        <f t="shared" si="7"/>
        <v>125</v>
      </c>
      <c r="J12" s="455">
        <f t="shared" si="7"/>
        <v>8</v>
      </c>
      <c r="K12" s="455">
        <f>SUM(K7:K11)</f>
        <v>20274</v>
      </c>
      <c r="L12" s="455">
        <f>SUM(L7:L11)</f>
        <v>8723</v>
      </c>
      <c r="M12" s="455">
        <f t="shared" ref="M12:N12" si="8">SUM(M7:M11)</f>
        <v>2954</v>
      </c>
      <c r="N12" s="455">
        <f t="shared" si="8"/>
        <v>160</v>
      </c>
      <c r="O12" s="455">
        <f>SUM(O7:O11)</f>
        <v>237</v>
      </c>
      <c r="P12" s="455">
        <f t="shared" ref="P12" si="9">SUM(P7:P11)</f>
        <v>8200</v>
      </c>
      <c r="Q12" s="455">
        <f>SUM(Q7:Q11)</f>
        <v>1853</v>
      </c>
      <c r="R12" s="455">
        <f t="shared" ref="R12" si="10">SUM(R7:R11)</f>
        <v>421</v>
      </c>
      <c r="S12" s="455">
        <f>SUM(S7:S11)</f>
        <v>152</v>
      </c>
      <c r="T12" s="455">
        <f t="shared" ref="T12:V12" si="11">SUM(T7:T11)</f>
        <v>16343</v>
      </c>
      <c r="U12" s="455">
        <f t="shared" si="11"/>
        <v>1335</v>
      </c>
      <c r="V12" s="455">
        <f t="shared" si="11"/>
        <v>170</v>
      </c>
      <c r="W12" s="455">
        <f>SUM(W7:W11)</f>
        <v>17426</v>
      </c>
      <c r="X12" s="455">
        <f t="shared" ref="X12" si="12">SUM(X7:X11)</f>
        <v>2848</v>
      </c>
      <c r="Y12" s="455">
        <f>SUM(Y7:Y11)</f>
        <v>2</v>
      </c>
      <c r="Z12" s="455">
        <f t="shared" ref="Z12:AD12" si="13">SUM(Z7:Z11)</f>
        <v>6211</v>
      </c>
      <c r="AA12" s="455">
        <f t="shared" si="13"/>
        <v>6018</v>
      </c>
      <c r="AB12" s="455">
        <f t="shared" si="13"/>
        <v>1272</v>
      </c>
      <c r="AC12" s="455">
        <f t="shared" si="13"/>
        <v>10671</v>
      </c>
      <c r="AD12" s="455">
        <f t="shared" si="13"/>
        <v>1308</v>
      </c>
      <c r="AE12" s="471">
        <f>AVERAGE(AE10,AE9,AE7)</f>
        <v>41.452266966930694</v>
      </c>
      <c r="AF12" s="471">
        <f>AVERAGE(AF10,AF9,AF7)</f>
        <v>22.967326735034906</v>
      </c>
      <c r="AG12" s="455"/>
      <c r="AH12" s="455">
        <f>SUM(AH7:AH11)</f>
        <v>19963</v>
      </c>
      <c r="AI12" s="455">
        <f>SUM(AI7:AI11)</f>
        <v>29</v>
      </c>
      <c r="AJ12" s="455">
        <f t="shared" ref="AJ12:AK12" si="14">SUM(AJ7:AJ11)</f>
        <v>54</v>
      </c>
      <c r="AK12" s="455">
        <f t="shared" si="14"/>
        <v>24</v>
      </c>
      <c r="AL12" s="455">
        <f>SUM(AL7:AL11)</f>
        <v>283</v>
      </c>
      <c r="AM12" s="455">
        <f t="shared" ref="AM12" si="15">SUM(AM7:AM11)</f>
        <v>1882</v>
      </c>
      <c r="AN12" s="455">
        <f>SUM(AN7:AN11)</f>
        <v>77</v>
      </c>
      <c r="AO12" s="455">
        <f>SUM(AO7:AO11)</f>
        <v>1332</v>
      </c>
      <c r="AP12" s="455">
        <f>SUM(AP7:AP11)</f>
        <v>4009</v>
      </c>
      <c r="AQ12" s="455">
        <f t="shared" ref="AQ12:AR12" si="16">SUM(AQ7:AQ11)</f>
        <v>8681</v>
      </c>
      <c r="AR12" s="455">
        <f t="shared" si="16"/>
        <v>3111</v>
      </c>
      <c r="AS12" s="455">
        <f>SUM(AS7:AS11)</f>
        <v>481</v>
      </c>
      <c r="AT12" s="455">
        <f>SUM(AT7:AT11)</f>
        <v>525</v>
      </c>
      <c r="AU12" s="455">
        <f>SUM(AU7:AU11)</f>
        <v>8</v>
      </c>
      <c r="AV12" s="455">
        <f>SUM(AV7:AV11)</f>
        <v>21</v>
      </c>
      <c r="AW12" s="455">
        <f>SUM(AW7:AW11)</f>
        <v>45</v>
      </c>
      <c r="AX12" s="455">
        <f t="shared" ref="AX12:BC12" si="17">SUM(AX7:AX11)</f>
        <v>30</v>
      </c>
      <c r="AY12" s="455">
        <f t="shared" si="17"/>
        <v>184</v>
      </c>
      <c r="AZ12" s="455">
        <f t="shared" si="17"/>
        <v>2</v>
      </c>
      <c r="BA12" s="455">
        <f t="shared" si="17"/>
        <v>55</v>
      </c>
      <c r="BB12" s="455">
        <f t="shared" si="17"/>
        <v>140</v>
      </c>
      <c r="BC12" s="456">
        <f t="shared" si="17"/>
        <v>40</v>
      </c>
    </row>
  </sheetData>
  <mergeCells count="16">
    <mergeCell ref="A12:D12"/>
    <mergeCell ref="AT3:BC4"/>
    <mergeCell ref="L4:P4"/>
    <mergeCell ref="Q4:V4"/>
    <mergeCell ref="W4:X4"/>
    <mergeCell ref="Y4:AD4"/>
    <mergeCell ref="AE4:AF4"/>
    <mergeCell ref="AG4:AH4"/>
    <mergeCell ref="AI4:AS4"/>
    <mergeCell ref="A7:A11"/>
    <mergeCell ref="C7:C11"/>
    <mergeCell ref="D7:D11"/>
    <mergeCell ref="A3:A5"/>
    <mergeCell ref="C3:E4"/>
    <mergeCell ref="F3:J4"/>
    <mergeCell ref="K3:AS3"/>
  </mergeCells>
  <conditionalFormatting sqref="K7:K11">
    <cfRule type="expression" dxfId="19" priority="5">
      <formula>K7&lt;&gt;SUM(W7:X7)</formula>
    </cfRule>
    <cfRule type="expression" dxfId="18" priority="6">
      <formula>K7&lt;&gt;SUM(L7:P7)</formula>
    </cfRule>
    <cfRule type="expression" dxfId="17" priority="7">
      <formula>K7&lt;&gt;SUM(L7:P7)</formula>
    </cfRule>
    <cfRule type="expression" dxfId="16" priority="8">
      <formula>K7&lt;&gt;SUM(Q7:V7)</formula>
    </cfRule>
  </conditionalFormatting>
  <dataValidations count="3">
    <dataValidation type="decimal" allowBlank="1" showErrorMessage="1" sqref="AO11:AS11" xr:uid="{4518F269-127B-8E4F-A61B-B98752368ECD}">
      <formula1>0</formula1>
      <formula2>1000000000</formula2>
    </dataValidation>
    <dataValidation type="decimal" allowBlank="1" showErrorMessage="1" sqref="AL7:AN7" xr:uid="{91AC7A42-441F-534F-B776-434193EFFAD0}">
      <formula1>0</formula1>
      <formula2>100000000</formula2>
    </dataValidation>
    <dataValidation type="whole" allowBlank="1" showInputMessage="1" showErrorMessage="1" sqref="AO10:AS10" xr:uid="{27FCFCEF-4EB9-3640-B160-F1E399AA3807}">
      <formula1>0</formula1>
      <formula2>1000000000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8BCCE-89CF-FE47-B212-FABE19FB62B5}">
  <dimension ref="A4:Q1023"/>
  <sheetViews>
    <sheetView topLeftCell="A10" zoomScale="75" workbookViewId="0">
      <selection activeCell="E1025" sqref="E1025"/>
    </sheetView>
  </sheetViews>
  <sheetFormatPr defaultColWidth="11" defaultRowHeight="15.75"/>
  <cols>
    <col min="1" max="1" width="25.375" bestFit="1" customWidth="1"/>
    <col min="2" max="2" width="30.375" customWidth="1"/>
    <col min="4" max="4" width="28.625" customWidth="1"/>
    <col min="5" max="17" width="11.5" customWidth="1"/>
  </cols>
  <sheetData>
    <row r="4" spans="1:17" ht="16.5" thickBot="1"/>
    <row r="5" spans="1:17">
      <c r="A5" s="2660" t="s">
        <v>0</v>
      </c>
      <c r="B5" s="1"/>
      <c r="C5" s="2"/>
      <c r="D5" s="462"/>
      <c r="E5" s="2772" t="s">
        <v>9</v>
      </c>
      <c r="F5" s="2773"/>
      <c r="G5" s="2776" t="s">
        <v>10</v>
      </c>
      <c r="H5" s="2776"/>
      <c r="I5" s="2776"/>
      <c r="J5" s="2776"/>
      <c r="K5" s="2776"/>
      <c r="L5" s="2776"/>
      <c r="M5" s="2776"/>
      <c r="N5" s="2776"/>
      <c r="O5" s="2776"/>
      <c r="P5" s="2776"/>
      <c r="Q5" s="2777"/>
    </row>
    <row r="6" spans="1:17" ht="16.5" thickBot="1">
      <c r="A6" s="2661"/>
      <c r="B6" s="4"/>
      <c r="C6" s="5"/>
      <c r="D6" s="461"/>
      <c r="E6" s="2774"/>
      <c r="F6" s="2775"/>
      <c r="G6" s="2778"/>
      <c r="H6" s="2778"/>
      <c r="I6" s="2778"/>
      <c r="J6" s="2778"/>
      <c r="K6" s="2778"/>
      <c r="L6" s="2778"/>
      <c r="M6" s="2778"/>
      <c r="N6" s="2778"/>
      <c r="O6" s="2778"/>
      <c r="P6" s="2778"/>
      <c r="Q6" s="2779"/>
    </row>
    <row r="7" spans="1:17" ht="138" customHeight="1" thickBot="1">
      <c r="A7" s="2662"/>
      <c r="B7" s="172" t="s">
        <v>11</v>
      </c>
      <c r="C7" s="2258" t="s">
        <v>12</v>
      </c>
      <c r="D7" s="2291" t="s">
        <v>13</v>
      </c>
      <c r="E7" s="2259" t="s">
        <v>44</v>
      </c>
      <c r="F7" s="472" t="s">
        <v>45</v>
      </c>
      <c r="G7" s="463" t="s">
        <v>46</v>
      </c>
      <c r="H7" s="464" t="s">
        <v>47</v>
      </c>
      <c r="I7" s="465" t="s">
        <v>48</v>
      </c>
      <c r="J7" s="466" t="s">
        <v>49</v>
      </c>
      <c r="K7" s="467" t="s">
        <v>50</v>
      </c>
      <c r="L7" s="468" t="s">
        <v>51</v>
      </c>
      <c r="M7" s="469" t="s">
        <v>52</v>
      </c>
      <c r="N7" s="470" t="s">
        <v>53</v>
      </c>
      <c r="O7" s="470" t="s">
        <v>54</v>
      </c>
      <c r="P7" s="467" t="s">
        <v>55</v>
      </c>
      <c r="Q7" s="468" t="s">
        <v>56</v>
      </c>
    </row>
    <row r="8" spans="1:17" ht="16.5" thickBot="1">
      <c r="A8" s="208"/>
      <c r="B8" s="209" t="s">
        <v>57</v>
      </c>
      <c r="C8" s="210" t="s">
        <v>58</v>
      </c>
      <c r="D8" s="300" t="s">
        <v>59</v>
      </c>
      <c r="E8" s="2260">
        <v>31</v>
      </c>
      <c r="F8" s="305">
        <v>32</v>
      </c>
      <c r="G8" s="417">
        <v>33</v>
      </c>
      <c r="H8" s="308">
        <v>34</v>
      </c>
      <c r="I8" s="309">
        <v>35</v>
      </c>
      <c r="J8" s="417">
        <v>36</v>
      </c>
      <c r="K8" s="308">
        <v>37</v>
      </c>
      <c r="L8" s="309">
        <v>38</v>
      </c>
      <c r="M8" s="417">
        <v>39</v>
      </c>
      <c r="N8" s="308">
        <v>40</v>
      </c>
      <c r="O8" s="308">
        <v>41</v>
      </c>
      <c r="P8" s="308">
        <v>42</v>
      </c>
      <c r="Q8" s="309">
        <v>43</v>
      </c>
    </row>
    <row r="9" spans="1:17" ht="31.5">
      <c r="A9" s="2654" t="s">
        <v>205</v>
      </c>
      <c r="B9" s="2454" t="s">
        <v>222</v>
      </c>
      <c r="C9" s="2822" t="s">
        <v>223</v>
      </c>
      <c r="D9" s="2292" t="s">
        <v>74</v>
      </c>
      <c r="E9" s="612">
        <v>10</v>
      </c>
      <c r="F9" s="601">
        <f>SUM(J9:L9)</f>
        <v>70</v>
      </c>
      <c r="G9" s="673" t="s">
        <v>97</v>
      </c>
      <c r="H9" s="603" t="s">
        <v>97</v>
      </c>
      <c r="I9" s="613" t="s">
        <v>97</v>
      </c>
      <c r="J9" s="611">
        <v>15</v>
      </c>
      <c r="K9" s="603">
        <v>54</v>
      </c>
      <c r="L9" s="613">
        <v>1</v>
      </c>
      <c r="M9" s="611" t="s">
        <v>97</v>
      </c>
      <c r="N9" s="603" t="s">
        <v>97</v>
      </c>
      <c r="O9" s="603" t="s">
        <v>97</v>
      </c>
      <c r="P9" s="603" t="s">
        <v>97</v>
      </c>
      <c r="Q9" s="2036" t="s">
        <v>97</v>
      </c>
    </row>
    <row r="10" spans="1:17" ht="31.5">
      <c r="A10" s="2655"/>
      <c r="B10" s="2455"/>
      <c r="C10" s="2811"/>
      <c r="D10" s="2293" t="s">
        <v>75</v>
      </c>
      <c r="E10" s="2261"/>
      <c r="F10" s="615">
        <f>SUM(J10:L10)</f>
        <v>0</v>
      </c>
      <c r="G10" s="674" t="s">
        <v>98</v>
      </c>
      <c r="H10" s="617" t="s">
        <v>98</v>
      </c>
      <c r="I10" s="631" t="s">
        <v>98</v>
      </c>
      <c r="J10" s="629"/>
      <c r="K10" s="617"/>
      <c r="L10" s="631"/>
      <c r="M10" s="629" t="s">
        <v>97</v>
      </c>
      <c r="N10" s="617" t="s">
        <v>97</v>
      </c>
      <c r="O10" s="617" t="s">
        <v>97</v>
      </c>
      <c r="P10" s="617" t="s">
        <v>97</v>
      </c>
      <c r="Q10" s="2037" t="s">
        <v>97</v>
      </c>
    </row>
    <row r="11" spans="1:17" ht="31.5">
      <c r="A11" s="2655"/>
      <c r="B11" s="2455"/>
      <c r="C11" s="2811"/>
      <c r="D11" s="2293" t="s">
        <v>76</v>
      </c>
      <c r="E11" s="630">
        <v>80</v>
      </c>
      <c r="F11" s="615">
        <f>SUM(G11:I11)</f>
        <v>4</v>
      </c>
      <c r="G11" s="674">
        <v>2</v>
      </c>
      <c r="H11" s="617">
        <v>2</v>
      </c>
      <c r="I11" s="631"/>
      <c r="J11" s="629" t="s">
        <v>97</v>
      </c>
      <c r="K11" s="617" t="s">
        <v>97</v>
      </c>
      <c r="L11" s="631" t="s">
        <v>97</v>
      </c>
      <c r="M11" s="629" t="s">
        <v>97</v>
      </c>
      <c r="N11" s="617" t="s">
        <v>97</v>
      </c>
      <c r="O11" s="617" t="s">
        <v>97</v>
      </c>
      <c r="P11" s="617" t="s">
        <v>97</v>
      </c>
      <c r="Q11" s="2037" t="s">
        <v>97</v>
      </c>
    </row>
    <row r="12" spans="1:17">
      <c r="A12" s="2655"/>
      <c r="B12" s="2455"/>
      <c r="C12" s="2811"/>
      <c r="D12" s="2293" t="s">
        <v>77</v>
      </c>
      <c r="E12" s="630">
        <v>90</v>
      </c>
      <c r="F12" s="615">
        <f>SUM(M12:Q12)</f>
        <v>247</v>
      </c>
      <c r="G12" s="674" t="s">
        <v>98</v>
      </c>
      <c r="H12" s="617" t="s">
        <v>98</v>
      </c>
      <c r="I12" s="631" t="s">
        <v>98</v>
      </c>
      <c r="J12" s="629" t="s">
        <v>97</v>
      </c>
      <c r="K12" s="617" t="s">
        <v>97</v>
      </c>
      <c r="L12" s="631" t="s">
        <v>97</v>
      </c>
      <c r="M12" s="635">
        <v>16</v>
      </c>
      <c r="N12" s="636">
        <v>65</v>
      </c>
      <c r="O12" s="636">
        <v>127</v>
      </c>
      <c r="P12" s="636">
        <v>35</v>
      </c>
      <c r="Q12" s="2038">
        <v>4</v>
      </c>
    </row>
    <row r="13" spans="1:17" ht="32.25" thickBot="1">
      <c r="A13" s="2655"/>
      <c r="B13" s="2625"/>
      <c r="C13" s="2823"/>
      <c r="D13" s="2294" t="s">
        <v>78</v>
      </c>
      <c r="E13" s="2262"/>
      <c r="F13" s="637">
        <f>SUM(M13:Q13)</f>
        <v>0</v>
      </c>
      <c r="G13" s="2034" t="s">
        <v>97</v>
      </c>
      <c r="H13" s="639" t="s">
        <v>97</v>
      </c>
      <c r="I13" s="651" t="s">
        <v>97</v>
      </c>
      <c r="J13" s="649" t="s">
        <v>97</v>
      </c>
      <c r="K13" s="639" t="s">
        <v>98</v>
      </c>
      <c r="L13" s="651" t="s">
        <v>98</v>
      </c>
      <c r="M13" s="649"/>
      <c r="N13" s="639"/>
      <c r="O13" s="639"/>
      <c r="P13" s="639"/>
      <c r="Q13" s="2039"/>
    </row>
    <row r="14" spans="1:17" ht="31.5">
      <c r="A14" s="2655"/>
      <c r="B14" s="2454" t="s">
        <v>224</v>
      </c>
      <c r="C14" s="2810">
        <v>26285843</v>
      </c>
      <c r="D14" s="2295" t="s">
        <v>74</v>
      </c>
      <c r="E14" s="665">
        <v>10</v>
      </c>
      <c r="F14" s="669">
        <f>SUM(J14:L14)</f>
        <v>4</v>
      </c>
      <c r="G14" s="2035" t="s">
        <v>97</v>
      </c>
      <c r="H14" s="656" t="s">
        <v>97</v>
      </c>
      <c r="I14" s="664" t="s">
        <v>97</v>
      </c>
      <c r="J14" s="663"/>
      <c r="K14" s="656">
        <v>4</v>
      </c>
      <c r="L14" s="664"/>
      <c r="M14" s="663" t="s">
        <v>97</v>
      </c>
      <c r="N14" s="656" t="s">
        <v>97</v>
      </c>
      <c r="O14" s="656" t="s">
        <v>97</v>
      </c>
      <c r="P14" s="656" t="s">
        <v>97</v>
      </c>
      <c r="Q14" s="2040" t="s">
        <v>97</v>
      </c>
    </row>
    <row r="15" spans="1:17" ht="31.5">
      <c r="A15" s="2655"/>
      <c r="B15" s="2455"/>
      <c r="C15" s="2811"/>
      <c r="D15" s="2293" t="s">
        <v>75</v>
      </c>
      <c r="E15" s="630"/>
      <c r="F15" s="615">
        <f>SUM(J15:L15)</f>
        <v>0</v>
      </c>
      <c r="G15" s="674" t="s">
        <v>98</v>
      </c>
      <c r="H15" s="617" t="s">
        <v>98</v>
      </c>
      <c r="I15" s="631" t="s">
        <v>98</v>
      </c>
      <c r="J15" s="629"/>
      <c r="K15" s="617"/>
      <c r="L15" s="631"/>
      <c r="M15" s="629" t="s">
        <v>97</v>
      </c>
      <c r="N15" s="617" t="s">
        <v>97</v>
      </c>
      <c r="O15" s="617" t="s">
        <v>97</v>
      </c>
      <c r="P15" s="617" t="s">
        <v>97</v>
      </c>
      <c r="Q15" s="2037" t="s">
        <v>97</v>
      </c>
    </row>
    <row r="16" spans="1:17" ht="31.5">
      <c r="A16" s="2655"/>
      <c r="B16" s="2455"/>
      <c r="C16" s="2811"/>
      <c r="D16" s="2293" t="s">
        <v>76</v>
      </c>
      <c r="E16" s="630"/>
      <c r="F16" s="615">
        <f>SUM(G16:I16)</f>
        <v>0</v>
      </c>
      <c r="G16" s="674"/>
      <c r="H16" s="617"/>
      <c r="I16" s="631"/>
      <c r="J16" s="629" t="s">
        <v>97</v>
      </c>
      <c r="K16" s="617" t="s">
        <v>97</v>
      </c>
      <c r="L16" s="631" t="s">
        <v>97</v>
      </c>
      <c r="M16" s="629" t="s">
        <v>97</v>
      </c>
      <c r="N16" s="617" t="s">
        <v>97</v>
      </c>
      <c r="O16" s="617" t="s">
        <v>97</v>
      </c>
      <c r="P16" s="617" t="s">
        <v>97</v>
      </c>
      <c r="Q16" s="2037" t="s">
        <v>97</v>
      </c>
    </row>
    <row r="17" spans="1:17">
      <c r="A17" s="2655"/>
      <c r="B17" s="2455"/>
      <c r="C17" s="2811"/>
      <c r="D17" s="2293" t="s">
        <v>77</v>
      </c>
      <c r="E17" s="630">
        <v>120</v>
      </c>
      <c r="F17" s="615">
        <f>SUM(M17:Q17)</f>
        <v>6</v>
      </c>
      <c r="G17" s="674" t="s">
        <v>98</v>
      </c>
      <c r="H17" s="617" t="s">
        <v>98</v>
      </c>
      <c r="I17" s="631" t="s">
        <v>98</v>
      </c>
      <c r="J17" s="629" t="s">
        <v>97</v>
      </c>
      <c r="K17" s="617" t="s">
        <v>97</v>
      </c>
      <c r="L17" s="631" t="s">
        <v>97</v>
      </c>
      <c r="M17" s="629"/>
      <c r="N17" s="617"/>
      <c r="O17" s="617">
        <v>4</v>
      </c>
      <c r="P17" s="617">
        <v>2</v>
      </c>
      <c r="Q17" s="2037"/>
    </row>
    <row r="18" spans="1:17" ht="32.25" thickBot="1">
      <c r="A18" s="2655"/>
      <c r="B18" s="2625"/>
      <c r="C18" s="2812"/>
      <c r="D18" s="2294" t="s">
        <v>78</v>
      </c>
      <c r="E18" s="668"/>
      <c r="F18" s="2332">
        <f>SUM(M18:Q18)</f>
        <v>0</v>
      </c>
      <c r="G18" s="2034" t="s">
        <v>97</v>
      </c>
      <c r="H18" s="639" t="s">
        <v>97</v>
      </c>
      <c r="I18" s="651" t="s">
        <v>97</v>
      </c>
      <c r="J18" s="649" t="s">
        <v>97</v>
      </c>
      <c r="K18" s="639" t="s">
        <v>98</v>
      </c>
      <c r="L18" s="651" t="s">
        <v>98</v>
      </c>
      <c r="M18" s="649"/>
      <c r="N18" s="639"/>
      <c r="O18" s="639"/>
      <c r="P18" s="639"/>
      <c r="Q18" s="2039"/>
    </row>
    <row r="19" spans="1:17" ht="31.5">
      <c r="A19" s="2655"/>
      <c r="B19" s="2454" t="s">
        <v>225</v>
      </c>
      <c r="C19" s="2810" t="s">
        <v>226</v>
      </c>
      <c r="D19" s="2295" t="s">
        <v>74</v>
      </c>
      <c r="E19" s="665"/>
      <c r="F19" s="669">
        <f>SUM(J19:L19)</f>
        <v>0</v>
      </c>
      <c r="G19" s="2035" t="s">
        <v>97</v>
      </c>
      <c r="H19" s="656" t="s">
        <v>97</v>
      </c>
      <c r="I19" s="664" t="s">
        <v>97</v>
      </c>
      <c r="J19" s="663"/>
      <c r="K19" s="656"/>
      <c r="L19" s="664"/>
      <c r="M19" s="663" t="s">
        <v>97</v>
      </c>
      <c r="N19" s="656" t="s">
        <v>97</v>
      </c>
      <c r="O19" s="656" t="s">
        <v>97</v>
      </c>
      <c r="P19" s="656" t="s">
        <v>97</v>
      </c>
      <c r="Q19" s="2040" t="s">
        <v>97</v>
      </c>
    </row>
    <row r="20" spans="1:17" ht="31.5">
      <c r="A20" s="2655"/>
      <c r="B20" s="2455"/>
      <c r="C20" s="2811"/>
      <c r="D20" s="2293" t="s">
        <v>75</v>
      </c>
      <c r="E20" s="630"/>
      <c r="F20" s="615">
        <f>SUM(J20:L20)</f>
        <v>0</v>
      </c>
      <c r="G20" s="674" t="s">
        <v>98</v>
      </c>
      <c r="H20" s="617" t="s">
        <v>98</v>
      </c>
      <c r="I20" s="631" t="s">
        <v>98</v>
      </c>
      <c r="J20" s="629"/>
      <c r="K20" s="617"/>
      <c r="L20" s="631"/>
      <c r="M20" s="629" t="s">
        <v>97</v>
      </c>
      <c r="N20" s="617" t="s">
        <v>97</v>
      </c>
      <c r="O20" s="617" t="s">
        <v>97</v>
      </c>
      <c r="P20" s="617" t="s">
        <v>97</v>
      </c>
      <c r="Q20" s="2037" t="s">
        <v>97</v>
      </c>
    </row>
    <row r="21" spans="1:17" ht="31.5">
      <c r="A21" s="2655"/>
      <c r="B21" s="2455"/>
      <c r="C21" s="2811"/>
      <c r="D21" s="2293" t="s">
        <v>76</v>
      </c>
      <c r="E21" s="630"/>
      <c r="F21" s="615">
        <f>SUM(G21:I21)</f>
        <v>0</v>
      </c>
      <c r="G21" s="674"/>
      <c r="H21" s="617"/>
      <c r="I21" s="631"/>
      <c r="J21" s="629" t="s">
        <v>97</v>
      </c>
      <c r="K21" s="617" t="s">
        <v>97</v>
      </c>
      <c r="L21" s="631" t="s">
        <v>97</v>
      </c>
      <c r="M21" s="629" t="s">
        <v>97</v>
      </c>
      <c r="N21" s="617" t="s">
        <v>97</v>
      </c>
      <c r="O21" s="617" t="s">
        <v>97</v>
      </c>
      <c r="P21" s="617" t="s">
        <v>97</v>
      </c>
      <c r="Q21" s="2037" t="s">
        <v>97</v>
      </c>
    </row>
    <row r="22" spans="1:17">
      <c r="A22" s="2655"/>
      <c r="B22" s="2455"/>
      <c r="C22" s="2811"/>
      <c r="D22" s="2293" t="s">
        <v>77</v>
      </c>
      <c r="E22" s="630"/>
      <c r="F22" s="615">
        <f>SUM(M22:Q22)</f>
        <v>0</v>
      </c>
      <c r="G22" s="674" t="s">
        <v>98</v>
      </c>
      <c r="H22" s="617" t="s">
        <v>98</v>
      </c>
      <c r="I22" s="631" t="s">
        <v>98</v>
      </c>
      <c r="J22" s="629" t="s">
        <v>97</v>
      </c>
      <c r="K22" s="617" t="s">
        <v>97</v>
      </c>
      <c r="L22" s="631" t="s">
        <v>97</v>
      </c>
      <c r="M22" s="629"/>
      <c r="N22" s="617"/>
      <c r="O22" s="617"/>
      <c r="P22" s="617"/>
      <c r="Q22" s="2037"/>
    </row>
    <row r="23" spans="1:17" ht="32.25" thickBot="1">
      <c r="A23" s="2655"/>
      <c r="B23" s="2625"/>
      <c r="C23" s="2812"/>
      <c r="D23" s="2296" t="s">
        <v>78</v>
      </c>
      <c r="E23" s="650"/>
      <c r="F23" s="637">
        <f>SUM(M23:Q23)</f>
        <v>0</v>
      </c>
      <c r="G23" s="2034" t="s">
        <v>97</v>
      </c>
      <c r="H23" s="639" t="s">
        <v>97</v>
      </c>
      <c r="I23" s="651" t="s">
        <v>97</v>
      </c>
      <c r="J23" s="649" t="s">
        <v>97</v>
      </c>
      <c r="K23" s="639" t="s">
        <v>98</v>
      </c>
      <c r="L23" s="651" t="s">
        <v>98</v>
      </c>
      <c r="M23" s="649"/>
      <c r="N23" s="639"/>
      <c r="O23" s="639"/>
      <c r="P23" s="639"/>
      <c r="Q23" s="2039"/>
    </row>
    <row r="24" spans="1:17" ht="31.5">
      <c r="A24" s="2655"/>
      <c r="B24" s="2454" t="s">
        <v>227</v>
      </c>
      <c r="C24" s="2810" t="s">
        <v>228</v>
      </c>
      <c r="D24" s="2295" t="s">
        <v>74</v>
      </c>
      <c r="E24" s="665"/>
      <c r="F24" s="669">
        <f>SUM(J24:L24)</f>
        <v>1</v>
      </c>
      <c r="G24" s="2035" t="s">
        <v>97</v>
      </c>
      <c r="H24" s="656" t="s">
        <v>97</v>
      </c>
      <c r="I24" s="664" t="s">
        <v>97</v>
      </c>
      <c r="J24" s="663"/>
      <c r="K24" s="656">
        <v>1</v>
      </c>
      <c r="L24" s="664"/>
      <c r="M24" s="663" t="s">
        <v>97</v>
      </c>
      <c r="N24" s="656" t="s">
        <v>97</v>
      </c>
      <c r="O24" s="656" t="s">
        <v>97</v>
      </c>
      <c r="P24" s="656" t="s">
        <v>97</v>
      </c>
      <c r="Q24" s="2040" t="s">
        <v>97</v>
      </c>
    </row>
    <row r="25" spans="1:17" ht="31.5">
      <c r="A25" s="2655"/>
      <c r="B25" s="2455"/>
      <c r="C25" s="2811"/>
      <c r="D25" s="2293" t="s">
        <v>75</v>
      </c>
      <c r="E25" s="630"/>
      <c r="F25" s="615">
        <f>SUM(J25:L25)</f>
        <v>0</v>
      </c>
      <c r="G25" s="674" t="s">
        <v>98</v>
      </c>
      <c r="H25" s="617" t="s">
        <v>98</v>
      </c>
      <c r="I25" s="631" t="s">
        <v>98</v>
      </c>
      <c r="J25" s="629"/>
      <c r="K25" s="617"/>
      <c r="L25" s="631"/>
      <c r="M25" s="629" t="s">
        <v>97</v>
      </c>
      <c r="N25" s="617" t="s">
        <v>97</v>
      </c>
      <c r="O25" s="617" t="s">
        <v>97</v>
      </c>
      <c r="P25" s="617" t="s">
        <v>97</v>
      </c>
      <c r="Q25" s="2037" t="s">
        <v>97</v>
      </c>
    </row>
    <row r="26" spans="1:17" ht="31.5">
      <c r="A26" s="2655"/>
      <c r="B26" s="2455"/>
      <c r="C26" s="2811"/>
      <c r="D26" s="2293" t="s">
        <v>76</v>
      </c>
      <c r="E26" s="630"/>
      <c r="F26" s="615">
        <f>SUM(G26:I26)</f>
        <v>0</v>
      </c>
      <c r="G26" s="674"/>
      <c r="H26" s="617"/>
      <c r="I26" s="631"/>
      <c r="J26" s="629" t="s">
        <v>97</v>
      </c>
      <c r="K26" s="617" t="s">
        <v>97</v>
      </c>
      <c r="L26" s="631" t="s">
        <v>97</v>
      </c>
      <c r="M26" s="629" t="s">
        <v>97</v>
      </c>
      <c r="N26" s="617" t="s">
        <v>97</v>
      </c>
      <c r="O26" s="617" t="s">
        <v>97</v>
      </c>
      <c r="P26" s="617" t="s">
        <v>97</v>
      </c>
      <c r="Q26" s="2037" t="s">
        <v>97</v>
      </c>
    </row>
    <row r="27" spans="1:17">
      <c r="A27" s="2655"/>
      <c r="B27" s="2455"/>
      <c r="C27" s="2811"/>
      <c r="D27" s="2293" t="s">
        <v>77</v>
      </c>
      <c r="E27" s="630">
        <v>98</v>
      </c>
      <c r="F27" s="615">
        <f>SUM(M27:Q27)</f>
        <v>22</v>
      </c>
      <c r="G27" s="674" t="s">
        <v>98</v>
      </c>
      <c r="H27" s="617" t="s">
        <v>98</v>
      </c>
      <c r="I27" s="631" t="s">
        <v>98</v>
      </c>
      <c r="J27" s="629" t="s">
        <v>97</v>
      </c>
      <c r="K27" s="617" t="s">
        <v>97</v>
      </c>
      <c r="L27" s="631" t="s">
        <v>97</v>
      </c>
      <c r="M27" s="629">
        <v>2</v>
      </c>
      <c r="N27" s="617">
        <v>2</v>
      </c>
      <c r="O27" s="617">
        <v>13</v>
      </c>
      <c r="P27" s="617">
        <v>5</v>
      </c>
      <c r="Q27" s="2037"/>
    </row>
    <row r="28" spans="1:17" ht="32.25" thickBot="1">
      <c r="A28" s="2655"/>
      <c r="B28" s="2625"/>
      <c r="C28" s="2812"/>
      <c r="D28" s="2296" t="s">
        <v>78</v>
      </c>
      <c r="E28" s="650"/>
      <c r="F28" s="637">
        <f>SUM(M28:Q28)</f>
        <v>0</v>
      </c>
      <c r="G28" s="2034" t="s">
        <v>97</v>
      </c>
      <c r="H28" s="639" t="s">
        <v>97</v>
      </c>
      <c r="I28" s="651" t="s">
        <v>97</v>
      </c>
      <c r="J28" s="649" t="s">
        <v>97</v>
      </c>
      <c r="K28" s="639" t="s">
        <v>98</v>
      </c>
      <c r="L28" s="651" t="s">
        <v>98</v>
      </c>
      <c r="M28" s="649"/>
      <c r="N28" s="639"/>
      <c r="O28" s="639"/>
      <c r="P28" s="639"/>
      <c r="Q28" s="2039"/>
    </row>
    <row r="29" spans="1:17" ht="31.5">
      <c r="A29" s="2655"/>
      <c r="B29" s="2454" t="s">
        <v>229</v>
      </c>
      <c r="C29" s="2810" t="s">
        <v>230</v>
      </c>
      <c r="D29" s="2295" t="s">
        <v>74</v>
      </c>
      <c r="E29" s="665"/>
      <c r="F29" s="669">
        <f>SUM(J29:L29)</f>
        <v>0</v>
      </c>
      <c r="G29" s="2035" t="s">
        <v>97</v>
      </c>
      <c r="H29" s="656" t="s">
        <v>97</v>
      </c>
      <c r="I29" s="664" t="s">
        <v>97</v>
      </c>
      <c r="J29" s="663"/>
      <c r="K29" s="656"/>
      <c r="L29" s="664"/>
      <c r="M29" s="663" t="s">
        <v>97</v>
      </c>
      <c r="N29" s="656" t="s">
        <v>97</v>
      </c>
      <c r="O29" s="656" t="s">
        <v>97</v>
      </c>
      <c r="P29" s="656" t="s">
        <v>97</v>
      </c>
      <c r="Q29" s="2040" t="s">
        <v>97</v>
      </c>
    </row>
    <row r="30" spans="1:17" ht="31.5">
      <c r="A30" s="2655"/>
      <c r="B30" s="2455"/>
      <c r="C30" s="2811"/>
      <c r="D30" s="2293" t="s">
        <v>75</v>
      </c>
      <c r="E30" s="630"/>
      <c r="F30" s="615">
        <f>SUM(J30:L30)</f>
        <v>0</v>
      </c>
      <c r="G30" s="674" t="s">
        <v>98</v>
      </c>
      <c r="H30" s="617" t="s">
        <v>98</v>
      </c>
      <c r="I30" s="631" t="s">
        <v>98</v>
      </c>
      <c r="J30" s="629"/>
      <c r="K30" s="617"/>
      <c r="L30" s="631"/>
      <c r="M30" s="629" t="s">
        <v>97</v>
      </c>
      <c r="N30" s="617" t="s">
        <v>97</v>
      </c>
      <c r="O30" s="617" t="s">
        <v>97</v>
      </c>
      <c r="P30" s="617" t="s">
        <v>97</v>
      </c>
      <c r="Q30" s="2037" t="s">
        <v>97</v>
      </c>
    </row>
    <row r="31" spans="1:17" ht="31.5">
      <c r="A31" s="2655"/>
      <c r="B31" s="2455"/>
      <c r="C31" s="2811"/>
      <c r="D31" s="2293" t="s">
        <v>76</v>
      </c>
      <c r="E31" s="630"/>
      <c r="F31" s="615">
        <f>SUM(G31:I31)</f>
        <v>0</v>
      </c>
      <c r="G31" s="674"/>
      <c r="H31" s="617"/>
      <c r="I31" s="631"/>
      <c r="J31" s="629" t="s">
        <v>97</v>
      </c>
      <c r="K31" s="617" t="s">
        <v>97</v>
      </c>
      <c r="L31" s="631" t="s">
        <v>97</v>
      </c>
      <c r="M31" s="629" t="s">
        <v>97</v>
      </c>
      <c r="N31" s="617" t="s">
        <v>97</v>
      </c>
      <c r="O31" s="617" t="s">
        <v>97</v>
      </c>
      <c r="P31" s="617" t="s">
        <v>97</v>
      </c>
      <c r="Q31" s="2037" t="s">
        <v>97</v>
      </c>
    </row>
    <row r="32" spans="1:17">
      <c r="A32" s="2655"/>
      <c r="B32" s="2455"/>
      <c r="C32" s="2811"/>
      <c r="D32" s="2293" t="s">
        <v>77</v>
      </c>
      <c r="E32" s="630">
        <v>115</v>
      </c>
      <c r="F32" s="615">
        <f>SUM(M32:Q32)</f>
        <v>28</v>
      </c>
      <c r="G32" s="674" t="s">
        <v>98</v>
      </c>
      <c r="H32" s="617" t="s">
        <v>98</v>
      </c>
      <c r="I32" s="631" t="s">
        <v>98</v>
      </c>
      <c r="J32" s="629" t="s">
        <v>97</v>
      </c>
      <c r="K32" s="617" t="s">
        <v>97</v>
      </c>
      <c r="L32" s="631" t="s">
        <v>97</v>
      </c>
      <c r="M32" s="629">
        <v>2</v>
      </c>
      <c r="N32" s="617"/>
      <c r="O32" s="617">
        <v>18</v>
      </c>
      <c r="P32" s="617">
        <v>8</v>
      </c>
      <c r="Q32" s="2037"/>
    </row>
    <row r="33" spans="1:17" ht="32.25" thickBot="1">
      <c r="A33" s="2655"/>
      <c r="B33" s="2625"/>
      <c r="C33" s="2812"/>
      <c r="D33" s="2296" t="s">
        <v>78</v>
      </c>
      <c r="E33" s="650"/>
      <c r="F33" s="637">
        <f>SUM(M33:Q33)</f>
        <v>0</v>
      </c>
      <c r="G33" s="2034" t="s">
        <v>97</v>
      </c>
      <c r="H33" s="639" t="s">
        <v>97</v>
      </c>
      <c r="I33" s="651" t="s">
        <v>97</v>
      </c>
      <c r="J33" s="649" t="s">
        <v>97</v>
      </c>
      <c r="K33" s="639" t="s">
        <v>98</v>
      </c>
      <c r="L33" s="651" t="s">
        <v>98</v>
      </c>
      <c r="M33" s="649"/>
      <c r="N33" s="639"/>
      <c r="O33" s="639"/>
      <c r="P33" s="639"/>
      <c r="Q33" s="2039"/>
    </row>
    <row r="34" spans="1:17" ht="31.5">
      <c r="A34" s="2655"/>
      <c r="B34" s="2454" t="s">
        <v>231</v>
      </c>
      <c r="C34" s="2810">
        <v>36205651</v>
      </c>
      <c r="D34" s="2295" t="s">
        <v>74</v>
      </c>
      <c r="E34" s="665"/>
      <c r="F34" s="669">
        <f>SUM(J34:L34)</f>
        <v>0</v>
      </c>
      <c r="G34" s="2035" t="s">
        <v>97</v>
      </c>
      <c r="H34" s="656" t="s">
        <v>97</v>
      </c>
      <c r="I34" s="664" t="s">
        <v>97</v>
      </c>
      <c r="J34" s="663"/>
      <c r="K34" s="656"/>
      <c r="L34" s="664"/>
      <c r="M34" s="663" t="s">
        <v>97</v>
      </c>
      <c r="N34" s="656" t="s">
        <v>97</v>
      </c>
      <c r="O34" s="656" t="s">
        <v>97</v>
      </c>
      <c r="P34" s="656" t="s">
        <v>97</v>
      </c>
      <c r="Q34" s="2040" t="s">
        <v>97</v>
      </c>
    </row>
    <row r="35" spans="1:17" ht="31.5">
      <c r="A35" s="2655"/>
      <c r="B35" s="2455"/>
      <c r="C35" s="2811"/>
      <c r="D35" s="2293" t="s">
        <v>75</v>
      </c>
      <c r="E35" s="630"/>
      <c r="F35" s="615">
        <f>SUM(J35:L35)</f>
        <v>0</v>
      </c>
      <c r="G35" s="674" t="s">
        <v>98</v>
      </c>
      <c r="H35" s="617" t="s">
        <v>98</v>
      </c>
      <c r="I35" s="631" t="s">
        <v>98</v>
      </c>
      <c r="J35" s="629"/>
      <c r="K35" s="617"/>
      <c r="L35" s="631"/>
      <c r="M35" s="629" t="s">
        <v>97</v>
      </c>
      <c r="N35" s="617" t="s">
        <v>97</v>
      </c>
      <c r="O35" s="617" t="s">
        <v>97</v>
      </c>
      <c r="P35" s="617" t="s">
        <v>97</v>
      </c>
      <c r="Q35" s="2037" t="s">
        <v>97</v>
      </c>
    </row>
    <row r="36" spans="1:17" ht="31.5">
      <c r="A36" s="2655"/>
      <c r="B36" s="2455"/>
      <c r="C36" s="2811"/>
      <c r="D36" s="2293" t="s">
        <v>76</v>
      </c>
      <c r="E36" s="630"/>
      <c r="F36" s="615">
        <f>SUM(G36:I36)</f>
        <v>0</v>
      </c>
      <c r="G36" s="674"/>
      <c r="H36" s="617"/>
      <c r="I36" s="631"/>
      <c r="J36" s="629" t="s">
        <v>97</v>
      </c>
      <c r="K36" s="617" t="s">
        <v>97</v>
      </c>
      <c r="L36" s="631" t="s">
        <v>97</v>
      </c>
      <c r="M36" s="629" t="s">
        <v>97</v>
      </c>
      <c r="N36" s="617" t="s">
        <v>97</v>
      </c>
      <c r="O36" s="617" t="s">
        <v>97</v>
      </c>
      <c r="P36" s="617" t="s">
        <v>97</v>
      </c>
      <c r="Q36" s="2037" t="s">
        <v>97</v>
      </c>
    </row>
    <row r="37" spans="1:17">
      <c r="A37" s="2655"/>
      <c r="B37" s="2455"/>
      <c r="C37" s="2811"/>
      <c r="D37" s="2293" t="s">
        <v>77</v>
      </c>
      <c r="E37" s="630">
        <v>132</v>
      </c>
      <c r="F37" s="615">
        <f>SUM(M37:Q37)</f>
        <v>51</v>
      </c>
      <c r="G37" s="674" t="s">
        <v>98</v>
      </c>
      <c r="H37" s="617" t="s">
        <v>98</v>
      </c>
      <c r="I37" s="631" t="s">
        <v>98</v>
      </c>
      <c r="J37" s="629" t="s">
        <v>97</v>
      </c>
      <c r="K37" s="617" t="s">
        <v>97</v>
      </c>
      <c r="L37" s="631" t="s">
        <v>97</v>
      </c>
      <c r="M37" s="629">
        <v>5</v>
      </c>
      <c r="N37" s="617">
        <v>15</v>
      </c>
      <c r="O37" s="617">
        <v>23</v>
      </c>
      <c r="P37" s="617">
        <v>6</v>
      </c>
      <c r="Q37" s="2037">
        <v>2</v>
      </c>
    </row>
    <row r="38" spans="1:17" ht="32.25" thickBot="1">
      <c r="A38" s="2655"/>
      <c r="B38" s="2625"/>
      <c r="C38" s="2812"/>
      <c r="D38" s="2296" t="s">
        <v>78</v>
      </c>
      <c r="E38" s="650"/>
      <c r="F38" s="637">
        <f>SUM(M38:Q38)</f>
        <v>0</v>
      </c>
      <c r="G38" s="2034" t="s">
        <v>97</v>
      </c>
      <c r="H38" s="639" t="s">
        <v>97</v>
      </c>
      <c r="I38" s="651" t="s">
        <v>97</v>
      </c>
      <c r="J38" s="649" t="s">
        <v>97</v>
      </c>
      <c r="K38" s="639" t="s">
        <v>98</v>
      </c>
      <c r="L38" s="651" t="s">
        <v>98</v>
      </c>
      <c r="M38" s="649"/>
      <c r="N38" s="639"/>
      <c r="O38" s="639"/>
      <c r="P38" s="639"/>
      <c r="Q38" s="2039"/>
    </row>
    <row r="39" spans="1:17" ht="31.5">
      <c r="A39" s="2655"/>
      <c r="B39" s="2454" t="s">
        <v>232</v>
      </c>
      <c r="C39" s="2810" t="s">
        <v>233</v>
      </c>
      <c r="D39" s="2295" t="s">
        <v>74</v>
      </c>
      <c r="E39" s="665">
        <v>16</v>
      </c>
      <c r="F39" s="669">
        <f>SUM(J39:L39)</f>
        <v>1</v>
      </c>
      <c r="G39" s="2035" t="s">
        <v>97</v>
      </c>
      <c r="H39" s="656" t="s">
        <v>97</v>
      </c>
      <c r="I39" s="664" t="s">
        <v>97</v>
      </c>
      <c r="J39" s="663"/>
      <c r="K39" s="656">
        <v>1</v>
      </c>
      <c r="L39" s="664"/>
      <c r="M39" s="663" t="s">
        <v>97</v>
      </c>
      <c r="N39" s="656" t="s">
        <v>97</v>
      </c>
      <c r="O39" s="656" t="s">
        <v>97</v>
      </c>
      <c r="P39" s="656" t="s">
        <v>97</v>
      </c>
      <c r="Q39" s="2040" t="s">
        <v>97</v>
      </c>
    </row>
    <row r="40" spans="1:17" ht="31.5">
      <c r="A40" s="2655"/>
      <c r="B40" s="2455"/>
      <c r="C40" s="2811"/>
      <c r="D40" s="2293" t="s">
        <v>75</v>
      </c>
      <c r="E40" s="630"/>
      <c r="F40" s="615">
        <f>SUM(J40:L40)</f>
        <v>0</v>
      </c>
      <c r="G40" s="674" t="s">
        <v>98</v>
      </c>
      <c r="H40" s="617" t="s">
        <v>98</v>
      </c>
      <c r="I40" s="631" t="s">
        <v>98</v>
      </c>
      <c r="J40" s="629"/>
      <c r="K40" s="617"/>
      <c r="L40" s="631"/>
      <c r="M40" s="629" t="s">
        <v>97</v>
      </c>
      <c r="N40" s="617" t="s">
        <v>97</v>
      </c>
      <c r="O40" s="617" t="s">
        <v>97</v>
      </c>
      <c r="P40" s="617" t="s">
        <v>97</v>
      </c>
      <c r="Q40" s="2037" t="s">
        <v>97</v>
      </c>
    </row>
    <row r="41" spans="1:17" ht="31.5">
      <c r="A41" s="2655"/>
      <c r="B41" s="2455"/>
      <c r="C41" s="2811"/>
      <c r="D41" s="2293" t="s">
        <v>76</v>
      </c>
      <c r="E41" s="630"/>
      <c r="F41" s="615">
        <f>SUM(G41:I41)</f>
        <v>0</v>
      </c>
      <c r="G41" s="674"/>
      <c r="H41" s="617"/>
      <c r="I41" s="631"/>
      <c r="J41" s="629" t="s">
        <v>97</v>
      </c>
      <c r="K41" s="617" t="s">
        <v>97</v>
      </c>
      <c r="L41" s="631" t="s">
        <v>97</v>
      </c>
      <c r="M41" s="629" t="s">
        <v>97</v>
      </c>
      <c r="N41" s="617" t="s">
        <v>97</v>
      </c>
      <c r="O41" s="617" t="s">
        <v>97</v>
      </c>
      <c r="P41" s="617" t="s">
        <v>97</v>
      </c>
      <c r="Q41" s="2037" t="s">
        <v>97</v>
      </c>
    </row>
    <row r="42" spans="1:17">
      <c r="A42" s="2655"/>
      <c r="B42" s="2455"/>
      <c r="C42" s="2811"/>
      <c r="D42" s="2293" t="s">
        <v>77</v>
      </c>
      <c r="E42" s="630">
        <v>112</v>
      </c>
      <c r="F42" s="615">
        <f>SUM(M42:Q42)</f>
        <v>18</v>
      </c>
      <c r="G42" s="674" t="s">
        <v>98</v>
      </c>
      <c r="H42" s="617" t="s">
        <v>98</v>
      </c>
      <c r="I42" s="631" t="s">
        <v>98</v>
      </c>
      <c r="J42" s="629" t="s">
        <v>97</v>
      </c>
      <c r="K42" s="617" t="s">
        <v>97</v>
      </c>
      <c r="L42" s="631" t="s">
        <v>97</v>
      </c>
      <c r="M42" s="629"/>
      <c r="N42" s="617"/>
      <c r="O42" s="617">
        <v>9</v>
      </c>
      <c r="P42" s="617">
        <v>9</v>
      </c>
      <c r="Q42" s="2037"/>
    </row>
    <row r="43" spans="1:17" ht="32.25" thickBot="1">
      <c r="A43" s="2655"/>
      <c r="B43" s="2625"/>
      <c r="C43" s="2812"/>
      <c r="D43" s="2296" t="s">
        <v>78</v>
      </c>
      <c r="E43" s="650"/>
      <c r="F43" s="637">
        <f>SUM(M43:Q43)</f>
        <v>0</v>
      </c>
      <c r="G43" s="2034" t="s">
        <v>97</v>
      </c>
      <c r="H43" s="639" t="s">
        <v>97</v>
      </c>
      <c r="I43" s="651" t="s">
        <v>97</v>
      </c>
      <c r="J43" s="649" t="s">
        <v>97</v>
      </c>
      <c r="K43" s="639" t="s">
        <v>98</v>
      </c>
      <c r="L43" s="651" t="s">
        <v>98</v>
      </c>
      <c r="M43" s="649"/>
      <c r="N43" s="639"/>
      <c r="O43" s="639"/>
      <c r="P43" s="639"/>
      <c r="Q43" s="2039"/>
    </row>
    <row r="44" spans="1:17" ht="31.5">
      <c r="A44" s="2655"/>
      <c r="B44" s="2454" t="s">
        <v>234</v>
      </c>
      <c r="C44" s="2810" t="s">
        <v>235</v>
      </c>
      <c r="D44" s="2295" t="s">
        <v>74</v>
      </c>
      <c r="E44" s="665"/>
      <c r="F44" s="669">
        <f>SUM(J44:L44)</f>
        <v>0</v>
      </c>
      <c r="G44" s="2035" t="s">
        <v>97</v>
      </c>
      <c r="H44" s="656" t="s">
        <v>97</v>
      </c>
      <c r="I44" s="664" t="s">
        <v>97</v>
      </c>
      <c r="J44" s="663"/>
      <c r="K44" s="656"/>
      <c r="L44" s="664"/>
      <c r="M44" s="663" t="s">
        <v>97</v>
      </c>
      <c r="N44" s="656" t="s">
        <v>97</v>
      </c>
      <c r="O44" s="656" t="s">
        <v>97</v>
      </c>
      <c r="P44" s="656" t="s">
        <v>97</v>
      </c>
      <c r="Q44" s="2040" t="s">
        <v>97</v>
      </c>
    </row>
    <row r="45" spans="1:17" ht="31.5">
      <c r="A45" s="2655"/>
      <c r="B45" s="2455"/>
      <c r="C45" s="2811"/>
      <c r="D45" s="2293" t="s">
        <v>75</v>
      </c>
      <c r="E45" s="630"/>
      <c r="F45" s="615">
        <f>SUM(J45:L45)</f>
        <v>0</v>
      </c>
      <c r="G45" s="674" t="s">
        <v>98</v>
      </c>
      <c r="H45" s="617" t="s">
        <v>98</v>
      </c>
      <c r="I45" s="631" t="s">
        <v>98</v>
      </c>
      <c r="J45" s="629"/>
      <c r="K45" s="617"/>
      <c r="L45" s="631"/>
      <c r="M45" s="629" t="s">
        <v>97</v>
      </c>
      <c r="N45" s="617" t="s">
        <v>97</v>
      </c>
      <c r="O45" s="617" t="s">
        <v>97</v>
      </c>
      <c r="P45" s="617" t="s">
        <v>97</v>
      </c>
      <c r="Q45" s="2037" t="s">
        <v>97</v>
      </c>
    </row>
    <row r="46" spans="1:17" ht="31.5">
      <c r="A46" s="2655"/>
      <c r="B46" s="2455"/>
      <c r="C46" s="2811"/>
      <c r="D46" s="2293" t="s">
        <v>76</v>
      </c>
      <c r="E46" s="630"/>
      <c r="F46" s="615">
        <f>SUM(G46:I46)</f>
        <v>0</v>
      </c>
      <c r="G46" s="674"/>
      <c r="H46" s="617"/>
      <c r="I46" s="631"/>
      <c r="J46" s="629" t="s">
        <v>97</v>
      </c>
      <c r="K46" s="617" t="s">
        <v>97</v>
      </c>
      <c r="L46" s="631" t="s">
        <v>97</v>
      </c>
      <c r="M46" s="629" t="s">
        <v>97</v>
      </c>
      <c r="N46" s="617" t="s">
        <v>97</v>
      </c>
      <c r="O46" s="617" t="s">
        <v>97</v>
      </c>
      <c r="P46" s="617" t="s">
        <v>97</v>
      </c>
      <c r="Q46" s="2037" t="s">
        <v>97</v>
      </c>
    </row>
    <row r="47" spans="1:17">
      <c r="A47" s="2655"/>
      <c r="B47" s="2455"/>
      <c r="C47" s="2811"/>
      <c r="D47" s="2293" t="s">
        <v>77</v>
      </c>
      <c r="E47" s="630">
        <v>95</v>
      </c>
      <c r="F47" s="615">
        <f>SUM(M47:Q47)</f>
        <v>33</v>
      </c>
      <c r="G47" s="674" t="s">
        <v>98</v>
      </c>
      <c r="H47" s="617" t="s">
        <v>98</v>
      </c>
      <c r="I47" s="631" t="s">
        <v>98</v>
      </c>
      <c r="J47" s="629" t="s">
        <v>97</v>
      </c>
      <c r="K47" s="617" t="s">
        <v>97</v>
      </c>
      <c r="L47" s="631" t="s">
        <v>97</v>
      </c>
      <c r="M47" s="629"/>
      <c r="N47" s="617">
        <v>1</v>
      </c>
      <c r="O47" s="617">
        <v>32</v>
      </c>
      <c r="P47" s="617"/>
      <c r="Q47" s="2037"/>
    </row>
    <row r="48" spans="1:17" ht="32.25" thickBot="1">
      <c r="A48" s="2655"/>
      <c r="B48" s="2625"/>
      <c r="C48" s="2812"/>
      <c r="D48" s="2296" t="s">
        <v>78</v>
      </c>
      <c r="E48" s="650"/>
      <c r="F48" s="637">
        <f>SUM(M48:Q48)</f>
        <v>0</v>
      </c>
      <c r="G48" s="2034" t="s">
        <v>97</v>
      </c>
      <c r="H48" s="639" t="s">
        <v>97</v>
      </c>
      <c r="I48" s="651" t="s">
        <v>97</v>
      </c>
      <c r="J48" s="649" t="s">
        <v>97</v>
      </c>
      <c r="K48" s="639" t="s">
        <v>98</v>
      </c>
      <c r="L48" s="651" t="s">
        <v>98</v>
      </c>
      <c r="M48" s="649"/>
      <c r="N48" s="639"/>
      <c r="O48" s="639"/>
      <c r="P48" s="639"/>
      <c r="Q48" s="2039"/>
    </row>
    <row r="49" spans="1:17" ht="31.5">
      <c r="A49" s="2655"/>
      <c r="B49" s="2454" t="s">
        <v>236</v>
      </c>
      <c r="C49" s="2810">
        <v>1983080</v>
      </c>
      <c r="D49" s="2295" t="s">
        <v>74</v>
      </c>
      <c r="E49" s="665">
        <v>8</v>
      </c>
      <c r="F49" s="669">
        <f>SUM(J49:L49)</f>
        <v>1</v>
      </c>
      <c r="G49" s="2035" t="s">
        <v>97</v>
      </c>
      <c r="H49" s="656" t="s">
        <v>97</v>
      </c>
      <c r="I49" s="664" t="s">
        <v>97</v>
      </c>
      <c r="J49" s="663"/>
      <c r="K49" s="656">
        <v>1</v>
      </c>
      <c r="L49" s="664"/>
      <c r="M49" s="663" t="s">
        <v>97</v>
      </c>
      <c r="N49" s="656" t="s">
        <v>97</v>
      </c>
      <c r="O49" s="656" t="s">
        <v>97</v>
      </c>
      <c r="P49" s="656" t="s">
        <v>97</v>
      </c>
      <c r="Q49" s="2040" t="s">
        <v>97</v>
      </c>
    </row>
    <row r="50" spans="1:17" ht="31.5">
      <c r="A50" s="2655"/>
      <c r="B50" s="2455"/>
      <c r="C50" s="2811"/>
      <c r="D50" s="2293" t="s">
        <v>75</v>
      </c>
      <c r="E50" s="630"/>
      <c r="F50" s="615">
        <f>SUM(J50:L50)</f>
        <v>0</v>
      </c>
      <c r="G50" s="674" t="s">
        <v>98</v>
      </c>
      <c r="H50" s="617" t="s">
        <v>98</v>
      </c>
      <c r="I50" s="631" t="s">
        <v>98</v>
      </c>
      <c r="J50" s="629"/>
      <c r="K50" s="617"/>
      <c r="L50" s="631"/>
      <c r="M50" s="629" t="s">
        <v>97</v>
      </c>
      <c r="N50" s="617" t="s">
        <v>97</v>
      </c>
      <c r="O50" s="617" t="s">
        <v>97</v>
      </c>
      <c r="P50" s="617" t="s">
        <v>97</v>
      </c>
      <c r="Q50" s="2037" t="s">
        <v>97</v>
      </c>
    </row>
    <row r="51" spans="1:17" ht="31.5">
      <c r="A51" s="2655"/>
      <c r="B51" s="2455"/>
      <c r="C51" s="2811"/>
      <c r="D51" s="2293" t="s">
        <v>76</v>
      </c>
      <c r="E51" s="630"/>
      <c r="F51" s="615">
        <f>SUM(G51:I51)</f>
        <v>0</v>
      </c>
      <c r="G51" s="674"/>
      <c r="H51" s="617"/>
      <c r="I51" s="631"/>
      <c r="J51" s="629" t="s">
        <v>97</v>
      </c>
      <c r="K51" s="617" t="s">
        <v>97</v>
      </c>
      <c r="L51" s="631" t="s">
        <v>97</v>
      </c>
      <c r="M51" s="629" t="s">
        <v>97</v>
      </c>
      <c r="N51" s="617" t="s">
        <v>97</v>
      </c>
      <c r="O51" s="617" t="s">
        <v>97</v>
      </c>
      <c r="P51" s="617" t="s">
        <v>97</v>
      </c>
      <c r="Q51" s="2037" t="s">
        <v>97</v>
      </c>
    </row>
    <row r="52" spans="1:17">
      <c r="A52" s="2655"/>
      <c r="B52" s="2455"/>
      <c r="C52" s="2811"/>
      <c r="D52" s="2293" t="s">
        <v>77</v>
      </c>
      <c r="E52" s="630">
        <v>52</v>
      </c>
      <c r="F52" s="615">
        <f>SUM(M52:Q52)</f>
        <v>5</v>
      </c>
      <c r="G52" s="674" t="s">
        <v>98</v>
      </c>
      <c r="H52" s="617" t="s">
        <v>98</v>
      </c>
      <c r="I52" s="631" t="s">
        <v>98</v>
      </c>
      <c r="J52" s="629" t="s">
        <v>97</v>
      </c>
      <c r="K52" s="617" t="s">
        <v>97</v>
      </c>
      <c r="L52" s="631" t="s">
        <v>97</v>
      </c>
      <c r="M52" s="629">
        <v>3</v>
      </c>
      <c r="N52" s="617">
        <v>2</v>
      </c>
      <c r="O52" s="617"/>
      <c r="P52" s="617"/>
      <c r="Q52" s="2037"/>
    </row>
    <row r="53" spans="1:17" ht="32.25" thickBot="1">
      <c r="A53" s="2655"/>
      <c r="B53" s="2625"/>
      <c r="C53" s="2812"/>
      <c r="D53" s="2296" t="s">
        <v>78</v>
      </c>
      <c r="E53" s="668"/>
      <c r="F53" s="2332">
        <f>SUM(M53:Q53)</f>
        <v>0</v>
      </c>
      <c r="G53" s="2034" t="s">
        <v>97</v>
      </c>
      <c r="H53" s="639" t="s">
        <v>97</v>
      </c>
      <c r="I53" s="651" t="s">
        <v>97</v>
      </c>
      <c r="J53" s="649" t="s">
        <v>97</v>
      </c>
      <c r="K53" s="639" t="s">
        <v>98</v>
      </c>
      <c r="L53" s="651" t="s">
        <v>98</v>
      </c>
      <c r="M53" s="649"/>
      <c r="N53" s="639"/>
      <c r="O53" s="639"/>
      <c r="P53" s="639"/>
      <c r="Q53" s="2039"/>
    </row>
    <row r="54" spans="1:17" ht="31.5">
      <c r="A54" s="2655"/>
      <c r="B54" s="2454" t="s">
        <v>237</v>
      </c>
      <c r="C54" s="2810">
        <v>35814729</v>
      </c>
      <c r="D54" s="2295" t="s">
        <v>74</v>
      </c>
      <c r="E54" s="612"/>
      <c r="F54" s="601">
        <f>SUM(J54:L54)</f>
        <v>0</v>
      </c>
      <c r="G54" s="2035" t="s">
        <v>97</v>
      </c>
      <c r="H54" s="656" t="s">
        <v>97</v>
      </c>
      <c r="I54" s="664" t="s">
        <v>97</v>
      </c>
      <c r="J54" s="663"/>
      <c r="K54" s="656"/>
      <c r="L54" s="664"/>
      <c r="M54" s="663" t="s">
        <v>97</v>
      </c>
      <c r="N54" s="656" t="s">
        <v>97</v>
      </c>
      <c r="O54" s="656" t="s">
        <v>97</v>
      </c>
      <c r="P54" s="656" t="s">
        <v>97</v>
      </c>
      <c r="Q54" s="2040" t="s">
        <v>97</v>
      </c>
    </row>
    <row r="55" spans="1:17" ht="31.5">
      <c r="A55" s="2655"/>
      <c r="B55" s="2455"/>
      <c r="C55" s="2811"/>
      <c r="D55" s="2293" t="s">
        <v>75</v>
      </c>
      <c r="E55" s="630"/>
      <c r="F55" s="615">
        <f>SUM(J55:L55)</f>
        <v>0</v>
      </c>
      <c r="G55" s="674" t="s">
        <v>98</v>
      </c>
      <c r="H55" s="617" t="s">
        <v>98</v>
      </c>
      <c r="I55" s="631" t="s">
        <v>98</v>
      </c>
      <c r="J55" s="629"/>
      <c r="K55" s="617"/>
      <c r="L55" s="631"/>
      <c r="M55" s="629" t="s">
        <v>97</v>
      </c>
      <c r="N55" s="617" t="s">
        <v>97</v>
      </c>
      <c r="O55" s="617" t="s">
        <v>97</v>
      </c>
      <c r="P55" s="617" t="s">
        <v>97</v>
      </c>
      <c r="Q55" s="2037" t="s">
        <v>97</v>
      </c>
    </row>
    <row r="56" spans="1:17" ht="31.5">
      <c r="A56" s="2655"/>
      <c r="B56" s="2455"/>
      <c r="C56" s="2811"/>
      <c r="D56" s="2293" t="s">
        <v>76</v>
      </c>
      <c r="E56" s="630"/>
      <c r="F56" s="615">
        <f>SUM(G56:I56)</f>
        <v>0</v>
      </c>
      <c r="G56" s="674"/>
      <c r="H56" s="617"/>
      <c r="I56" s="631"/>
      <c r="J56" s="629" t="s">
        <v>97</v>
      </c>
      <c r="K56" s="617" t="s">
        <v>97</v>
      </c>
      <c r="L56" s="631" t="s">
        <v>97</v>
      </c>
      <c r="M56" s="629" t="s">
        <v>97</v>
      </c>
      <c r="N56" s="617" t="s">
        <v>97</v>
      </c>
      <c r="O56" s="617" t="s">
        <v>97</v>
      </c>
      <c r="P56" s="617" t="s">
        <v>97</v>
      </c>
      <c r="Q56" s="2037" t="s">
        <v>97</v>
      </c>
    </row>
    <row r="57" spans="1:17">
      <c r="A57" s="2655"/>
      <c r="B57" s="2455"/>
      <c r="C57" s="2811"/>
      <c r="D57" s="2293" t="s">
        <v>77</v>
      </c>
      <c r="E57" s="2263">
        <v>73</v>
      </c>
      <c r="F57" s="615">
        <f>SUM(M57:Q57)</f>
        <v>9</v>
      </c>
      <c r="G57" s="674" t="s">
        <v>98</v>
      </c>
      <c r="H57" s="617" t="s">
        <v>98</v>
      </c>
      <c r="I57" s="631" t="s">
        <v>98</v>
      </c>
      <c r="J57" s="629" t="s">
        <v>97</v>
      </c>
      <c r="K57" s="617" t="s">
        <v>97</v>
      </c>
      <c r="L57" s="631" t="s">
        <v>97</v>
      </c>
      <c r="M57" s="629">
        <v>2</v>
      </c>
      <c r="N57" s="617">
        <v>4</v>
      </c>
      <c r="O57" s="617">
        <v>3</v>
      </c>
      <c r="P57" s="617"/>
      <c r="Q57" s="2037"/>
    </row>
    <row r="58" spans="1:17" ht="32.25" thickBot="1">
      <c r="A58" s="2655"/>
      <c r="B58" s="2625"/>
      <c r="C58" s="2812"/>
      <c r="D58" s="2296" t="s">
        <v>78</v>
      </c>
      <c r="E58" s="2264"/>
      <c r="F58" s="2333">
        <f>SUM(M58:Q58)</f>
        <v>0</v>
      </c>
      <c r="G58" s="2034" t="s">
        <v>97</v>
      </c>
      <c r="H58" s="639" t="s">
        <v>97</v>
      </c>
      <c r="I58" s="651" t="s">
        <v>97</v>
      </c>
      <c r="J58" s="649" t="s">
        <v>97</v>
      </c>
      <c r="K58" s="639" t="s">
        <v>98</v>
      </c>
      <c r="L58" s="651" t="s">
        <v>98</v>
      </c>
      <c r="M58" s="649"/>
      <c r="N58" s="639"/>
      <c r="O58" s="639"/>
      <c r="P58" s="639"/>
      <c r="Q58" s="2039"/>
    </row>
    <row r="59" spans="1:17" ht="31.5">
      <c r="A59" s="2655"/>
      <c r="B59" s="2454" t="s">
        <v>238</v>
      </c>
      <c r="C59" s="2819" t="s">
        <v>239</v>
      </c>
      <c r="D59" s="2295" t="s">
        <v>74</v>
      </c>
      <c r="E59" s="612"/>
      <c r="F59" s="601">
        <f>SUM(J59:L59)</f>
        <v>0</v>
      </c>
      <c r="G59" s="2035" t="s">
        <v>97</v>
      </c>
      <c r="H59" s="656" t="s">
        <v>97</v>
      </c>
      <c r="I59" s="664" t="s">
        <v>97</v>
      </c>
      <c r="J59" s="663"/>
      <c r="K59" s="656"/>
      <c r="L59" s="664"/>
      <c r="M59" s="663" t="s">
        <v>97</v>
      </c>
      <c r="N59" s="656" t="s">
        <v>97</v>
      </c>
      <c r="O59" s="656" t="s">
        <v>97</v>
      </c>
      <c r="P59" s="656" t="s">
        <v>97</v>
      </c>
      <c r="Q59" s="2040" t="s">
        <v>97</v>
      </c>
    </row>
    <row r="60" spans="1:17" ht="31.5">
      <c r="A60" s="2655"/>
      <c r="B60" s="2455"/>
      <c r="C60" s="2820"/>
      <c r="D60" s="2293" t="s">
        <v>75</v>
      </c>
      <c r="E60" s="630"/>
      <c r="F60" s="615">
        <f>SUM(J60:L60)</f>
        <v>0</v>
      </c>
      <c r="G60" s="674" t="s">
        <v>98</v>
      </c>
      <c r="H60" s="617" t="s">
        <v>98</v>
      </c>
      <c r="I60" s="631" t="s">
        <v>98</v>
      </c>
      <c r="J60" s="629"/>
      <c r="K60" s="617"/>
      <c r="L60" s="631"/>
      <c r="M60" s="629" t="s">
        <v>97</v>
      </c>
      <c r="N60" s="617" t="s">
        <v>97</v>
      </c>
      <c r="O60" s="617" t="s">
        <v>97</v>
      </c>
      <c r="P60" s="617" t="s">
        <v>97</v>
      </c>
      <c r="Q60" s="2037" t="s">
        <v>97</v>
      </c>
    </row>
    <row r="61" spans="1:17" ht="31.5">
      <c r="A61" s="2655"/>
      <c r="B61" s="2455"/>
      <c r="C61" s="2820"/>
      <c r="D61" s="2293" t="s">
        <v>76</v>
      </c>
      <c r="E61" s="630"/>
      <c r="F61" s="615">
        <f>SUM(G61:I61)</f>
        <v>0</v>
      </c>
      <c r="G61" s="674"/>
      <c r="H61" s="617"/>
      <c r="I61" s="631"/>
      <c r="J61" s="629" t="s">
        <v>97</v>
      </c>
      <c r="K61" s="617" t="s">
        <v>97</v>
      </c>
      <c r="L61" s="631" t="s">
        <v>97</v>
      </c>
      <c r="M61" s="629" t="s">
        <v>97</v>
      </c>
      <c r="N61" s="617" t="s">
        <v>97</v>
      </c>
      <c r="O61" s="617" t="s">
        <v>97</v>
      </c>
      <c r="P61" s="617" t="s">
        <v>97</v>
      </c>
      <c r="Q61" s="2037" t="s">
        <v>97</v>
      </c>
    </row>
    <row r="62" spans="1:17">
      <c r="A62" s="2655"/>
      <c r="B62" s="2455"/>
      <c r="C62" s="2820"/>
      <c r="D62" s="2293" t="s">
        <v>77</v>
      </c>
      <c r="E62" s="2025">
        <v>94</v>
      </c>
      <c r="F62" s="615">
        <f>SUM(M62:Q62)</f>
        <v>25</v>
      </c>
      <c r="G62" s="674" t="s">
        <v>98</v>
      </c>
      <c r="H62" s="617" t="s">
        <v>98</v>
      </c>
      <c r="I62" s="631" t="s">
        <v>98</v>
      </c>
      <c r="J62" s="629" t="s">
        <v>97</v>
      </c>
      <c r="K62" s="617" t="s">
        <v>97</v>
      </c>
      <c r="L62" s="631" t="s">
        <v>97</v>
      </c>
      <c r="M62" s="677">
        <v>3</v>
      </c>
      <c r="N62" s="678">
        <v>7</v>
      </c>
      <c r="O62" s="678">
        <v>8</v>
      </c>
      <c r="P62" s="678">
        <v>6</v>
      </c>
      <c r="Q62" s="1547">
        <v>1</v>
      </c>
    </row>
    <row r="63" spans="1:17" ht="32.25" thickBot="1">
      <c r="A63" s="2655"/>
      <c r="B63" s="2625"/>
      <c r="C63" s="2821"/>
      <c r="D63" s="2296" t="s">
        <v>78</v>
      </c>
      <c r="E63" s="2264"/>
      <c r="F63" s="2333">
        <f>SUM(M63:Q63)</f>
        <v>0</v>
      </c>
      <c r="G63" s="2034" t="s">
        <v>97</v>
      </c>
      <c r="H63" s="639" t="s">
        <v>97</v>
      </c>
      <c r="I63" s="651" t="s">
        <v>97</v>
      </c>
      <c r="J63" s="649" t="s">
        <v>97</v>
      </c>
      <c r="K63" s="639" t="s">
        <v>98</v>
      </c>
      <c r="L63" s="651" t="s">
        <v>98</v>
      </c>
      <c r="M63" s="649"/>
      <c r="N63" s="639"/>
      <c r="O63" s="639"/>
      <c r="P63" s="639"/>
      <c r="Q63" s="2039"/>
    </row>
    <row r="64" spans="1:17" ht="31.5">
      <c r="A64" s="2655"/>
      <c r="B64" s="2454" t="s">
        <v>240</v>
      </c>
      <c r="C64" s="2810" t="s">
        <v>241</v>
      </c>
      <c r="D64" s="2295" t="s">
        <v>74</v>
      </c>
      <c r="E64" s="680"/>
      <c r="F64" s="2334">
        <f>SUM(J64:L64)</f>
        <v>0</v>
      </c>
      <c r="G64" s="2035" t="s">
        <v>97</v>
      </c>
      <c r="H64" s="656" t="s">
        <v>97</v>
      </c>
      <c r="I64" s="664" t="s">
        <v>97</v>
      </c>
      <c r="J64" s="663"/>
      <c r="K64" s="656"/>
      <c r="L64" s="664"/>
      <c r="M64" s="663" t="s">
        <v>97</v>
      </c>
      <c r="N64" s="656" t="s">
        <v>97</v>
      </c>
      <c r="O64" s="656" t="s">
        <v>97</v>
      </c>
      <c r="P64" s="656" t="s">
        <v>97</v>
      </c>
      <c r="Q64" s="2040" t="s">
        <v>97</v>
      </c>
    </row>
    <row r="65" spans="1:17" ht="31.5">
      <c r="A65" s="2655"/>
      <c r="B65" s="2455"/>
      <c r="C65" s="2811"/>
      <c r="D65" s="2293" t="s">
        <v>75</v>
      </c>
      <c r="E65" s="630"/>
      <c r="F65" s="615">
        <f>SUM(J65:L65)</f>
        <v>0</v>
      </c>
      <c r="G65" s="674" t="s">
        <v>98</v>
      </c>
      <c r="H65" s="617" t="s">
        <v>98</v>
      </c>
      <c r="I65" s="631" t="s">
        <v>98</v>
      </c>
      <c r="J65" s="629"/>
      <c r="K65" s="617"/>
      <c r="L65" s="631"/>
      <c r="M65" s="629" t="s">
        <v>97</v>
      </c>
      <c r="N65" s="617" t="s">
        <v>97</v>
      </c>
      <c r="O65" s="617" t="s">
        <v>97</v>
      </c>
      <c r="P65" s="617" t="s">
        <v>97</v>
      </c>
      <c r="Q65" s="2037" t="s">
        <v>97</v>
      </c>
    </row>
    <row r="66" spans="1:17" ht="31.5">
      <c r="A66" s="2655"/>
      <c r="B66" s="2455"/>
      <c r="C66" s="2811"/>
      <c r="D66" s="2293" t="s">
        <v>76</v>
      </c>
      <c r="E66" s="630"/>
      <c r="F66" s="615">
        <f>SUM(G66:I66)</f>
        <v>0</v>
      </c>
      <c r="G66" s="674"/>
      <c r="H66" s="617"/>
      <c r="I66" s="631"/>
      <c r="J66" s="629" t="s">
        <v>97</v>
      </c>
      <c r="K66" s="617" t="s">
        <v>97</v>
      </c>
      <c r="L66" s="631" t="s">
        <v>97</v>
      </c>
      <c r="M66" s="629" t="s">
        <v>97</v>
      </c>
      <c r="N66" s="617" t="s">
        <v>97</v>
      </c>
      <c r="O66" s="617" t="s">
        <v>97</v>
      </c>
      <c r="P66" s="617" t="s">
        <v>97</v>
      </c>
      <c r="Q66" s="2037" t="s">
        <v>97</v>
      </c>
    </row>
    <row r="67" spans="1:17">
      <c r="A67" s="2655"/>
      <c r="B67" s="2455"/>
      <c r="C67" s="2811"/>
      <c r="D67" s="2293" t="s">
        <v>77</v>
      </c>
      <c r="E67" s="630">
        <v>91</v>
      </c>
      <c r="F67" s="615">
        <f>SUM(M67:Q67)</f>
        <v>7</v>
      </c>
      <c r="G67" s="674" t="s">
        <v>98</v>
      </c>
      <c r="H67" s="617" t="s">
        <v>98</v>
      </c>
      <c r="I67" s="631" t="s">
        <v>98</v>
      </c>
      <c r="J67" s="629" t="s">
        <v>97</v>
      </c>
      <c r="K67" s="617" t="s">
        <v>97</v>
      </c>
      <c r="L67" s="631" t="s">
        <v>97</v>
      </c>
      <c r="M67" s="629"/>
      <c r="N67" s="617">
        <v>1</v>
      </c>
      <c r="O67" s="617">
        <v>6</v>
      </c>
      <c r="P67" s="617"/>
      <c r="Q67" s="2037"/>
    </row>
    <row r="68" spans="1:17" ht="32.25" thickBot="1">
      <c r="A68" s="2655"/>
      <c r="B68" s="2625"/>
      <c r="C68" s="2812"/>
      <c r="D68" s="2296" t="s">
        <v>78</v>
      </c>
      <c r="E68" s="650"/>
      <c r="F68" s="637">
        <f>SUM(M68:Q68)</f>
        <v>0</v>
      </c>
      <c r="G68" s="2034" t="s">
        <v>97</v>
      </c>
      <c r="H68" s="639" t="s">
        <v>97</v>
      </c>
      <c r="I68" s="651" t="s">
        <v>97</v>
      </c>
      <c r="J68" s="649" t="s">
        <v>97</v>
      </c>
      <c r="K68" s="639" t="s">
        <v>98</v>
      </c>
      <c r="L68" s="651" t="s">
        <v>98</v>
      </c>
      <c r="M68" s="649"/>
      <c r="N68" s="639"/>
      <c r="O68" s="639"/>
      <c r="P68" s="639"/>
      <c r="Q68" s="2039"/>
    </row>
    <row r="69" spans="1:17" ht="31.5">
      <c r="A69" s="2655"/>
      <c r="B69" s="2454" t="s">
        <v>242</v>
      </c>
      <c r="C69" s="2810" t="s">
        <v>243</v>
      </c>
      <c r="D69" s="2295" t="s">
        <v>74</v>
      </c>
      <c r="E69" s="665"/>
      <c r="F69" s="669">
        <f>SUM(J69:L69)</f>
        <v>0</v>
      </c>
      <c r="G69" s="2035" t="s">
        <v>97</v>
      </c>
      <c r="H69" s="656" t="s">
        <v>97</v>
      </c>
      <c r="I69" s="664" t="s">
        <v>97</v>
      </c>
      <c r="J69" s="663"/>
      <c r="K69" s="656"/>
      <c r="L69" s="664"/>
      <c r="M69" s="663" t="s">
        <v>97</v>
      </c>
      <c r="N69" s="656" t="s">
        <v>97</v>
      </c>
      <c r="O69" s="656" t="s">
        <v>97</v>
      </c>
      <c r="P69" s="656" t="s">
        <v>97</v>
      </c>
      <c r="Q69" s="2040" t="s">
        <v>97</v>
      </c>
    </row>
    <row r="70" spans="1:17" ht="31.5">
      <c r="A70" s="2655"/>
      <c r="B70" s="2455"/>
      <c r="C70" s="2811"/>
      <c r="D70" s="2293" t="s">
        <v>75</v>
      </c>
      <c r="E70" s="630"/>
      <c r="F70" s="615">
        <f>SUM(J70:L70)</f>
        <v>0</v>
      </c>
      <c r="G70" s="674" t="s">
        <v>98</v>
      </c>
      <c r="H70" s="617" t="s">
        <v>98</v>
      </c>
      <c r="I70" s="631" t="s">
        <v>98</v>
      </c>
      <c r="J70" s="629"/>
      <c r="K70" s="617"/>
      <c r="L70" s="631"/>
      <c r="M70" s="629" t="s">
        <v>97</v>
      </c>
      <c r="N70" s="617" t="s">
        <v>97</v>
      </c>
      <c r="O70" s="617" t="s">
        <v>97</v>
      </c>
      <c r="P70" s="617" t="s">
        <v>97</v>
      </c>
      <c r="Q70" s="2037" t="s">
        <v>97</v>
      </c>
    </row>
    <row r="71" spans="1:17" ht="31.5">
      <c r="A71" s="2655"/>
      <c r="B71" s="2455"/>
      <c r="C71" s="2811"/>
      <c r="D71" s="2293" t="s">
        <v>76</v>
      </c>
      <c r="E71" s="630"/>
      <c r="F71" s="615">
        <f>SUM(G71:I71)</f>
        <v>0</v>
      </c>
      <c r="G71" s="674"/>
      <c r="H71" s="617"/>
      <c r="I71" s="631"/>
      <c r="J71" s="629" t="s">
        <v>97</v>
      </c>
      <c r="K71" s="617" t="s">
        <v>97</v>
      </c>
      <c r="L71" s="631" t="s">
        <v>97</v>
      </c>
      <c r="M71" s="629" t="s">
        <v>97</v>
      </c>
      <c r="N71" s="617" t="s">
        <v>97</v>
      </c>
      <c r="O71" s="617" t="s">
        <v>97</v>
      </c>
      <c r="P71" s="617" t="s">
        <v>97</v>
      </c>
      <c r="Q71" s="2037" t="s">
        <v>97</v>
      </c>
    </row>
    <row r="72" spans="1:17">
      <c r="A72" s="2655"/>
      <c r="B72" s="2455"/>
      <c r="C72" s="2811"/>
      <c r="D72" s="2293" t="s">
        <v>77</v>
      </c>
      <c r="E72" s="630">
        <v>101</v>
      </c>
      <c r="F72" s="615">
        <f>SUM(M72:Q72)</f>
        <v>14</v>
      </c>
      <c r="G72" s="674" t="s">
        <v>98</v>
      </c>
      <c r="H72" s="617" t="s">
        <v>98</v>
      </c>
      <c r="I72" s="631" t="s">
        <v>98</v>
      </c>
      <c r="J72" s="629" t="s">
        <v>97</v>
      </c>
      <c r="K72" s="617" t="s">
        <v>97</v>
      </c>
      <c r="L72" s="631" t="s">
        <v>97</v>
      </c>
      <c r="M72" s="629"/>
      <c r="N72" s="617">
        <v>2</v>
      </c>
      <c r="O72" s="617">
        <v>10</v>
      </c>
      <c r="P72" s="617"/>
      <c r="Q72" s="2037">
        <v>2</v>
      </c>
    </row>
    <row r="73" spans="1:17" ht="32.25" thickBot="1">
      <c r="A73" s="2655"/>
      <c r="B73" s="2625"/>
      <c r="C73" s="2812"/>
      <c r="D73" s="2296" t="s">
        <v>78</v>
      </c>
      <c r="E73" s="650"/>
      <c r="F73" s="637">
        <f>SUM(M73:Q73)</f>
        <v>0</v>
      </c>
      <c r="G73" s="2034" t="s">
        <v>97</v>
      </c>
      <c r="H73" s="639" t="s">
        <v>97</v>
      </c>
      <c r="I73" s="651" t="s">
        <v>97</v>
      </c>
      <c r="J73" s="649" t="s">
        <v>97</v>
      </c>
      <c r="K73" s="639" t="s">
        <v>98</v>
      </c>
      <c r="L73" s="651" t="s">
        <v>98</v>
      </c>
      <c r="M73" s="649"/>
      <c r="N73" s="639"/>
      <c r="O73" s="639"/>
      <c r="P73" s="639"/>
      <c r="Q73" s="2039"/>
    </row>
    <row r="74" spans="1:17" ht="31.5">
      <c r="A74" s="2655"/>
      <c r="B74" s="2454" t="s">
        <v>244</v>
      </c>
      <c r="C74" s="2810" t="s">
        <v>245</v>
      </c>
      <c r="D74" s="2295" t="s">
        <v>74</v>
      </c>
      <c r="E74" s="665"/>
      <c r="F74" s="669">
        <f>SUM(J74:L74)</f>
        <v>0</v>
      </c>
      <c r="G74" s="2035" t="s">
        <v>97</v>
      </c>
      <c r="H74" s="656" t="s">
        <v>97</v>
      </c>
      <c r="I74" s="664" t="s">
        <v>97</v>
      </c>
      <c r="J74" s="663"/>
      <c r="K74" s="656"/>
      <c r="L74" s="664"/>
      <c r="M74" s="663" t="s">
        <v>97</v>
      </c>
      <c r="N74" s="656" t="s">
        <v>97</v>
      </c>
      <c r="O74" s="656" t="s">
        <v>97</v>
      </c>
      <c r="P74" s="656" t="s">
        <v>97</v>
      </c>
      <c r="Q74" s="2040" t="s">
        <v>97</v>
      </c>
    </row>
    <row r="75" spans="1:17" ht="31.5">
      <c r="A75" s="2655"/>
      <c r="B75" s="2455"/>
      <c r="C75" s="2811"/>
      <c r="D75" s="2293" t="s">
        <v>75</v>
      </c>
      <c r="E75" s="630"/>
      <c r="F75" s="615">
        <f>SUM(J75:L75)</f>
        <v>0</v>
      </c>
      <c r="G75" s="674" t="s">
        <v>98</v>
      </c>
      <c r="H75" s="617" t="s">
        <v>98</v>
      </c>
      <c r="I75" s="631" t="s">
        <v>98</v>
      </c>
      <c r="J75" s="629"/>
      <c r="K75" s="617"/>
      <c r="L75" s="631"/>
      <c r="M75" s="629" t="s">
        <v>97</v>
      </c>
      <c r="N75" s="617" t="s">
        <v>97</v>
      </c>
      <c r="O75" s="617" t="s">
        <v>97</v>
      </c>
      <c r="P75" s="617" t="s">
        <v>97</v>
      </c>
      <c r="Q75" s="2037" t="s">
        <v>97</v>
      </c>
    </row>
    <row r="76" spans="1:17" ht="31.5">
      <c r="A76" s="2655"/>
      <c r="B76" s="2455"/>
      <c r="C76" s="2811"/>
      <c r="D76" s="2293" t="s">
        <v>76</v>
      </c>
      <c r="E76" s="630"/>
      <c r="F76" s="615">
        <f>SUM(G76:I76)</f>
        <v>0</v>
      </c>
      <c r="G76" s="674"/>
      <c r="H76" s="617"/>
      <c r="I76" s="631"/>
      <c r="J76" s="629" t="s">
        <v>97</v>
      </c>
      <c r="K76" s="617" t="s">
        <v>97</v>
      </c>
      <c r="L76" s="631" t="s">
        <v>97</v>
      </c>
      <c r="M76" s="629" t="s">
        <v>97</v>
      </c>
      <c r="N76" s="617" t="s">
        <v>97</v>
      </c>
      <c r="O76" s="617" t="s">
        <v>97</v>
      </c>
      <c r="P76" s="617" t="s">
        <v>97</v>
      </c>
      <c r="Q76" s="2037" t="s">
        <v>97</v>
      </c>
    </row>
    <row r="77" spans="1:17">
      <c r="A77" s="2655"/>
      <c r="B77" s="2455"/>
      <c r="C77" s="2811"/>
      <c r="D77" s="2293" t="s">
        <v>77</v>
      </c>
      <c r="E77" s="630">
        <v>124</v>
      </c>
      <c r="F77" s="615">
        <f>SUM(M77:Q77)</f>
        <v>29</v>
      </c>
      <c r="G77" s="674" t="s">
        <v>98</v>
      </c>
      <c r="H77" s="617" t="s">
        <v>98</v>
      </c>
      <c r="I77" s="631" t="s">
        <v>98</v>
      </c>
      <c r="J77" s="629" t="s">
        <v>97</v>
      </c>
      <c r="K77" s="617" t="s">
        <v>97</v>
      </c>
      <c r="L77" s="631" t="s">
        <v>97</v>
      </c>
      <c r="M77" s="629"/>
      <c r="N77" s="617">
        <v>2</v>
      </c>
      <c r="O77" s="617">
        <v>11</v>
      </c>
      <c r="P77" s="617">
        <v>13</v>
      </c>
      <c r="Q77" s="2037">
        <v>3</v>
      </c>
    </row>
    <row r="78" spans="1:17" ht="32.25" thickBot="1">
      <c r="A78" s="2655"/>
      <c r="B78" s="2625"/>
      <c r="C78" s="2812"/>
      <c r="D78" s="2296" t="s">
        <v>78</v>
      </c>
      <c r="E78" s="650"/>
      <c r="F78" s="637">
        <f>SUM(M78:Q78)</f>
        <v>0</v>
      </c>
      <c r="G78" s="2034" t="s">
        <v>97</v>
      </c>
      <c r="H78" s="639" t="s">
        <v>97</v>
      </c>
      <c r="I78" s="651" t="s">
        <v>97</v>
      </c>
      <c r="J78" s="649" t="s">
        <v>97</v>
      </c>
      <c r="K78" s="639" t="s">
        <v>98</v>
      </c>
      <c r="L78" s="651" t="s">
        <v>98</v>
      </c>
      <c r="M78" s="649"/>
      <c r="N78" s="639"/>
      <c r="O78" s="639"/>
      <c r="P78" s="639"/>
      <c r="Q78" s="2039"/>
    </row>
    <row r="79" spans="1:17" ht="31.5">
      <c r="A79" s="2655"/>
      <c r="B79" s="2454" t="s">
        <v>246</v>
      </c>
      <c r="C79" s="2810" t="s">
        <v>247</v>
      </c>
      <c r="D79" s="2295" t="s">
        <v>74</v>
      </c>
      <c r="E79" s="665"/>
      <c r="F79" s="669">
        <f>SUM(J79:L79)</f>
        <v>0</v>
      </c>
      <c r="G79" s="2035" t="s">
        <v>97</v>
      </c>
      <c r="H79" s="656" t="s">
        <v>97</v>
      </c>
      <c r="I79" s="664" t="s">
        <v>97</v>
      </c>
      <c r="J79" s="663"/>
      <c r="K79" s="656"/>
      <c r="L79" s="664"/>
      <c r="M79" s="663" t="s">
        <v>97</v>
      </c>
      <c r="N79" s="656" t="s">
        <v>97</v>
      </c>
      <c r="O79" s="656" t="s">
        <v>97</v>
      </c>
      <c r="P79" s="656" t="s">
        <v>97</v>
      </c>
      <c r="Q79" s="2040" t="s">
        <v>97</v>
      </c>
    </row>
    <row r="80" spans="1:17" ht="31.5">
      <c r="A80" s="2655"/>
      <c r="B80" s="2455"/>
      <c r="C80" s="2811"/>
      <c r="D80" s="2293" t="s">
        <v>75</v>
      </c>
      <c r="E80" s="630"/>
      <c r="F80" s="615">
        <f>SUM(J80:L80)</f>
        <v>0</v>
      </c>
      <c r="G80" s="674" t="s">
        <v>98</v>
      </c>
      <c r="H80" s="617" t="s">
        <v>98</v>
      </c>
      <c r="I80" s="631" t="s">
        <v>98</v>
      </c>
      <c r="J80" s="629"/>
      <c r="K80" s="617"/>
      <c r="L80" s="631"/>
      <c r="M80" s="629" t="s">
        <v>97</v>
      </c>
      <c r="N80" s="617" t="s">
        <v>97</v>
      </c>
      <c r="O80" s="617" t="s">
        <v>97</v>
      </c>
      <c r="P80" s="617" t="s">
        <v>97</v>
      </c>
      <c r="Q80" s="2037" t="s">
        <v>97</v>
      </c>
    </row>
    <row r="81" spans="1:17" ht="31.5">
      <c r="A81" s="2655"/>
      <c r="B81" s="2455"/>
      <c r="C81" s="2811"/>
      <c r="D81" s="2293" t="s">
        <v>76</v>
      </c>
      <c r="E81" s="630"/>
      <c r="F81" s="615">
        <f>SUM(G81:I81)</f>
        <v>0</v>
      </c>
      <c r="G81" s="674"/>
      <c r="H81" s="617"/>
      <c r="I81" s="631"/>
      <c r="J81" s="629" t="s">
        <v>97</v>
      </c>
      <c r="K81" s="617" t="s">
        <v>97</v>
      </c>
      <c r="L81" s="631" t="s">
        <v>97</v>
      </c>
      <c r="M81" s="629" t="s">
        <v>97</v>
      </c>
      <c r="N81" s="617" t="s">
        <v>97</v>
      </c>
      <c r="O81" s="617" t="s">
        <v>97</v>
      </c>
      <c r="P81" s="617" t="s">
        <v>97</v>
      </c>
      <c r="Q81" s="2037" t="s">
        <v>97</v>
      </c>
    </row>
    <row r="82" spans="1:17">
      <c r="A82" s="2655"/>
      <c r="B82" s="2455"/>
      <c r="C82" s="2811"/>
      <c r="D82" s="2293" t="s">
        <v>77</v>
      </c>
      <c r="E82" s="630">
        <v>105</v>
      </c>
      <c r="F82" s="615">
        <f>SUM(M82:Q82)</f>
        <v>19</v>
      </c>
      <c r="G82" s="674" t="s">
        <v>98</v>
      </c>
      <c r="H82" s="617" t="s">
        <v>98</v>
      </c>
      <c r="I82" s="631" t="s">
        <v>98</v>
      </c>
      <c r="J82" s="629" t="s">
        <v>97</v>
      </c>
      <c r="K82" s="617" t="s">
        <v>97</v>
      </c>
      <c r="L82" s="631" t="s">
        <v>97</v>
      </c>
      <c r="M82" s="629">
        <v>1</v>
      </c>
      <c r="N82" s="617">
        <v>2</v>
      </c>
      <c r="O82" s="617">
        <v>13</v>
      </c>
      <c r="P82" s="617">
        <v>2</v>
      </c>
      <c r="Q82" s="2037">
        <v>1</v>
      </c>
    </row>
    <row r="83" spans="1:17" ht="32.25" thickBot="1">
      <c r="A83" s="2655"/>
      <c r="B83" s="2625"/>
      <c r="C83" s="2812"/>
      <c r="D83" s="2296" t="s">
        <v>78</v>
      </c>
      <c r="E83" s="650"/>
      <c r="F83" s="637">
        <f>SUM(M83:Q83)</f>
        <v>0</v>
      </c>
      <c r="G83" s="2034" t="s">
        <v>97</v>
      </c>
      <c r="H83" s="639" t="s">
        <v>97</v>
      </c>
      <c r="I83" s="651" t="s">
        <v>97</v>
      </c>
      <c r="J83" s="649" t="s">
        <v>97</v>
      </c>
      <c r="K83" s="639" t="s">
        <v>98</v>
      </c>
      <c r="L83" s="651" t="s">
        <v>98</v>
      </c>
      <c r="M83" s="649"/>
      <c r="N83" s="639"/>
      <c r="O83" s="639"/>
      <c r="P83" s="639"/>
      <c r="Q83" s="2039"/>
    </row>
    <row r="84" spans="1:17" ht="31.5">
      <c r="A84" s="2655"/>
      <c r="B84" s="2454" t="s">
        <v>248</v>
      </c>
      <c r="C84" s="2810" t="s">
        <v>249</v>
      </c>
      <c r="D84" s="2295" t="s">
        <v>74</v>
      </c>
      <c r="E84" s="665"/>
      <c r="F84" s="669">
        <f>SUM(J84:L84)</f>
        <v>0</v>
      </c>
      <c r="G84" s="2035" t="s">
        <v>97</v>
      </c>
      <c r="H84" s="656" t="s">
        <v>97</v>
      </c>
      <c r="I84" s="664" t="s">
        <v>97</v>
      </c>
      <c r="J84" s="663"/>
      <c r="K84" s="656"/>
      <c r="L84" s="664"/>
      <c r="M84" s="663" t="s">
        <v>97</v>
      </c>
      <c r="N84" s="656" t="s">
        <v>97</v>
      </c>
      <c r="O84" s="656" t="s">
        <v>97</v>
      </c>
      <c r="P84" s="656" t="s">
        <v>97</v>
      </c>
      <c r="Q84" s="2040" t="s">
        <v>97</v>
      </c>
    </row>
    <row r="85" spans="1:17" ht="31.5">
      <c r="A85" s="2655"/>
      <c r="B85" s="2455"/>
      <c r="C85" s="2811"/>
      <c r="D85" s="2293" t="s">
        <v>75</v>
      </c>
      <c r="E85" s="630"/>
      <c r="F85" s="615">
        <f>SUM(J85:L85)</f>
        <v>0</v>
      </c>
      <c r="G85" s="674" t="s">
        <v>98</v>
      </c>
      <c r="H85" s="617" t="s">
        <v>98</v>
      </c>
      <c r="I85" s="631" t="s">
        <v>98</v>
      </c>
      <c r="J85" s="629"/>
      <c r="K85" s="617"/>
      <c r="L85" s="631"/>
      <c r="M85" s="629" t="s">
        <v>97</v>
      </c>
      <c r="N85" s="617" t="s">
        <v>97</v>
      </c>
      <c r="O85" s="617" t="s">
        <v>97</v>
      </c>
      <c r="P85" s="617" t="s">
        <v>97</v>
      </c>
      <c r="Q85" s="2037" t="s">
        <v>97</v>
      </c>
    </row>
    <row r="86" spans="1:17" ht="31.5">
      <c r="A86" s="2655"/>
      <c r="B86" s="2455"/>
      <c r="C86" s="2811"/>
      <c r="D86" s="2293" t="s">
        <v>76</v>
      </c>
      <c r="E86" s="630"/>
      <c r="F86" s="615">
        <f>SUM(G86:I86)</f>
        <v>0</v>
      </c>
      <c r="G86" s="674"/>
      <c r="H86" s="617"/>
      <c r="I86" s="631"/>
      <c r="J86" s="629" t="s">
        <v>97</v>
      </c>
      <c r="K86" s="617" t="s">
        <v>97</v>
      </c>
      <c r="L86" s="631" t="s">
        <v>97</v>
      </c>
      <c r="M86" s="629" t="s">
        <v>97</v>
      </c>
      <c r="N86" s="617" t="s">
        <v>97</v>
      </c>
      <c r="O86" s="617" t="s">
        <v>97</v>
      </c>
      <c r="P86" s="617" t="s">
        <v>97</v>
      </c>
      <c r="Q86" s="2037" t="s">
        <v>97</v>
      </c>
    </row>
    <row r="87" spans="1:17">
      <c r="A87" s="2655"/>
      <c r="B87" s="2455"/>
      <c r="C87" s="2811"/>
      <c r="D87" s="2293" t="s">
        <v>77</v>
      </c>
      <c r="E87" s="630">
        <v>100</v>
      </c>
      <c r="F87" s="615">
        <f>SUM(M87:Q87)</f>
        <v>13</v>
      </c>
      <c r="G87" s="674" t="s">
        <v>98</v>
      </c>
      <c r="H87" s="617" t="s">
        <v>98</v>
      </c>
      <c r="I87" s="631" t="s">
        <v>98</v>
      </c>
      <c r="J87" s="629" t="s">
        <v>97</v>
      </c>
      <c r="K87" s="617" t="s">
        <v>97</v>
      </c>
      <c r="L87" s="631" t="s">
        <v>97</v>
      </c>
      <c r="M87" s="629"/>
      <c r="N87" s="617">
        <v>3</v>
      </c>
      <c r="O87" s="617">
        <v>6</v>
      </c>
      <c r="P87" s="617">
        <v>4</v>
      </c>
      <c r="Q87" s="2037"/>
    </row>
    <row r="88" spans="1:17" ht="32.25" thickBot="1">
      <c r="A88" s="2655"/>
      <c r="B88" s="2625"/>
      <c r="C88" s="2812"/>
      <c r="D88" s="2296" t="s">
        <v>78</v>
      </c>
      <c r="E88" s="650"/>
      <c r="F88" s="637">
        <f>SUM(M88:Q88)</f>
        <v>0</v>
      </c>
      <c r="G88" s="2034" t="s">
        <v>97</v>
      </c>
      <c r="H88" s="639" t="s">
        <v>97</v>
      </c>
      <c r="I88" s="651" t="s">
        <v>97</v>
      </c>
      <c r="J88" s="649" t="s">
        <v>97</v>
      </c>
      <c r="K88" s="639" t="s">
        <v>98</v>
      </c>
      <c r="L88" s="651" t="s">
        <v>98</v>
      </c>
      <c r="M88" s="649"/>
      <c r="N88" s="639"/>
      <c r="O88" s="639"/>
      <c r="P88" s="639"/>
      <c r="Q88" s="2039"/>
    </row>
    <row r="89" spans="1:17" ht="31.5">
      <c r="A89" s="2620" t="s">
        <v>206</v>
      </c>
      <c r="B89" s="2454" t="s">
        <v>250</v>
      </c>
      <c r="C89" s="2789" t="s">
        <v>251</v>
      </c>
      <c r="D89" s="2297" t="s">
        <v>74</v>
      </c>
      <c r="E89" s="1616">
        <v>9.8000000000000007</v>
      </c>
      <c r="F89" s="2335">
        <f>SUM(J89:L89)</f>
        <v>74</v>
      </c>
      <c r="G89" s="1596" t="s">
        <v>97</v>
      </c>
      <c r="H89" s="1593" t="s">
        <v>97</v>
      </c>
      <c r="I89" s="1594" t="s">
        <v>97</v>
      </c>
      <c r="J89" s="1591">
        <v>9</v>
      </c>
      <c r="K89" s="1586">
        <v>65</v>
      </c>
      <c r="L89" s="1595"/>
      <c r="M89" s="1596" t="s">
        <v>97</v>
      </c>
      <c r="N89" s="1593" t="s">
        <v>97</v>
      </c>
      <c r="O89" s="1593" t="s">
        <v>97</v>
      </c>
      <c r="P89" s="1593" t="s">
        <v>97</v>
      </c>
      <c r="Q89" s="1594" t="s">
        <v>97</v>
      </c>
    </row>
    <row r="90" spans="1:17" ht="31.5">
      <c r="A90" s="2622"/>
      <c r="B90" s="2455"/>
      <c r="C90" s="2790"/>
      <c r="D90" s="2298" t="s">
        <v>75</v>
      </c>
      <c r="E90" s="1618"/>
      <c r="F90" s="2336">
        <f>SUM(J90:L90)</f>
        <v>0</v>
      </c>
      <c r="G90" s="1604" t="s">
        <v>98</v>
      </c>
      <c r="H90" s="1602" t="s">
        <v>98</v>
      </c>
      <c r="I90" s="1603" t="s">
        <v>98</v>
      </c>
      <c r="J90" s="1604"/>
      <c r="K90" s="1602"/>
      <c r="L90" s="1603"/>
      <c r="M90" s="1604" t="s">
        <v>97</v>
      </c>
      <c r="N90" s="1602" t="s">
        <v>97</v>
      </c>
      <c r="O90" s="1602" t="s">
        <v>97</v>
      </c>
      <c r="P90" s="1602" t="s">
        <v>97</v>
      </c>
      <c r="Q90" s="1603" t="s">
        <v>97</v>
      </c>
    </row>
    <row r="91" spans="1:17" ht="31.5">
      <c r="A91" s="2622"/>
      <c r="B91" s="2455"/>
      <c r="C91" s="2790"/>
      <c r="D91" s="2298" t="s">
        <v>76</v>
      </c>
      <c r="E91" s="1618">
        <v>74.599999999999994</v>
      </c>
      <c r="F91" s="2336">
        <f>SUM(G91:I91)</f>
        <v>4</v>
      </c>
      <c r="G91" s="1604">
        <v>3</v>
      </c>
      <c r="H91" s="1602">
        <v>1</v>
      </c>
      <c r="I91" s="1603"/>
      <c r="J91" s="1604" t="s">
        <v>97</v>
      </c>
      <c r="K91" s="1602" t="s">
        <v>97</v>
      </c>
      <c r="L91" s="1603" t="s">
        <v>97</v>
      </c>
      <c r="M91" s="1604" t="s">
        <v>97</v>
      </c>
      <c r="N91" s="1602" t="s">
        <v>97</v>
      </c>
      <c r="O91" s="1602" t="s">
        <v>97</v>
      </c>
      <c r="P91" s="1602" t="s">
        <v>97</v>
      </c>
      <c r="Q91" s="1603" t="s">
        <v>97</v>
      </c>
    </row>
    <row r="92" spans="1:17">
      <c r="A92" s="2622"/>
      <c r="B92" s="2455"/>
      <c r="C92" s="2790"/>
      <c r="D92" s="2298" t="s">
        <v>77</v>
      </c>
      <c r="E92" s="1618">
        <v>98.5</v>
      </c>
      <c r="F92" s="2336">
        <f>SUM(M92:Q92)</f>
        <v>135</v>
      </c>
      <c r="G92" s="1604" t="s">
        <v>98</v>
      </c>
      <c r="H92" s="1602" t="s">
        <v>98</v>
      </c>
      <c r="I92" s="1603" t="s">
        <v>98</v>
      </c>
      <c r="J92" s="1604" t="s">
        <v>97</v>
      </c>
      <c r="K92" s="1602" t="s">
        <v>97</v>
      </c>
      <c r="L92" s="1603" t="s">
        <v>97</v>
      </c>
      <c r="M92" s="1604">
        <v>10</v>
      </c>
      <c r="N92" s="1602">
        <v>30</v>
      </c>
      <c r="O92" s="1602">
        <v>64</v>
      </c>
      <c r="P92" s="1602">
        <v>25</v>
      </c>
      <c r="Q92" s="1603">
        <v>6</v>
      </c>
    </row>
    <row r="93" spans="1:17" ht="32.25" thickBot="1">
      <c r="A93" s="2622"/>
      <c r="B93" s="2473"/>
      <c r="C93" s="2792"/>
      <c r="D93" s="2299" t="s">
        <v>78</v>
      </c>
      <c r="E93" s="1621"/>
      <c r="F93" s="2337">
        <f>SUM(M93:Q93)</f>
        <v>0</v>
      </c>
      <c r="G93" s="1615" t="s">
        <v>97</v>
      </c>
      <c r="H93" s="1613" t="s">
        <v>97</v>
      </c>
      <c r="I93" s="1614" t="s">
        <v>97</v>
      </c>
      <c r="J93" s="1615" t="s">
        <v>97</v>
      </c>
      <c r="K93" s="1613" t="s">
        <v>98</v>
      </c>
      <c r="L93" s="1614" t="s">
        <v>98</v>
      </c>
      <c r="M93" s="1611"/>
      <c r="N93" s="1607"/>
      <c r="O93" s="1607"/>
      <c r="P93" s="1607"/>
      <c r="Q93" s="1619"/>
    </row>
    <row r="94" spans="1:17" ht="31.5">
      <c r="A94" s="2622"/>
      <c r="B94" s="2454" t="s">
        <v>252</v>
      </c>
      <c r="C94" s="2789" t="s">
        <v>253</v>
      </c>
      <c r="D94" s="2297" t="s">
        <v>74</v>
      </c>
      <c r="E94" s="1616"/>
      <c r="F94" s="2335">
        <f>SUM(J94:L94)</f>
        <v>0</v>
      </c>
      <c r="G94" s="1596" t="s">
        <v>97</v>
      </c>
      <c r="H94" s="1593" t="s">
        <v>97</v>
      </c>
      <c r="I94" s="1594" t="s">
        <v>97</v>
      </c>
      <c r="J94" s="1591"/>
      <c r="K94" s="1586"/>
      <c r="L94" s="1595"/>
      <c r="M94" s="1596" t="s">
        <v>97</v>
      </c>
      <c r="N94" s="1593" t="s">
        <v>97</v>
      </c>
      <c r="O94" s="1593" t="s">
        <v>97</v>
      </c>
      <c r="P94" s="1593" t="s">
        <v>97</v>
      </c>
      <c r="Q94" s="1594" t="s">
        <v>97</v>
      </c>
    </row>
    <row r="95" spans="1:17" ht="31.5">
      <c r="A95" s="2622"/>
      <c r="B95" s="2455"/>
      <c r="C95" s="2790"/>
      <c r="D95" s="2298" t="s">
        <v>75</v>
      </c>
      <c r="E95" s="1618"/>
      <c r="F95" s="2336">
        <f>SUM(J95:L95)</f>
        <v>0</v>
      </c>
      <c r="G95" s="1604" t="s">
        <v>98</v>
      </c>
      <c r="H95" s="1602" t="s">
        <v>98</v>
      </c>
      <c r="I95" s="1603" t="s">
        <v>98</v>
      </c>
      <c r="J95" s="1604"/>
      <c r="K95" s="1602"/>
      <c r="L95" s="1603"/>
      <c r="M95" s="1604" t="s">
        <v>97</v>
      </c>
      <c r="N95" s="1602" t="s">
        <v>97</v>
      </c>
      <c r="O95" s="1602" t="s">
        <v>97</v>
      </c>
      <c r="P95" s="1602" t="s">
        <v>97</v>
      </c>
      <c r="Q95" s="1603" t="s">
        <v>97</v>
      </c>
    </row>
    <row r="96" spans="1:17" ht="31.5">
      <c r="A96" s="2622"/>
      <c r="B96" s="2455"/>
      <c r="C96" s="2790"/>
      <c r="D96" s="2298" t="s">
        <v>76</v>
      </c>
      <c r="E96" s="1618"/>
      <c r="F96" s="2336">
        <f>SUM(G96:I96)</f>
        <v>0</v>
      </c>
      <c r="G96" s="1604"/>
      <c r="H96" s="1602"/>
      <c r="I96" s="1603"/>
      <c r="J96" s="1604" t="s">
        <v>97</v>
      </c>
      <c r="K96" s="1602" t="s">
        <v>97</v>
      </c>
      <c r="L96" s="1603" t="s">
        <v>97</v>
      </c>
      <c r="M96" s="1604" t="s">
        <v>97</v>
      </c>
      <c r="N96" s="1602" t="s">
        <v>97</v>
      </c>
      <c r="O96" s="1602" t="s">
        <v>97</v>
      </c>
      <c r="P96" s="1602" t="s">
        <v>97</v>
      </c>
      <c r="Q96" s="1603" t="s">
        <v>97</v>
      </c>
    </row>
    <row r="97" spans="1:17">
      <c r="A97" s="2622"/>
      <c r="B97" s="2455"/>
      <c r="C97" s="2790"/>
      <c r="D97" s="2298" t="s">
        <v>77</v>
      </c>
      <c r="E97" s="1618">
        <v>100</v>
      </c>
      <c r="F97" s="2336">
        <f>SUM(M97:Q97)</f>
        <v>31</v>
      </c>
      <c r="G97" s="1604" t="s">
        <v>98</v>
      </c>
      <c r="H97" s="1602" t="s">
        <v>98</v>
      </c>
      <c r="I97" s="1603" t="s">
        <v>98</v>
      </c>
      <c r="J97" s="1604" t="s">
        <v>97</v>
      </c>
      <c r="K97" s="1602" t="s">
        <v>97</v>
      </c>
      <c r="L97" s="1603" t="s">
        <v>97</v>
      </c>
      <c r="M97" s="1604"/>
      <c r="N97" s="1602">
        <v>12</v>
      </c>
      <c r="O97" s="1602">
        <v>14</v>
      </c>
      <c r="P97" s="1602">
        <v>5</v>
      </c>
      <c r="Q97" s="1603"/>
    </row>
    <row r="98" spans="1:17" ht="32.25" thickBot="1">
      <c r="A98" s="2622"/>
      <c r="B98" s="2473"/>
      <c r="C98" s="2792"/>
      <c r="D98" s="2299" t="s">
        <v>78</v>
      </c>
      <c r="E98" s="1620"/>
      <c r="F98" s="2338">
        <f>SUM(M98:Q98)</f>
        <v>0</v>
      </c>
      <c r="G98" s="1615" t="s">
        <v>97</v>
      </c>
      <c r="H98" s="1613" t="s">
        <v>97</v>
      </c>
      <c r="I98" s="1614" t="s">
        <v>97</v>
      </c>
      <c r="J98" s="1615" t="s">
        <v>97</v>
      </c>
      <c r="K98" s="1613" t="s">
        <v>98</v>
      </c>
      <c r="L98" s="1614" t="s">
        <v>98</v>
      </c>
      <c r="M98" s="1611"/>
      <c r="N98" s="1607"/>
      <c r="O98" s="1607"/>
      <c r="P98" s="1607"/>
      <c r="Q98" s="1619"/>
    </row>
    <row r="99" spans="1:17" ht="31.5">
      <c r="A99" s="2622"/>
      <c r="B99" s="2454" t="s">
        <v>254</v>
      </c>
      <c r="C99" s="2789" t="s">
        <v>255</v>
      </c>
      <c r="D99" s="2297" t="s">
        <v>74</v>
      </c>
      <c r="E99" s="1616"/>
      <c r="F99" s="2335">
        <f>SUM(J99:L99)</f>
        <v>0</v>
      </c>
      <c r="G99" s="1596" t="s">
        <v>97</v>
      </c>
      <c r="H99" s="1593" t="s">
        <v>97</v>
      </c>
      <c r="I99" s="1594" t="s">
        <v>97</v>
      </c>
      <c r="J99" s="1591"/>
      <c r="K99" s="1586"/>
      <c r="L99" s="1595"/>
      <c r="M99" s="1596" t="s">
        <v>97</v>
      </c>
      <c r="N99" s="1593" t="s">
        <v>97</v>
      </c>
      <c r="O99" s="1593" t="s">
        <v>97</v>
      </c>
      <c r="P99" s="1593" t="s">
        <v>97</v>
      </c>
      <c r="Q99" s="1594" t="s">
        <v>97</v>
      </c>
    </row>
    <row r="100" spans="1:17" ht="31.5">
      <c r="A100" s="2622"/>
      <c r="B100" s="2455"/>
      <c r="C100" s="2790"/>
      <c r="D100" s="2298" t="s">
        <v>75</v>
      </c>
      <c r="E100" s="1618"/>
      <c r="F100" s="2336">
        <f>SUM(J100:L100)</f>
        <v>0</v>
      </c>
      <c r="G100" s="1604" t="s">
        <v>98</v>
      </c>
      <c r="H100" s="1602" t="s">
        <v>98</v>
      </c>
      <c r="I100" s="1603" t="s">
        <v>98</v>
      </c>
      <c r="J100" s="1604"/>
      <c r="K100" s="1602"/>
      <c r="L100" s="1603"/>
      <c r="M100" s="1604" t="s">
        <v>97</v>
      </c>
      <c r="N100" s="1602" t="s">
        <v>97</v>
      </c>
      <c r="O100" s="1602" t="s">
        <v>97</v>
      </c>
      <c r="P100" s="1602" t="s">
        <v>97</v>
      </c>
      <c r="Q100" s="1603" t="s">
        <v>97</v>
      </c>
    </row>
    <row r="101" spans="1:17" ht="31.5">
      <c r="A101" s="2622"/>
      <c r="B101" s="2455"/>
      <c r="C101" s="2790"/>
      <c r="D101" s="2298" t="s">
        <v>76</v>
      </c>
      <c r="E101" s="1618"/>
      <c r="F101" s="2336">
        <f>SUM(G101:I101)</f>
        <v>0</v>
      </c>
      <c r="G101" s="1604"/>
      <c r="H101" s="1602"/>
      <c r="I101" s="1603"/>
      <c r="J101" s="1604" t="s">
        <v>97</v>
      </c>
      <c r="K101" s="1602" t="s">
        <v>97</v>
      </c>
      <c r="L101" s="1603" t="s">
        <v>97</v>
      </c>
      <c r="M101" s="1604" t="s">
        <v>97</v>
      </c>
      <c r="N101" s="1602" t="s">
        <v>97</v>
      </c>
      <c r="O101" s="1602" t="s">
        <v>97</v>
      </c>
      <c r="P101" s="1602" t="s">
        <v>97</v>
      </c>
      <c r="Q101" s="1603" t="s">
        <v>97</v>
      </c>
    </row>
    <row r="102" spans="1:17">
      <c r="A102" s="2622"/>
      <c r="B102" s="2455"/>
      <c r="C102" s="2790"/>
      <c r="D102" s="2298" t="s">
        <v>77</v>
      </c>
      <c r="E102" s="1618">
        <v>73</v>
      </c>
      <c r="F102" s="2336">
        <f>SUM(M102:Q102)</f>
        <v>31</v>
      </c>
      <c r="G102" s="1604" t="s">
        <v>98</v>
      </c>
      <c r="H102" s="1602" t="s">
        <v>98</v>
      </c>
      <c r="I102" s="1603" t="s">
        <v>98</v>
      </c>
      <c r="J102" s="1604" t="s">
        <v>97</v>
      </c>
      <c r="K102" s="1602" t="s">
        <v>97</v>
      </c>
      <c r="L102" s="1603" t="s">
        <v>97</v>
      </c>
      <c r="M102" s="1604">
        <v>6</v>
      </c>
      <c r="N102" s="1602">
        <v>13</v>
      </c>
      <c r="O102" s="1602">
        <v>12</v>
      </c>
      <c r="P102" s="1602"/>
      <c r="Q102" s="1603"/>
    </row>
    <row r="103" spans="1:17" ht="32.25" thickBot="1">
      <c r="A103" s="2622"/>
      <c r="B103" s="2624"/>
      <c r="C103" s="2814"/>
      <c r="D103" s="2300" t="s">
        <v>78</v>
      </c>
      <c r="E103" s="1621"/>
      <c r="F103" s="2337">
        <f>SUM(M103:Q103)</f>
        <v>0</v>
      </c>
      <c r="G103" s="1615" t="s">
        <v>97</v>
      </c>
      <c r="H103" s="1613" t="s">
        <v>97</v>
      </c>
      <c r="I103" s="1614" t="s">
        <v>97</v>
      </c>
      <c r="J103" s="1615" t="s">
        <v>97</v>
      </c>
      <c r="K103" s="1613" t="s">
        <v>98</v>
      </c>
      <c r="L103" s="1614" t="s">
        <v>98</v>
      </c>
      <c r="M103" s="1611"/>
      <c r="N103" s="1607"/>
      <c r="O103" s="1607"/>
      <c r="P103" s="1607"/>
      <c r="Q103" s="1619"/>
    </row>
    <row r="104" spans="1:17" ht="31.5">
      <c r="A104" s="2622"/>
      <c r="B104" s="2454" t="s">
        <v>256</v>
      </c>
      <c r="C104" s="2789"/>
      <c r="D104" s="2297" t="s">
        <v>74</v>
      </c>
      <c r="E104" s="1616"/>
      <c r="F104" s="2335">
        <f>SUM(J104:L104)</f>
        <v>0</v>
      </c>
      <c r="G104" s="1596" t="s">
        <v>97</v>
      </c>
      <c r="H104" s="1593" t="s">
        <v>97</v>
      </c>
      <c r="I104" s="1594" t="s">
        <v>97</v>
      </c>
      <c r="J104" s="1591"/>
      <c r="K104" s="1586"/>
      <c r="L104" s="1595"/>
      <c r="M104" s="1596" t="s">
        <v>97</v>
      </c>
      <c r="N104" s="1593" t="s">
        <v>97</v>
      </c>
      <c r="O104" s="1593" t="s">
        <v>97</v>
      </c>
      <c r="P104" s="1593" t="s">
        <v>97</v>
      </c>
      <c r="Q104" s="1594" t="s">
        <v>97</v>
      </c>
    </row>
    <row r="105" spans="1:17" ht="31.5">
      <c r="A105" s="2622"/>
      <c r="B105" s="2455"/>
      <c r="C105" s="2790"/>
      <c r="D105" s="2298" t="s">
        <v>75</v>
      </c>
      <c r="E105" s="1618"/>
      <c r="F105" s="2336">
        <f>SUM(J105:L105)</f>
        <v>0</v>
      </c>
      <c r="G105" s="1604" t="s">
        <v>98</v>
      </c>
      <c r="H105" s="1602" t="s">
        <v>98</v>
      </c>
      <c r="I105" s="1603" t="s">
        <v>98</v>
      </c>
      <c r="J105" s="1604"/>
      <c r="K105" s="1602"/>
      <c r="L105" s="1603"/>
      <c r="M105" s="1604" t="s">
        <v>97</v>
      </c>
      <c r="N105" s="1602" t="s">
        <v>97</v>
      </c>
      <c r="O105" s="1602" t="s">
        <v>97</v>
      </c>
      <c r="P105" s="1602" t="s">
        <v>97</v>
      </c>
      <c r="Q105" s="1603" t="s">
        <v>97</v>
      </c>
    </row>
    <row r="106" spans="1:17" ht="31.5">
      <c r="A106" s="2622"/>
      <c r="B106" s="2455"/>
      <c r="C106" s="2790"/>
      <c r="D106" s="2298" t="s">
        <v>76</v>
      </c>
      <c r="E106" s="1618"/>
      <c r="F106" s="2336">
        <f>SUM(G106:I106)</f>
        <v>0</v>
      </c>
      <c r="G106" s="1604"/>
      <c r="H106" s="1602"/>
      <c r="I106" s="1603"/>
      <c r="J106" s="1604" t="s">
        <v>97</v>
      </c>
      <c r="K106" s="1602" t="s">
        <v>97</v>
      </c>
      <c r="L106" s="1603" t="s">
        <v>97</v>
      </c>
      <c r="M106" s="1604" t="s">
        <v>97</v>
      </c>
      <c r="N106" s="1602" t="s">
        <v>97</v>
      </c>
      <c r="O106" s="1602" t="s">
        <v>97</v>
      </c>
      <c r="P106" s="1602" t="s">
        <v>97</v>
      </c>
      <c r="Q106" s="1603" t="s">
        <v>97</v>
      </c>
    </row>
    <row r="107" spans="1:17">
      <c r="A107" s="2622"/>
      <c r="B107" s="2455"/>
      <c r="C107" s="2790"/>
      <c r="D107" s="2298" t="s">
        <v>77</v>
      </c>
      <c r="E107" s="1618">
        <v>98</v>
      </c>
      <c r="F107" s="2336">
        <f>SUM(M107:Q107)</f>
        <v>21</v>
      </c>
      <c r="G107" s="1604" t="s">
        <v>98</v>
      </c>
      <c r="H107" s="1602" t="s">
        <v>98</v>
      </c>
      <c r="I107" s="1603" t="s">
        <v>98</v>
      </c>
      <c r="J107" s="1604" t="s">
        <v>97</v>
      </c>
      <c r="K107" s="1602" t="s">
        <v>97</v>
      </c>
      <c r="L107" s="1603" t="s">
        <v>97</v>
      </c>
      <c r="M107" s="1604"/>
      <c r="N107" s="1602">
        <v>2</v>
      </c>
      <c r="O107" s="1602">
        <v>17</v>
      </c>
      <c r="P107" s="1602">
        <v>2</v>
      </c>
      <c r="Q107" s="1603"/>
    </row>
    <row r="108" spans="1:17" ht="32.25" thickBot="1">
      <c r="A108" s="2623"/>
      <c r="B108" s="2456"/>
      <c r="C108" s="2791"/>
      <c r="D108" s="2300" t="s">
        <v>78</v>
      </c>
      <c r="E108" s="1621"/>
      <c r="F108" s="2337">
        <f>SUM(M108:Q108)</f>
        <v>0</v>
      </c>
      <c r="G108" s="1615" t="s">
        <v>97</v>
      </c>
      <c r="H108" s="1613" t="s">
        <v>97</v>
      </c>
      <c r="I108" s="1614" t="s">
        <v>97</v>
      </c>
      <c r="J108" s="1615" t="s">
        <v>97</v>
      </c>
      <c r="K108" s="1613" t="s">
        <v>98</v>
      </c>
      <c r="L108" s="1614" t="s">
        <v>98</v>
      </c>
      <c r="M108" s="1611"/>
      <c r="N108" s="1607"/>
      <c r="O108" s="1607"/>
      <c r="P108" s="1607"/>
      <c r="Q108" s="1619"/>
    </row>
    <row r="109" spans="1:17" ht="31.5">
      <c r="A109" s="2620" t="s">
        <v>207</v>
      </c>
      <c r="B109" s="2454" t="s">
        <v>257</v>
      </c>
      <c r="C109" s="2789" t="s">
        <v>258</v>
      </c>
      <c r="D109" s="2301" t="s">
        <v>74</v>
      </c>
      <c r="E109" s="2265" t="s">
        <v>259</v>
      </c>
      <c r="F109" s="2335">
        <f>SUM(G109:Q109)</f>
        <v>64</v>
      </c>
      <c r="G109" s="1596" t="s">
        <v>97</v>
      </c>
      <c r="H109" s="1593" t="s">
        <v>97</v>
      </c>
      <c r="I109" s="1594" t="s">
        <v>97</v>
      </c>
      <c r="J109" s="1591">
        <v>0</v>
      </c>
      <c r="K109" s="1586">
        <v>38</v>
      </c>
      <c r="L109" s="1595">
        <v>26</v>
      </c>
      <c r="M109" s="1596" t="s">
        <v>97</v>
      </c>
      <c r="N109" s="1593" t="s">
        <v>97</v>
      </c>
      <c r="O109" s="1593" t="s">
        <v>97</v>
      </c>
      <c r="P109" s="1593" t="s">
        <v>97</v>
      </c>
      <c r="Q109" s="1594" t="s">
        <v>97</v>
      </c>
    </row>
    <row r="110" spans="1:17" ht="31.5">
      <c r="A110" s="2621"/>
      <c r="B110" s="2455"/>
      <c r="C110" s="2790"/>
      <c r="D110" s="2302" t="s">
        <v>75</v>
      </c>
      <c r="E110" s="1618"/>
      <c r="F110" s="2336">
        <f t="shared" ref="F110:F178" si="0">SUM(G110:Q110)</f>
        <v>0</v>
      </c>
      <c r="G110" s="1604" t="s">
        <v>98</v>
      </c>
      <c r="H110" s="1602" t="s">
        <v>98</v>
      </c>
      <c r="I110" s="1603" t="s">
        <v>98</v>
      </c>
      <c r="J110" s="1604"/>
      <c r="K110" s="1602"/>
      <c r="L110" s="1603"/>
      <c r="M110" s="1604" t="s">
        <v>97</v>
      </c>
      <c r="N110" s="1602" t="s">
        <v>97</v>
      </c>
      <c r="O110" s="1602" t="s">
        <v>97</v>
      </c>
      <c r="P110" s="1602" t="s">
        <v>97</v>
      </c>
      <c r="Q110" s="1603" t="s">
        <v>97</v>
      </c>
    </row>
    <row r="111" spans="1:17" ht="31.5">
      <c r="A111" s="2621"/>
      <c r="B111" s="2455"/>
      <c r="C111" s="2790"/>
      <c r="D111" s="2302" t="s">
        <v>76</v>
      </c>
      <c r="E111" s="1618">
        <v>118.8</v>
      </c>
      <c r="F111" s="2336">
        <f t="shared" si="0"/>
        <v>21</v>
      </c>
      <c r="G111" s="1604">
        <v>1</v>
      </c>
      <c r="H111" s="1602">
        <v>4</v>
      </c>
      <c r="I111" s="1603">
        <v>16</v>
      </c>
      <c r="J111" s="1604" t="s">
        <v>97</v>
      </c>
      <c r="K111" s="1602" t="s">
        <v>97</v>
      </c>
      <c r="L111" s="1603" t="s">
        <v>97</v>
      </c>
      <c r="M111" s="1604" t="s">
        <v>97</v>
      </c>
      <c r="N111" s="1602" t="s">
        <v>97</v>
      </c>
      <c r="O111" s="1602" t="s">
        <v>97</v>
      </c>
      <c r="P111" s="1602" t="s">
        <v>97</v>
      </c>
      <c r="Q111" s="1603" t="s">
        <v>97</v>
      </c>
    </row>
    <row r="112" spans="1:17">
      <c r="A112" s="2621"/>
      <c r="B112" s="2455"/>
      <c r="C112" s="2790"/>
      <c r="D112" s="2302" t="s">
        <v>77</v>
      </c>
      <c r="E112" s="1618">
        <v>90</v>
      </c>
      <c r="F112" s="2336">
        <f t="shared" si="0"/>
        <v>995</v>
      </c>
      <c r="G112" s="1604" t="s">
        <v>98</v>
      </c>
      <c r="H112" s="1602" t="s">
        <v>98</v>
      </c>
      <c r="I112" s="1603" t="s">
        <v>98</v>
      </c>
      <c r="J112" s="1604" t="s">
        <v>97</v>
      </c>
      <c r="K112" s="1602" t="s">
        <v>97</v>
      </c>
      <c r="L112" s="1603" t="s">
        <v>97</v>
      </c>
      <c r="M112" s="1647">
        <v>61</v>
      </c>
      <c r="N112" s="1648">
        <v>419</v>
      </c>
      <c r="O112" s="1648">
        <v>463</v>
      </c>
      <c r="P112" s="1648">
        <v>52</v>
      </c>
      <c r="Q112" s="1603"/>
    </row>
    <row r="113" spans="1:17" ht="32.25" thickBot="1">
      <c r="A113" s="2621"/>
      <c r="B113" s="2473"/>
      <c r="C113" s="2792"/>
      <c r="D113" s="2303" t="s">
        <v>78</v>
      </c>
      <c r="E113" s="1621"/>
      <c r="F113" s="2337">
        <f t="shared" si="0"/>
        <v>0</v>
      </c>
      <c r="G113" s="1615" t="s">
        <v>97</v>
      </c>
      <c r="H113" s="1613" t="s">
        <v>97</v>
      </c>
      <c r="I113" s="1614" t="s">
        <v>97</v>
      </c>
      <c r="J113" s="1615" t="s">
        <v>97</v>
      </c>
      <c r="K113" s="1613" t="s">
        <v>98</v>
      </c>
      <c r="L113" s="1614" t="s">
        <v>98</v>
      </c>
      <c r="M113" s="1611"/>
      <c r="N113" s="1607"/>
      <c r="O113" s="1607"/>
      <c r="P113" s="1607"/>
      <c r="Q113" s="1619"/>
    </row>
    <row r="114" spans="1:17" ht="31.5">
      <c r="A114" s="2621"/>
      <c r="B114" s="2468" t="s">
        <v>260</v>
      </c>
      <c r="C114" s="2815"/>
      <c r="D114" s="2301" t="s">
        <v>74</v>
      </c>
      <c r="E114" s="1616"/>
      <c r="F114" s="2335">
        <f t="shared" si="0"/>
        <v>0</v>
      </c>
      <c r="G114" s="1596" t="s">
        <v>97</v>
      </c>
      <c r="H114" s="1593" t="s">
        <v>97</v>
      </c>
      <c r="I114" s="1594" t="s">
        <v>97</v>
      </c>
      <c r="J114" s="1591"/>
      <c r="K114" s="1586"/>
      <c r="L114" s="1595"/>
      <c r="M114" s="1596" t="s">
        <v>97</v>
      </c>
      <c r="N114" s="1593" t="s">
        <v>97</v>
      </c>
      <c r="O114" s="1593" t="s">
        <v>97</v>
      </c>
      <c r="P114" s="1593" t="s">
        <v>97</v>
      </c>
      <c r="Q114" s="1594" t="s">
        <v>97</v>
      </c>
    </row>
    <row r="115" spans="1:17" ht="31.5">
      <c r="A115" s="2621"/>
      <c r="B115" s="2469"/>
      <c r="C115" s="2816"/>
      <c r="D115" s="2302" t="s">
        <v>75</v>
      </c>
      <c r="E115" s="1618"/>
      <c r="F115" s="2336">
        <f t="shared" si="0"/>
        <v>0</v>
      </c>
      <c r="G115" s="1604" t="s">
        <v>98</v>
      </c>
      <c r="H115" s="1602" t="s">
        <v>98</v>
      </c>
      <c r="I115" s="1603" t="s">
        <v>98</v>
      </c>
      <c r="J115" s="1604"/>
      <c r="K115" s="1602"/>
      <c r="L115" s="1603"/>
      <c r="M115" s="1604" t="s">
        <v>97</v>
      </c>
      <c r="N115" s="1602" t="s">
        <v>97</v>
      </c>
      <c r="O115" s="1602" t="s">
        <v>97</v>
      </c>
      <c r="P115" s="1602" t="s">
        <v>97</v>
      </c>
      <c r="Q115" s="1603" t="s">
        <v>97</v>
      </c>
    </row>
    <row r="116" spans="1:17" ht="31.5">
      <c r="A116" s="2621"/>
      <c r="B116" s="2469"/>
      <c r="C116" s="2816"/>
      <c r="D116" s="2302" t="s">
        <v>76</v>
      </c>
      <c r="E116" s="1618"/>
      <c r="F116" s="2336">
        <f t="shared" si="0"/>
        <v>0</v>
      </c>
      <c r="G116" s="1604"/>
      <c r="H116" s="1602"/>
      <c r="I116" s="1603"/>
      <c r="J116" s="1604" t="s">
        <v>97</v>
      </c>
      <c r="K116" s="1602" t="s">
        <v>97</v>
      </c>
      <c r="L116" s="1603" t="s">
        <v>97</v>
      </c>
      <c r="M116" s="1604" t="s">
        <v>97</v>
      </c>
      <c r="N116" s="1602" t="s">
        <v>97</v>
      </c>
      <c r="O116" s="1602" t="s">
        <v>97</v>
      </c>
      <c r="P116" s="1602" t="s">
        <v>97</v>
      </c>
      <c r="Q116" s="1603" t="s">
        <v>97</v>
      </c>
    </row>
    <row r="117" spans="1:17">
      <c r="A117" s="2621"/>
      <c r="B117" s="2469"/>
      <c r="C117" s="2816"/>
      <c r="D117" s="2302" t="s">
        <v>77</v>
      </c>
      <c r="E117" s="1618"/>
      <c r="F117" s="2336">
        <f t="shared" si="0"/>
        <v>0</v>
      </c>
      <c r="G117" s="1604" t="s">
        <v>98</v>
      </c>
      <c r="H117" s="1602" t="s">
        <v>98</v>
      </c>
      <c r="I117" s="1603" t="s">
        <v>98</v>
      </c>
      <c r="J117" s="1604" t="s">
        <v>97</v>
      </c>
      <c r="K117" s="1602" t="s">
        <v>97</v>
      </c>
      <c r="L117" s="1603" t="s">
        <v>97</v>
      </c>
      <c r="M117" s="1604"/>
      <c r="N117" s="1602"/>
      <c r="O117" s="1602"/>
      <c r="P117" s="1602"/>
      <c r="Q117" s="1603"/>
    </row>
    <row r="118" spans="1:17" ht="32.25" thickBot="1">
      <c r="A118" s="2621"/>
      <c r="B118" s="2470"/>
      <c r="C118" s="2817"/>
      <c r="D118" s="2303" t="s">
        <v>78</v>
      </c>
      <c r="E118" s="1620"/>
      <c r="F118" s="2338">
        <f t="shared" si="0"/>
        <v>0</v>
      </c>
      <c r="G118" s="1615" t="s">
        <v>97</v>
      </c>
      <c r="H118" s="1613" t="s">
        <v>97</v>
      </c>
      <c r="I118" s="1614" t="s">
        <v>97</v>
      </c>
      <c r="J118" s="1615" t="s">
        <v>97</v>
      </c>
      <c r="K118" s="1613" t="s">
        <v>98</v>
      </c>
      <c r="L118" s="1614" t="s">
        <v>98</v>
      </c>
      <c r="M118" s="1611"/>
      <c r="N118" s="1607"/>
      <c r="O118" s="1607"/>
      <c r="P118" s="1607"/>
      <c r="Q118" s="1619"/>
    </row>
    <row r="119" spans="1:17" ht="31.5">
      <c r="A119" s="2621"/>
      <c r="B119" s="2468" t="s">
        <v>261</v>
      </c>
      <c r="C119" s="2789" t="s">
        <v>262</v>
      </c>
      <c r="D119" s="2301" t="s">
        <v>74</v>
      </c>
      <c r="E119" s="1616"/>
      <c r="F119" s="2335">
        <f t="shared" si="0"/>
        <v>0</v>
      </c>
      <c r="G119" s="1596" t="s">
        <v>97</v>
      </c>
      <c r="H119" s="1593" t="s">
        <v>97</v>
      </c>
      <c r="I119" s="1594" t="s">
        <v>97</v>
      </c>
      <c r="J119" s="1591"/>
      <c r="K119" s="1586"/>
      <c r="L119" s="1595"/>
      <c r="M119" s="1596" t="s">
        <v>97</v>
      </c>
      <c r="N119" s="1593" t="s">
        <v>97</v>
      </c>
      <c r="O119" s="1593" t="s">
        <v>97</v>
      </c>
      <c r="P119" s="1593" t="s">
        <v>97</v>
      </c>
      <c r="Q119" s="1594" t="s">
        <v>97</v>
      </c>
    </row>
    <row r="120" spans="1:17" ht="31.5">
      <c r="A120" s="2621"/>
      <c r="B120" s="2469"/>
      <c r="C120" s="2790"/>
      <c r="D120" s="2302" t="s">
        <v>75</v>
      </c>
      <c r="E120" s="1618"/>
      <c r="F120" s="2336">
        <f t="shared" si="0"/>
        <v>0</v>
      </c>
      <c r="G120" s="1604" t="s">
        <v>98</v>
      </c>
      <c r="H120" s="1602" t="s">
        <v>98</v>
      </c>
      <c r="I120" s="1603" t="s">
        <v>98</v>
      </c>
      <c r="J120" s="1604"/>
      <c r="K120" s="1602"/>
      <c r="L120" s="1603"/>
      <c r="M120" s="1604" t="s">
        <v>97</v>
      </c>
      <c r="N120" s="1602" t="s">
        <v>97</v>
      </c>
      <c r="O120" s="1602" t="s">
        <v>97</v>
      </c>
      <c r="P120" s="1602" t="s">
        <v>97</v>
      </c>
      <c r="Q120" s="1603" t="s">
        <v>97</v>
      </c>
    </row>
    <row r="121" spans="1:17" ht="31.5">
      <c r="A121" s="2621"/>
      <c r="B121" s="2469"/>
      <c r="C121" s="2790"/>
      <c r="D121" s="2302" t="s">
        <v>76</v>
      </c>
      <c r="E121" s="1618"/>
      <c r="F121" s="2336">
        <f t="shared" si="0"/>
        <v>0</v>
      </c>
      <c r="G121" s="1604"/>
      <c r="H121" s="1602"/>
      <c r="I121" s="1603"/>
      <c r="J121" s="1604" t="s">
        <v>97</v>
      </c>
      <c r="K121" s="1602" t="s">
        <v>97</v>
      </c>
      <c r="L121" s="1603" t="s">
        <v>97</v>
      </c>
      <c r="M121" s="1604" t="s">
        <v>97</v>
      </c>
      <c r="N121" s="1602" t="s">
        <v>97</v>
      </c>
      <c r="O121" s="1602" t="s">
        <v>97</v>
      </c>
      <c r="P121" s="1602" t="s">
        <v>97</v>
      </c>
      <c r="Q121" s="1603" t="s">
        <v>97</v>
      </c>
    </row>
    <row r="122" spans="1:17">
      <c r="A122" s="2621"/>
      <c r="B122" s="2469"/>
      <c r="C122" s="2790"/>
      <c r="D122" s="2302" t="s">
        <v>77</v>
      </c>
      <c r="E122" s="1618">
        <v>107.6</v>
      </c>
      <c r="F122" s="2336">
        <f t="shared" si="0"/>
        <v>37</v>
      </c>
      <c r="G122" s="1604" t="s">
        <v>98</v>
      </c>
      <c r="H122" s="1602" t="s">
        <v>98</v>
      </c>
      <c r="I122" s="1603" t="s">
        <v>98</v>
      </c>
      <c r="J122" s="1604" t="s">
        <v>97</v>
      </c>
      <c r="K122" s="1602" t="s">
        <v>97</v>
      </c>
      <c r="L122" s="1603" t="s">
        <v>97</v>
      </c>
      <c r="M122" s="1604">
        <v>3</v>
      </c>
      <c r="N122" s="1602">
        <v>7</v>
      </c>
      <c r="O122" s="1602">
        <v>11</v>
      </c>
      <c r="P122" s="1602">
        <v>14</v>
      </c>
      <c r="Q122" s="1603">
        <v>2</v>
      </c>
    </row>
    <row r="123" spans="1:17" ht="32.25" thickBot="1">
      <c r="A123" s="2621"/>
      <c r="B123" s="2470"/>
      <c r="C123" s="2791"/>
      <c r="D123" s="2304" t="s">
        <v>78</v>
      </c>
      <c r="E123" s="1621"/>
      <c r="F123" s="2337">
        <f t="shared" si="0"/>
        <v>0</v>
      </c>
      <c r="G123" s="1615" t="s">
        <v>97</v>
      </c>
      <c r="H123" s="1613" t="s">
        <v>97</v>
      </c>
      <c r="I123" s="1614" t="s">
        <v>97</v>
      </c>
      <c r="J123" s="1615" t="s">
        <v>97</v>
      </c>
      <c r="K123" s="1613" t="s">
        <v>98</v>
      </c>
      <c r="L123" s="1614" t="s">
        <v>98</v>
      </c>
      <c r="M123" s="1611"/>
      <c r="N123" s="1607"/>
      <c r="O123" s="1607"/>
      <c r="P123" s="1607"/>
      <c r="Q123" s="1619"/>
    </row>
    <row r="124" spans="1:17" ht="31.5">
      <c r="A124" s="2621"/>
      <c r="B124" s="2454" t="s">
        <v>474</v>
      </c>
      <c r="C124" s="2789" t="s">
        <v>263</v>
      </c>
      <c r="D124" s="2301" t="s">
        <v>74</v>
      </c>
      <c r="E124" s="1616"/>
      <c r="F124" s="2335">
        <f t="shared" si="0"/>
        <v>0</v>
      </c>
      <c r="G124" s="1596" t="s">
        <v>97</v>
      </c>
      <c r="H124" s="1593" t="s">
        <v>97</v>
      </c>
      <c r="I124" s="1594" t="s">
        <v>97</v>
      </c>
      <c r="J124" s="1591"/>
      <c r="K124" s="1586"/>
      <c r="L124" s="1595"/>
      <c r="M124" s="1596" t="s">
        <v>97</v>
      </c>
      <c r="N124" s="1593" t="s">
        <v>97</v>
      </c>
      <c r="O124" s="1593" t="s">
        <v>97</v>
      </c>
      <c r="P124" s="1593" t="s">
        <v>97</v>
      </c>
      <c r="Q124" s="1594" t="s">
        <v>97</v>
      </c>
    </row>
    <row r="125" spans="1:17" ht="31.5">
      <c r="A125" s="2621"/>
      <c r="B125" s="2455"/>
      <c r="C125" s="2790"/>
      <c r="D125" s="2302" t="s">
        <v>75</v>
      </c>
      <c r="E125" s="1618"/>
      <c r="F125" s="2336">
        <f t="shared" si="0"/>
        <v>0</v>
      </c>
      <c r="G125" s="1604" t="s">
        <v>98</v>
      </c>
      <c r="H125" s="1602" t="s">
        <v>98</v>
      </c>
      <c r="I125" s="1603" t="s">
        <v>98</v>
      </c>
      <c r="J125" s="1604"/>
      <c r="K125" s="1602"/>
      <c r="L125" s="1603"/>
      <c r="M125" s="1604" t="s">
        <v>97</v>
      </c>
      <c r="N125" s="1602" t="s">
        <v>97</v>
      </c>
      <c r="O125" s="1602" t="s">
        <v>97</v>
      </c>
      <c r="P125" s="1602" t="s">
        <v>97</v>
      </c>
      <c r="Q125" s="1603" t="s">
        <v>97</v>
      </c>
    </row>
    <row r="126" spans="1:17" ht="31.5">
      <c r="A126" s="2621"/>
      <c r="B126" s="2455"/>
      <c r="C126" s="2790"/>
      <c r="D126" s="2302" t="s">
        <v>76</v>
      </c>
      <c r="E126" s="1618"/>
      <c r="F126" s="2336">
        <f t="shared" si="0"/>
        <v>0</v>
      </c>
      <c r="G126" s="1604"/>
      <c r="H126" s="1602"/>
      <c r="I126" s="1603"/>
      <c r="J126" s="1604" t="s">
        <v>97</v>
      </c>
      <c r="K126" s="1602" t="s">
        <v>97</v>
      </c>
      <c r="L126" s="1603" t="s">
        <v>97</v>
      </c>
      <c r="M126" s="1604" t="s">
        <v>97</v>
      </c>
      <c r="N126" s="1602" t="s">
        <v>97</v>
      </c>
      <c r="O126" s="1602" t="s">
        <v>97</v>
      </c>
      <c r="P126" s="1602" t="s">
        <v>97</v>
      </c>
      <c r="Q126" s="1603" t="s">
        <v>97</v>
      </c>
    </row>
    <row r="127" spans="1:17">
      <c r="A127" s="2621"/>
      <c r="B127" s="2455"/>
      <c r="C127" s="2790"/>
      <c r="D127" s="2302" t="s">
        <v>77</v>
      </c>
      <c r="E127" s="1618">
        <v>127</v>
      </c>
      <c r="F127" s="2336">
        <f t="shared" si="0"/>
        <v>36</v>
      </c>
      <c r="G127" s="1604" t="s">
        <v>98</v>
      </c>
      <c r="H127" s="1602" t="s">
        <v>98</v>
      </c>
      <c r="I127" s="1603" t="s">
        <v>98</v>
      </c>
      <c r="J127" s="1604" t="s">
        <v>97</v>
      </c>
      <c r="K127" s="1602" t="s">
        <v>97</v>
      </c>
      <c r="L127" s="1603" t="s">
        <v>97</v>
      </c>
      <c r="M127" s="1604">
        <v>1</v>
      </c>
      <c r="N127" s="1602">
        <v>6</v>
      </c>
      <c r="O127" s="1602">
        <v>9</v>
      </c>
      <c r="P127" s="1602">
        <v>12</v>
      </c>
      <c r="Q127" s="1603">
        <v>8</v>
      </c>
    </row>
    <row r="128" spans="1:17" ht="32.25" thickBot="1">
      <c r="A128" s="2621"/>
      <c r="B128" s="2473"/>
      <c r="C128" s="2792"/>
      <c r="D128" s="2303" t="s">
        <v>78</v>
      </c>
      <c r="E128" s="1621"/>
      <c r="F128" s="2337">
        <f t="shared" si="0"/>
        <v>0</v>
      </c>
      <c r="G128" s="1615" t="s">
        <v>97</v>
      </c>
      <c r="H128" s="1613" t="s">
        <v>97</v>
      </c>
      <c r="I128" s="1614" t="s">
        <v>97</v>
      </c>
      <c r="J128" s="1615" t="s">
        <v>97</v>
      </c>
      <c r="K128" s="1613" t="s">
        <v>98</v>
      </c>
      <c r="L128" s="1614" t="s">
        <v>98</v>
      </c>
      <c r="M128" s="1611"/>
      <c r="N128" s="1607"/>
      <c r="O128" s="1607"/>
      <c r="P128" s="1607"/>
      <c r="Q128" s="1619"/>
    </row>
    <row r="129" spans="1:17" ht="31.5">
      <c r="A129" s="2621"/>
      <c r="B129" s="2454" t="s">
        <v>264</v>
      </c>
      <c r="C129" s="2789" t="s">
        <v>265</v>
      </c>
      <c r="D129" s="2301" t="s">
        <v>74</v>
      </c>
      <c r="E129" s="1616"/>
      <c r="F129" s="2335">
        <f t="shared" si="0"/>
        <v>0</v>
      </c>
      <c r="G129" s="1596" t="s">
        <v>97</v>
      </c>
      <c r="H129" s="1593" t="s">
        <v>97</v>
      </c>
      <c r="I129" s="1594" t="s">
        <v>97</v>
      </c>
      <c r="J129" s="1591"/>
      <c r="K129" s="1586"/>
      <c r="L129" s="1595"/>
      <c r="M129" s="1596" t="s">
        <v>97</v>
      </c>
      <c r="N129" s="1593" t="s">
        <v>97</v>
      </c>
      <c r="O129" s="1593" t="s">
        <v>97</v>
      </c>
      <c r="P129" s="1593" t="s">
        <v>97</v>
      </c>
      <c r="Q129" s="1594" t="s">
        <v>97</v>
      </c>
    </row>
    <row r="130" spans="1:17" ht="31.5">
      <c r="A130" s="2621"/>
      <c r="B130" s="2455"/>
      <c r="C130" s="2790"/>
      <c r="D130" s="2302" t="s">
        <v>75</v>
      </c>
      <c r="E130" s="1618"/>
      <c r="F130" s="2336">
        <f t="shared" si="0"/>
        <v>0</v>
      </c>
      <c r="G130" s="1604" t="s">
        <v>98</v>
      </c>
      <c r="H130" s="1602" t="s">
        <v>98</v>
      </c>
      <c r="I130" s="1603" t="s">
        <v>98</v>
      </c>
      <c r="J130" s="1604"/>
      <c r="K130" s="1602"/>
      <c r="L130" s="1603"/>
      <c r="M130" s="1604" t="s">
        <v>97</v>
      </c>
      <c r="N130" s="1602" t="s">
        <v>97</v>
      </c>
      <c r="O130" s="1602" t="s">
        <v>97</v>
      </c>
      <c r="P130" s="1602" t="s">
        <v>97</v>
      </c>
      <c r="Q130" s="1603" t="s">
        <v>97</v>
      </c>
    </row>
    <row r="131" spans="1:17" ht="31.5">
      <c r="A131" s="2621"/>
      <c r="B131" s="2455"/>
      <c r="C131" s="2790"/>
      <c r="D131" s="2302" t="s">
        <v>76</v>
      </c>
      <c r="E131" s="1618"/>
      <c r="F131" s="2336">
        <f t="shared" si="0"/>
        <v>0</v>
      </c>
      <c r="G131" s="1604"/>
      <c r="H131" s="1602"/>
      <c r="I131" s="1603"/>
      <c r="J131" s="1604" t="s">
        <v>97</v>
      </c>
      <c r="K131" s="1602" t="s">
        <v>97</v>
      </c>
      <c r="L131" s="1603" t="s">
        <v>97</v>
      </c>
      <c r="M131" s="1604" t="s">
        <v>97</v>
      </c>
      <c r="N131" s="1602" t="s">
        <v>97</v>
      </c>
      <c r="O131" s="1602" t="s">
        <v>97</v>
      </c>
      <c r="P131" s="1602" t="s">
        <v>97</v>
      </c>
      <c r="Q131" s="1603" t="s">
        <v>97</v>
      </c>
    </row>
    <row r="132" spans="1:17">
      <c r="A132" s="2621"/>
      <c r="B132" s="2455"/>
      <c r="C132" s="2790"/>
      <c r="D132" s="2302" t="s">
        <v>77</v>
      </c>
      <c r="E132" s="1618">
        <v>77.5</v>
      </c>
      <c r="F132" s="2336">
        <f t="shared" si="0"/>
        <v>8</v>
      </c>
      <c r="G132" s="1604" t="s">
        <v>98</v>
      </c>
      <c r="H132" s="1602" t="s">
        <v>98</v>
      </c>
      <c r="I132" s="1603" t="s">
        <v>98</v>
      </c>
      <c r="J132" s="1604" t="s">
        <v>97</v>
      </c>
      <c r="K132" s="1602" t="s">
        <v>97</v>
      </c>
      <c r="L132" s="1603" t="s">
        <v>97</v>
      </c>
      <c r="M132" s="1604">
        <v>2</v>
      </c>
      <c r="N132" s="1602">
        <v>3</v>
      </c>
      <c r="O132" s="1602">
        <v>2</v>
      </c>
      <c r="P132" s="1602">
        <v>1</v>
      </c>
      <c r="Q132" s="1603">
        <v>0</v>
      </c>
    </row>
    <row r="133" spans="1:17" ht="32.25" thickBot="1">
      <c r="A133" s="2621"/>
      <c r="B133" s="2473"/>
      <c r="C133" s="2792"/>
      <c r="D133" s="2303" t="s">
        <v>78</v>
      </c>
      <c r="E133" s="1621"/>
      <c r="F133" s="2337">
        <f t="shared" si="0"/>
        <v>0</v>
      </c>
      <c r="G133" s="1615" t="s">
        <v>97</v>
      </c>
      <c r="H133" s="1613" t="s">
        <v>97</v>
      </c>
      <c r="I133" s="1614" t="s">
        <v>97</v>
      </c>
      <c r="J133" s="1615" t="s">
        <v>97</v>
      </c>
      <c r="K133" s="1613" t="s">
        <v>98</v>
      </c>
      <c r="L133" s="1614" t="s">
        <v>98</v>
      </c>
      <c r="M133" s="1611"/>
      <c r="N133" s="1607"/>
      <c r="O133" s="1607"/>
      <c r="P133" s="1607"/>
      <c r="Q133" s="1619"/>
    </row>
    <row r="134" spans="1:17" ht="31.5">
      <c r="A134" s="2621"/>
      <c r="B134" s="2454" t="s">
        <v>475</v>
      </c>
      <c r="C134" s="2789" t="s">
        <v>266</v>
      </c>
      <c r="D134" s="2301" t="s">
        <v>74</v>
      </c>
      <c r="E134" s="1616"/>
      <c r="F134" s="2335">
        <f t="shared" si="0"/>
        <v>0</v>
      </c>
      <c r="G134" s="1596" t="s">
        <v>97</v>
      </c>
      <c r="H134" s="1593" t="s">
        <v>97</v>
      </c>
      <c r="I134" s="1594" t="s">
        <v>97</v>
      </c>
      <c r="J134" s="1591"/>
      <c r="K134" s="1586"/>
      <c r="L134" s="1595"/>
      <c r="M134" s="1596" t="s">
        <v>97</v>
      </c>
      <c r="N134" s="1593" t="s">
        <v>97</v>
      </c>
      <c r="O134" s="1593" t="s">
        <v>97</v>
      </c>
      <c r="P134" s="1593" t="s">
        <v>97</v>
      </c>
      <c r="Q134" s="1594" t="s">
        <v>97</v>
      </c>
    </row>
    <row r="135" spans="1:17" ht="31.5">
      <c r="A135" s="2621"/>
      <c r="B135" s="2455"/>
      <c r="C135" s="2790"/>
      <c r="D135" s="2302" t="s">
        <v>75</v>
      </c>
      <c r="E135" s="1618"/>
      <c r="F135" s="2336">
        <f t="shared" si="0"/>
        <v>0</v>
      </c>
      <c r="G135" s="1604" t="s">
        <v>98</v>
      </c>
      <c r="H135" s="1602" t="s">
        <v>98</v>
      </c>
      <c r="I135" s="1603" t="s">
        <v>98</v>
      </c>
      <c r="J135" s="1604"/>
      <c r="K135" s="1602"/>
      <c r="L135" s="1603"/>
      <c r="M135" s="1604" t="s">
        <v>97</v>
      </c>
      <c r="N135" s="1602" t="s">
        <v>97</v>
      </c>
      <c r="O135" s="1602" t="s">
        <v>97</v>
      </c>
      <c r="P135" s="1602" t="s">
        <v>97</v>
      </c>
      <c r="Q135" s="1603" t="s">
        <v>97</v>
      </c>
    </row>
    <row r="136" spans="1:17" ht="31.5">
      <c r="A136" s="2621"/>
      <c r="B136" s="2455"/>
      <c r="C136" s="2790"/>
      <c r="D136" s="2302" t="s">
        <v>76</v>
      </c>
      <c r="E136" s="1618"/>
      <c r="F136" s="2336">
        <f t="shared" si="0"/>
        <v>0</v>
      </c>
      <c r="G136" s="1604"/>
      <c r="H136" s="1602"/>
      <c r="I136" s="1603"/>
      <c r="J136" s="1604" t="s">
        <v>97</v>
      </c>
      <c r="K136" s="1602" t="s">
        <v>97</v>
      </c>
      <c r="L136" s="1603" t="s">
        <v>97</v>
      </c>
      <c r="M136" s="1604" t="s">
        <v>97</v>
      </c>
      <c r="N136" s="1602" t="s">
        <v>97</v>
      </c>
      <c r="O136" s="1602" t="s">
        <v>97</v>
      </c>
      <c r="P136" s="1602" t="s">
        <v>97</v>
      </c>
      <c r="Q136" s="1603" t="s">
        <v>97</v>
      </c>
    </row>
    <row r="137" spans="1:17">
      <c r="A137" s="2621"/>
      <c r="B137" s="2455"/>
      <c r="C137" s="2790"/>
      <c r="D137" s="2302" t="s">
        <v>77</v>
      </c>
      <c r="E137" s="1618">
        <v>86.4</v>
      </c>
      <c r="F137" s="2336">
        <f t="shared" si="0"/>
        <v>14</v>
      </c>
      <c r="G137" s="1604" t="s">
        <v>98</v>
      </c>
      <c r="H137" s="1602" t="s">
        <v>98</v>
      </c>
      <c r="I137" s="1603" t="s">
        <v>98</v>
      </c>
      <c r="J137" s="1604" t="s">
        <v>97</v>
      </c>
      <c r="K137" s="1602" t="s">
        <v>97</v>
      </c>
      <c r="L137" s="1603" t="s">
        <v>97</v>
      </c>
      <c r="M137" s="1604">
        <v>2</v>
      </c>
      <c r="N137" s="1602">
        <v>5</v>
      </c>
      <c r="O137" s="1602">
        <v>4</v>
      </c>
      <c r="P137" s="1602">
        <v>3</v>
      </c>
      <c r="Q137" s="1603">
        <v>0</v>
      </c>
    </row>
    <row r="138" spans="1:17" ht="32.25" thickBot="1">
      <c r="A138" s="2621"/>
      <c r="B138" s="2473"/>
      <c r="C138" s="2792"/>
      <c r="D138" s="2303" t="s">
        <v>78</v>
      </c>
      <c r="E138" s="1621"/>
      <c r="F138" s="2337">
        <f t="shared" si="0"/>
        <v>0</v>
      </c>
      <c r="G138" s="1615" t="s">
        <v>97</v>
      </c>
      <c r="H138" s="1613" t="s">
        <v>97</v>
      </c>
      <c r="I138" s="1614" t="s">
        <v>97</v>
      </c>
      <c r="J138" s="1615" t="s">
        <v>97</v>
      </c>
      <c r="K138" s="1613" t="s">
        <v>98</v>
      </c>
      <c r="L138" s="1614" t="s">
        <v>98</v>
      </c>
      <c r="M138" s="1611"/>
      <c r="N138" s="1607"/>
      <c r="O138" s="1607"/>
      <c r="P138" s="1607"/>
      <c r="Q138" s="1619"/>
    </row>
    <row r="139" spans="1:17" ht="31.5">
      <c r="A139" s="2621"/>
      <c r="B139" s="2454" t="s">
        <v>267</v>
      </c>
      <c r="C139" s="2815" t="s">
        <v>268</v>
      </c>
      <c r="D139" s="2305" t="s">
        <v>74</v>
      </c>
      <c r="E139" s="1616"/>
      <c r="F139" s="2335">
        <f t="shared" si="0"/>
        <v>0</v>
      </c>
      <c r="G139" s="1596" t="s">
        <v>97</v>
      </c>
      <c r="H139" s="1593" t="s">
        <v>97</v>
      </c>
      <c r="I139" s="1594" t="s">
        <v>97</v>
      </c>
      <c r="J139" s="1591"/>
      <c r="K139" s="1586"/>
      <c r="L139" s="1595"/>
      <c r="M139" s="1596" t="s">
        <v>97</v>
      </c>
      <c r="N139" s="1593" t="s">
        <v>97</v>
      </c>
      <c r="O139" s="1593" t="s">
        <v>97</v>
      </c>
      <c r="P139" s="1593" t="s">
        <v>97</v>
      </c>
      <c r="Q139" s="1594" t="s">
        <v>97</v>
      </c>
    </row>
    <row r="140" spans="1:17" ht="31.5">
      <c r="A140" s="2621"/>
      <c r="B140" s="2455"/>
      <c r="C140" s="2816"/>
      <c r="D140" s="2306" t="s">
        <v>75</v>
      </c>
      <c r="E140" s="1618"/>
      <c r="F140" s="2336">
        <f t="shared" si="0"/>
        <v>0</v>
      </c>
      <c r="G140" s="1604" t="s">
        <v>98</v>
      </c>
      <c r="H140" s="1602" t="s">
        <v>98</v>
      </c>
      <c r="I140" s="1603" t="s">
        <v>98</v>
      </c>
      <c r="J140" s="1604"/>
      <c r="K140" s="1602"/>
      <c r="L140" s="1603"/>
      <c r="M140" s="1604" t="s">
        <v>97</v>
      </c>
      <c r="N140" s="1602" t="s">
        <v>97</v>
      </c>
      <c r="O140" s="1602" t="s">
        <v>97</v>
      </c>
      <c r="P140" s="1602" t="s">
        <v>97</v>
      </c>
      <c r="Q140" s="1603" t="s">
        <v>97</v>
      </c>
    </row>
    <row r="141" spans="1:17" ht="31.5">
      <c r="A141" s="2621"/>
      <c r="B141" s="2455"/>
      <c r="C141" s="2816"/>
      <c r="D141" s="2306" t="s">
        <v>76</v>
      </c>
      <c r="E141" s="1618"/>
      <c r="F141" s="2336">
        <f t="shared" si="0"/>
        <v>0</v>
      </c>
      <c r="G141" s="1604"/>
      <c r="H141" s="1602"/>
      <c r="I141" s="1603"/>
      <c r="J141" s="1604" t="s">
        <v>97</v>
      </c>
      <c r="K141" s="1602" t="s">
        <v>97</v>
      </c>
      <c r="L141" s="1603" t="s">
        <v>97</v>
      </c>
      <c r="M141" s="1604" t="s">
        <v>97</v>
      </c>
      <c r="N141" s="1602" t="s">
        <v>97</v>
      </c>
      <c r="O141" s="1602" t="s">
        <v>97</v>
      </c>
      <c r="P141" s="1602" t="s">
        <v>97</v>
      </c>
      <c r="Q141" s="1603" t="s">
        <v>97</v>
      </c>
    </row>
    <row r="142" spans="1:17">
      <c r="A142" s="2621"/>
      <c r="B142" s="2455"/>
      <c r="C142" s="2816"/>
      <c r="D142" s="2306" t="s">
        <v>77</v>
      </c>
      <c r="E142" s="1618"/>
      <c r="F142" s="2336">
        <f t="shared" si="0"/>
        <v>0</v>
      </c>
      <c r="G142" s="1604" t="s">
        <v>98</v>
      </c>
      <c r="H142" s="1602" t="s">
        <v>98</v>
      </c>
      <c r="I142" s="1603" t="s">
        <v>98</v>
      </c>
      <c r="J142" s="1604" t="s">
        <v>97</v>
      </c>
      <c r="K142" s="1602" t="s">
        <v>97</v>
      </c>
      <c r="L142" s="1603" t="s">
        <v>97</v>
      </c>
      <c r="M142" s="1604"/>
      <c r="N142" s="1602"/>
      <c r="O142" s="1602"/>
      <c r="P142" s="1602"/>
      <c r="Q142" s="1603"/>
    </row>
    <row r="143" spans="1:17" ht="32.25" thickBot="1">
      <c r="A143" s="2621"/>
      <c r="B143" s="2456"/>
      <c r="C143" s="2816"/>
      <c r="D143" s="2307" t="s">
        <v>78</v>
      </c>
      <c r="E143" s="1621"/>
      <c r="F143" s="2337">
        <f t="shared" si="0"/>
        <v>0</v>
      </c>
      <c r="G143" s="1615" t="s">
        <v>97</v>
      </c>
      <c r="H143" s="1613" t="s">
        <v>97</v>
      </c>
      <c r="I143" s="1614" t="s">
        <v>97</v>
      </c>
      <c r="J143" s="1615" t="s">
        <v>97</v>
      </c>
      <c r="K143" s="1613" t="s">
        <v>98</v>
      </c>
      <c r="L143" s="1614" t="s">
        <v>98</v>
      </c>
      <c r="M143" s="1611"/>
      <c r="N143" s="1607"/>
      <c r="O143" s="1607"/>
      <c r="P143" s="1607"/>
      <c r="Q143" s="1619"/>
    </row>
    <row r="144" spans="1:17" ht="31.5">
      <c r="A144" s="2621"/>
      <c r="B144" s="2454" t="s">
        <v>269</v>
      </c>
      <c r="C144" s="2816"/>
      <c r="D144" s="2305" t="s">
        <v>74</v>
      </c>
      <c r="E144" s="1616"/>
      <c r="F144" s="2335">
        <f t="shared" si="0"/>
        <v>0</v>
      </c>
      <c r="G144" s="1596" t="s">
        <v>97</v>
      </c>
      <c r="H144" s="1593" t="s">
        <v>97</v>
      </c>
      <c r="I144" s="1594" t="s">
        <v>97</v>
      </c>
      <c r="J144" s="1591"/>
      <c r="K144" s="1586"/>
      <c r="L144" s="1595"/>
      <c r="M144" s="1596" t="s">
        <v>97</v>
      </c>
      <c r="N144" s="1593" t="s">
        <v>97</v>
      </c>
      <c r="O144" s="1593" t="s">
        <v>97</v>
      </c>
      <c r="P144" s="1593" t="s">
        <v>97</v>
      </c>
      <c r="Q144" s="1594" t="s">
        <v>97</v>
      </c>
    </row>
    <row r="145" spans="1:17" ht="31.5">
      <c r="A145" s="2621"/>
      <c r="B145" s="2455"/>
      <c r="C145" s="2816"/>
      <c r="D145" s="2306" t="s">
        <v>75</v>
      </c>
      <c r="E145" s="1618"/>
      <c r="F145" s="2336">
        <f t="shared" si="0"/>
        <v>0</v>
      </c>
      <c r="G145" s="1604" t="s">
        <v>98</v>
      </c>
      <c r="H145" s="1602" t="s">
        <v>98</v>
      </c>
      <c r="I145" s="1603" t="s">
        <v>98</v>
      </c>
      <c r="J145" s="1604"/>
      <c r="K145" s="1602"/>
      <c r="L145" s="1603"/>
      <c r="M145" s="1604" t="s">
        <v>97</v>
      </c>
      <c r="N145" s="1602" t="s">
        <v>97</v>
      </c>
      <c r="O145" s="1602" t="s">
        <v>97</v>
      </c>
      <c r="P145" s="1602" t="s">
        <v>97</v>
      </c>
      <c r="Q145" s="1603" t="s">
        <v>97</v>
      </c>
    </row>
    <row r="146" spans="1:17" ht="31.5">
      <c r="A146" s="2621"/>
      <c r="B146" s="2455"/>
      <c r="C146" s="2816"/>
      <c r="D146" s="2306" t="s">
        <v>76</v>
      </c>
      <c r="E146" s="1618"/>
      <c r="F146" s="2336">
        <f t="shared" si="0"/>
        <v>0</v>
      </c>
      <c r="G146" s="1604"/>
      <c r="H146" s="1602"/>
      <c r="I146" s="1603"/>
      <c r="J146" s="1604" t="s">
        <v>97</v>
      </c>
      <c r="K146" s="1602" t="s">
        <v>97</v>
      </c>
      <c r="L146" s="1603" t="s">
        <v>97</v>
      </c>
      <c r="M146" s="1604" t="s">
        <v>97</v>
      </c>
      <c r="N146" s="1602" t="s">
        <v>97</v>
      </c>
      <c r="O146" s="1602" t="s">
        <v>97</v>
      </c>
      <c r="P146" s="1602" t="s">
        <v>97</v>
      </c>
      <c r="Q146" s="1603" t="s">
        <v>97</v>
      </c>
    </row>
    <row r="147" spans="1:17">
      <c r="A147" s="2621"/>
      <c r="B147" s="2455"/>
      <c r="C147" s="2816"/>
      <c r="D147" s="2306" t="s">
        <v>77</v>
      </c>
      <c r="E147" s="1618">
        <v>75</v>
      </c>
      <c r="F147" s="2336">
        <f t="shared" si="0"/>
        <v>1</v>
      </c>
      <c r="G147" s="1604" t="s">
        <v>98</v>
      </c>
      <c r="H147" s="1602" t="s">
        <v>98</v>
      </c>
      <c r="I147" s="1603" t="s">
        <v>98</v>
      </c>
      <c r="J147" s="1604" t="s">
        <v>97</v>
      </c>
      <c r="K147" s="1602" t="s">
        <v>97</v>
      </c>
      <c r="L147" s="1603" t="s">
        <v>97</v>
      </c>
      <c r="M147" s="1647"/>
      <c r="N147" s="1648">
        <v>1</v>
      </c>
      <c r="O147" s="1648"/>
      <c r="P147" s="1648"/>
      <c r="Q147" s="2378"/>
    </row>
    <row r="148" spans="1:17" ht="32.25" thickBot="1">
      <c r="A148" s="2621"/>
      <c r="B148" s="2456"/>
      <c r="C148" s="2817"/>
      <c r="D148" s="2307" t="s">
        <v>78</v>
      </c>
      <c r="E148" s="1621"/>
      <c r="F148" s="2337">
        <f t="shared" si="0"/>
        <v>0</v>
      </c>
      <c r="G148" s="1615" t="s">
        <v>97</v>
      </c>
      <c r="H148" s="1613" t="s">
        <v>97</v>
      </c>
      <c r="I148" s="1614" t="s">
        <v>97</v>
      </c>
      <c r="J148" s="1615" t="s">
        <v>97</v>
      </c>
      <c r="K148" s="1613" t="s">
        <v>98</v>
      </c>
      <c r="L148" s="1614" t="s">
        <v>98</v>
      </c>
      <c r="M148" s="1611"/>
      <c r="N148" s="1607"/>
      <c r="O148" s="1607"/>
      <c r="P148" s="1607"/>
      <c r="Q148" s="1619"/>
    </row>
    <row r="149" spans="1:17" ht="31.5">
      <c r="A149" s="2621"/>
      <c r="B149" s="2454" t="s">
        <v>270</v>
      </c>
      <c r="C149" s="2789" t="s">
        <v>271</v>
      </c>
      <c r="D149" s="2301" t="s">
        <v>74</v>
      </c>
      <c r="E149" s="1616"/>
      <c r="F149" s="2335">
        <f t="shared" si="0"/>
        <v>0</v>
      </c>
      <c r="G149" s="1596" t="s">
        <v>97</v>
      </c>
      <c r="H149" s="1593" t="s">
        <v>97</v>
      </c>
      <c r="I149" s="1594" t="s">
        <v>97</v>
      </c>
      <c r="J149" s="1591"/>
      <c r="K149" s="1586"/>
      <c r="L149" s="1595"/>
      <c r="M149" s="1596" t="s">
        <v>97</v>
      </c>
      <c r="N149" s="1593" t="s">
        <v>97</v>
      </c>
      <c r="O149" s="1593" t="s">
        <v>97</v>
      </c>
      <c r="P149" s="1593" t="s">
        <v>97</v>
      </c>
      <c r="Q149" s="1594" t="s">
        <v>97</v>
      </c>
    </row>
    <row r="150" spans="1:17" ht="31.5">
      <c r="A150" s="2621"/>
      <c r="B150" s="2455"/>
      <c r="C150" s="2790"/>
      <c r="D150" s="2302" t="s">
        <v>75</v>
      </c>
      <c r="E150" s="1618"/>
      <c r="F150" s="2336">
        <f t="shared" si="0"/>
        <v>0</v>
      </c>
      <c r="G150" s="1604" t="s">
        <v>98</v>
      </c>
      <c r="H150" s="1602" t="s">
        <v>98</v>
      </c>
      <c r="I150" s="1603" t="s">
        <v>98</v>
      </c>
      <c r="J150" s="1604"/>
      <c r="K150" s="1602"/>
      <c r="L150" s="1603"/>
      <c r="M150" s="1604" t="s">
        <v>97</v>
      </c>
      <c r="N150" s="1602" t="s">
        <v>97</v>
      </c>
      <c r="O150" s="1602" t="s">
        <v>97</v>
      </c>
      <c r="P150" s="1602" t="s">
        <v>97</v>
      </c>
      <c r="Q150" s="1603" t="s">
        <v>97</v>
      </c>
    </row>
    <row r="151" spans="1:17" ht="31.5">
      <c r="A151" s="2621"/>
      <c r="B151" s="2455"/>
      <c r="C151" s="2790"/>
      <c r="D151" s="2302" t="s">
        <v>76</v>
      </c>
      <c r="E151" s="1618"/>
      <c r="F151" s="2336">
        <f t="shared" si="0"/>
        <v>0</v>
      </c>
      <c r="G151" s="1604"/>
      <c r="H151" s="1602"/>
      <c r="I151" s="1603"/>
      <c r="J151" s="1604" t="s">
        <v>97</v>
      </c>
      <c r="K151" s="1602" t="s">
        <v>97</v>
      </c>
      <c r="L151" s="1603" t="s">
        <v>97</v>
      </c>
      <c r="M151" s="1604" t="s">
        <v>97</v>
      </c>
      <c r="N151" s="1602" t="s">
        <v>97</v>
      </c>
      <c r="O151" s="1602" t="s">
        <v>97</v>
      </c>
      <c r="P151" s="1602" t="s">
        <v>97</v>
      </c>
      <c r="Q151" s="1603" t="s">
        <v>97</v>
      </c>
    </row>
    <row r="152" spans="1:17">
      <c r="A152" s="2621"/>
      <c r="B152" s="2455"/>
      <c r="C152" s="2790"/>
      <c r="D152" s="2302" t="s">
        <v>77</v>
      </c>
      <c r="E152" s="1618"/>
      <c r="F152" s="2336">
        <f t="shared" si="0"/>
        <v>0</v>
      </c>
      <c r="G152" s="1604" t="s">
        <v>98</v>
      </c>
      <c r="H152" s="1602" t="s">
        <v>98</v>
      </c>
      <c r="I152" s="1603" t="s">
        <v>98</v>
      </c>
      <c r="J152" s="1604" t="s">
        <v>97</v>
      </c>
      <c r="K152" s="1602" t="s">
        <v>97</v>
      </c>
      <c r="L152" s="1603" t="s">
        <v>97</v>
      </c>
      <c r="M152" s="1604"/>
      <c r="N152" s="1602"/>
      <c r="O152" s="1602"/>
      <c r="P152" s="1602"/>
      <c r="Q152" s="1603"/>
    </row>
    <row r="153" spans="1:17" ht="32.25" thickBot="1">
      <c r="A153" s="2621"/>
      <c r="B153" s="2473"/>
      <c r="C153" s="2791"/>
      <c r="D153" s="2304" t="s">
        <v>78</v>
      </c>
      <c r="E153" s="1621"/>
      <c r="F153" s="2337">
        <f t="shared" si="0"/>
        <v>0</v>
      </c>
      <c r="G153" s="1615" t="s">
        <v>97</v>
      </c>
      <c r="H153" s="1613" t="s">
        <v>97</v>
      </c>
      <c r="I153" s="1614" t="s">
        <v>97</v>
      </c>
      <c r="J153" s="1615" t="s">
        <v>97</v>
      </c>
      <c r="K153" s="1613" t="s">
        <v>98</v>
      </c>
      <c r="L153" s="1614" t="s">
        <v>98</v>
      </c>
      <c r="M153" s="1611"/>
      <c r="N153" s="1607"/>
      <c r="O153" s="1607"/>
      <c r="P153" s="1607"/>
      <c r="Q153" s="1619"/>
    </row>
    <row r="154" spans="1:17" ht="31.5">
      <c r="A154" s="2621"/>
      <c r="B154" s="2454" t="s">
        <v>272</v>
      </c>
      <c r="C154" s="2789" t="s">
        <v>273</v>
      </c>
      <c r="D154" s="2301" t="s">
        <v>74</v>
      </c>
      <c r="E154" s="1616"/>
      <c r="F154" s="2335">
        <f t="shared" si="0"/>
        <v>0</v>
      </c>
      <c r="G154" s="1596" t="s">
        <v>97</v>
      </c>
      <c r="H154" s="1593" t="s">
        <v>97</v>
      </c>
      <c r="I154" s="1594" t="s">
        <v>97</v>
      </c>
      <c r="J154" s="1591"/>
      <c r="K154" s="1586"/>
      <c r="L154" s="1595"/>
      <c r="M154" s="1596" t="s">
        <v>97</v>
      </c>
      <c r="N154" s="1593" t="s">
        <v>97</v>
      </c>
      <c r="O154" s="1593" t="s">
        <v>97</v>
      </c>
      <c r="P154" s="1593" t="s">
        <v>97</v>
      </c>
      <c r="Q154" s="1594" t="s">
        <v>97</v>
      </c>
    </row>
    <row r="155" spans="1:17" ht="31.5">
      <c r="A155" s="2621"/>
      <c r="B155" s="2455"/>
      <c r="C155" s="2790"/>
      <c r="D155" s="2302" t="s">
        <v>75</v>
      </c>
      <c r="E155" s="1618"/>
      <c r="F155" s="2336">
        <f t="shared" si="0"/>
        <v>0</v>
      </c>
      <c r="G155" s="1604" t="s">
        <v>98</v>
      </c>
      <c r="H155" s="1602" t="s">
        <v>98</v>
      </c>
      <c r="I155" s="1603" t="s">
        <v>98</v>
      </c>
      <c r="J155" s="1604"/>
      <c r="K155" s="1602"/>
      <c r="L155" s="1603"/>
      <c r="M155" s="1604" t="s">
        <v>97</v>
      </c>
      <c r="N155" s="1602" t="s">
        <v>97</v>
      </c>
      <c r="O155" s="1602" t="s">
        <v>97</v>
      </c>
      <c r="P155" s="1602" t="s">
        <v>97</v>
      </c>
      <c r="Q155" s="1603" t="s">
        <v>97</v>
      </c>
    </row>
    <row r="156" spans="1:17" ht="31.5">
      <c r="A156" s="2621"/>
      <c r="B156" s="2455"/>
      <c r="C156" s="2790"/>
      <c r="D156" s="2302" t="s">
        <v>76</v>
      </c>
      <c r="E156" s="1618"/>
      <c r="F156" s="2336">
        <f t="shared" si="0"/>
        <v>0</v>
      </c>
      <c r="G156" s="1604"/>
      <c r="H156" s="1602"/>
      <c r="I156" s="1603"/>
      <c r="J156" s="1604" t="s">
        <v>97</v>
      </c>
      <c r="K156" s="1602" t="s">
        <v>97</v>
      </c>
      <c r="L156" s="1603" t="s">
        <v>97</v>
      </c>
      <c r="M156" s="1604" t="s">
        <v>97</v>
      </c>
      <c r="N156" s="1602" t="s">
        <v>97</v>
      </c>
      <c r="O156" s="1602" t="s">
        <v>97</v>
      </c>
      <c r="P156" s="1602" t="s">
        <v>97</v>
      </c>
      <c r="Q156" s="1603" t="s">
        <v>97</v>
      </c>
    </row>
    <row r="157" spans="1:17">
      <c r="A157" s="2621"/>
      <c r="B157" s="2455"/>
      <c r="C157" s="2790"/>
      <c r="D157" s="2302" t="s">
        <v>77</v>
      </c>
      <c r="E157" s="1618">
        <v>83</v>
      </c>
      <c r="F157" s="2336">
        <f t="shared" si="0"/>
        <v>47</v>
      </c>
      <c r="G157" s="1604" t="s">
        <v>98</v>
      </c>
      <c r="H157" s="1602" t="s">
        <v>98</v>
      </c>
      <c r="I157" s="1603" t="s">
        <v>98</v>
      </c>
      <c r="J157" s="1604" t="s">
        <v>97</v>
      </c>
      <c r="K157" s="1602" t="s">
        <v>97</v>
      </c>
      <c r="L157" s="1603" t="s">
        <v>97</v>
      </c>
      <c r="M157" s="1604">
        <v>5</v>
      </c>
      <c r="N157" s="1602">
        <v>10</v>
      </c>
      <c r="O157" s="1602">
        <v>32</v>
      </c>
      <c r="P157" s="1602">
        <v>0</v>
      </c>
      <c r="Q157" s="1603">
        <v>0</v>
      </c>
    </row>
    <row r="158" spans="1:17" ht="32.25" thickBot="1">
      <c r="A158" s="2621"/>
      <c r="B158" s="2473"/>
      <c r="C158" s="2792"/>
      <c r="D158" s="2303" t="s">
        <v>78</v>
      </c>
      <c r="E158" s="1621"/>
      <c r="F158" s="2337">
        <f t="shared" si="0"/>
        <v>0</v>
      </c>
      <c r="G158" s="1615" t="s">
        <v>97</v>
      </c>
      <c r="H158" s="1613" t="s">
        <v>97</v>
      </c>
      <c r="I158" s="1614" t="s">
        <v>97</v>
      </c>
      <c r="J158" s="1615" t="s">
        <v>97</v>
      </c>
      <c r="K158" s="1613" t="s">
        <v>98</v>
      </c>
      <c r="L158" s="1614" t="s">
        <v>98</v>
      </c>
      <c r="M158" s="1611"/>
      <c r="N158" s="1607"/>
      <c r="O158" s="1607"/>
      <c r="P158" s="1607"/>
      <c r="Q158" s="1619"/>
    </row>
    <row r="159" spans="1:17" ht="31.5">
      <c r="A159" s="2621"/>
      <c r="B159" s="2454" t="s">
        <v>476</v>
      </c>
      <c r="C159" s="2789" t="s">
        <v>274</v>
      </c>
      <c r="D159" s="2301" t="s">
        <v>74</v>
      </c>
      <c r="E159" s="1616"/>
      <c r="F159" s="2335">
        <f t="shared" si="0"/>
        <v>0</v>
      </c>
      <c r="G159" s="1596" t="s">
        <v>97</v>
      </c>
      <c r="H159" s="1593" t="s">
        <v>97</v>
      </c>
      <c r="I159" s="1594" t="s">
        <v>97</v>
      </c>
      <c r="J159" s="1591"/>
      <c r="K159" s="1586"/>
      <c r="L159" s="1595"/>
      <c r="M159" s="1596" t="s">
        <v>97</v>
      </c>
      <c r="N159" s="1593" t="s">
        <v>97</v>
      </c>
      <c r="O159" s="1593" t="s">
        <v>97</v>
      </c>
      <c r="P159" s="1593" t="s">
        <v>97</v>
      </c>
      <c r="Q159" s="1594" t="s">
        <v>97</v>
      </c>
    </row>
    <row r="160" spans="1:17" ht="31.5">
      <c r="A160" s="2621"/>
      <c r="B160" s="2455"/>
      <c r="C160" s="2790"/>
      <c r="D160" s="2302" t="s">
        <v>75</v>
      </c>
      <c r="E160" s="1618"/>
      <c r="F160" s="2336">
        <f t="shared" si="0"/>
        <v>0</v>
      </c>
      <c r="G160" s="1604" t="s">
        <v>98</v>
      </c>
      <c r="H160" s="1602" t="s">
        <v>98</v>
      </c>
      <c r="I160" s="1603" t="s">
        <v>98</v>
      </c>
      <c r="J160" s="1604"/>
      <c r="K160" s="1602"/>
      <c r="L160" s="1603"/>
      <c r="M160" s="1604" t="s">
        <v>97</v>
      </c>
      <c r="N160" s="1602" t="s">
        <v>97</v>
      </c>
      <c r="O160" s="1602" t="s">
        <v>97</v>
      </c>
      <c r="P160" s="1602" t="s">
        <v>97</v>
      </c>
      <c r="Q160" s="1603" t="s">
        <v>97</v>
      </c>
    </row>
    <row r="161" spans="1:17" ht="31.5">
      <c r="A161" s="2621"/>
      <c r="B161" s="2455"/>
      <c r="C161" s="2790"/>
      <c r="D161" s="2302" t="s">
        <v>76</v>
      </c>
      <c r="E161" s="1618"/>
      <c r="F161" s="2336">
        <f t="shared" si="0"/>
        <v>0</v>
      </c>
      <c r="G161" s="1604"/>
      <c r="H161" s="1602"/>
      <c r="I161" s="1603"/>
      <c r="J161" s="1604" t="s">
        <v>97</v>
      </c>
      <c r="K161" s="1602" t="s">
        <v>97</v>
      </c>
      <c r="L161" s="1603" t="s">
        <v>97</v>
      </c>
      <c r="M161" s="1604" t="s">
        <v>97</v>
      </c>
      <c r="N161" s="1602" t="s">
        <v>97</v>
      </c>
      <c r="O161" s="1602" t="s">
        <v>97</v>
      </c>
      <c r="P161" s="1602" t="s">
        <v>97</v>
      </c>
      <c r="Q161" s="1603" t="s">
        <v>97</v>
      </c>
    </row>
    <row r="162" spans="1:17">
      <c r="A162" s="2621"/>
      <c r="B162" s="2455"/>
      <c r="C162" s="2790"/>
      <c r="D162" s="2302" t="s">
        <v>77</v>
      </c>
      <c r="E162" s="1618">
        <v>75</v>
      </c>
      <c r="F162" s="2336">
        <f t="shared" si="0"/>
        <v>49</v>
      </c>
      <c r="G162" s="1604" t="s">
        <v>98</v>
      </c>
      <c r="H162" s="1602" t="s">
        <v>98</v>
      </c>
      <c r="I162" s="1603" t="s">
        <v>98</v>
      </c>
      <c r="J162" s="1604" t="s">
        <v>97</v>
      </c>
      <c r="K162" s="1602" t="s">
        <v>97</v>
      </c>
      <c r="L162" s="1603" t="s">
        <v>97</v>
      </c>
      <c r="M162" s="1604">
        <v>7</v>
      </c>
      <c r="N162" s="1602">
        <v>29</v>
      </c>
      <c r="O162" s="1602">
        <v>13</v>
      </c>
      <c r="P162" s="1602"/>
      <c r="Q162" s="1603"/>
    </row>
    <row r="163" spans="1:17" ht="32.25" thickBot="1">
      <c r="A163" s="2621"/>
      <c r="B163" s="2473"/>
      <c r="C163" s="2792"/>
      <c r="D163" s="2303" t="s">
        <v>78</v>
      </c>
      <c r="E163" s="1621"/>
      <c r="F163" s="2337">
        <f t="shared" si="0"/>
        <v>0</v>
      </c>
      <c r="G163" s="1615" t="s">
        <v>97</v>
      </c>
      <c r="H163" s="1613" t="s">
        <v>97</v>
      </c>
      <c r="I163" s="1614" t="s">
        <v>97</v>
      </c>
      <c r="J163" s="1615" t="s">
        <v>97</v>
      </c>
      <c r="K163" s="1613" t="s">
        <v>98</v>
      </c>
      <c r="L163" s="1614" t="s">
        <v>98</v>
      </c>
      <c r="M163" s="1611"/>
      <c r="N163" s="1607"/>
      <c r="O163" s="1607"/>
      <c r="P163" s="1607"/>
      <c r="Q163" s="1619"/>
    </row>
    <row r="164" spans="1:17" ht="31.5">
      <c r="A164" s="2621"/>
      <c r="B164" s="2454" t="s">
        <v>275</v>
      </c>
      <c r="C164" s="2789" t="s">
        <v>276</v>
      </c>
      <c r="D164" s="2301" t="s">
        <v>74</v>
      </c>
      <c r="E164" s="1616">
        <v>16</v>
      </c>
      <c r="F164" s="2335">
        <f t="shared" si="0"/>
        <v>5</v>
      </c>
      <c r="G164" s="1596" t="s">
        <v>97</v>
      </c>
      <c r="H164" s="1593" t="s">
        <v>97</v>
      </c>
      <c r="I164" s="1594" t="s">
        <v>97</v>
      </c>
      <c r="J164" s="1591"/>
      <c r="K164" s="1586">
        <v>5</v>
      </c>
      <c r="L164" s="1595"/>
      <c r="M164" s="1596" t="s">
        <v>97</v>
      </c>
      <c r="N164" s="1593" t="s">
        <v>97</v>
      </c>
      <c r="O164" s="1593" t="s">
        <v>97</v>
      </c>
      <c r="P164" s="1593" t="s">
        <v>97</v>
      </c>
      <c r="Q164" s="1594" t="s">
        <v>97</v>
      </c>
    </row>
    <row r="165" spans="1:17" ht="31.5">
      <c r="A165" s="2621"/>
      <c r="B165" s="2455"/>
      <c r="C165" s="2790"/>
      <c r="D165" s="2302" t="s">
        <v>75</v>
      </c>
      <c r="E165" s="1618"/>
      <c r="F165" s="2336">
        <f t="shared" si="0"/>
        <v>0</v>
      </c>
      <c r="G165" s="1604" t="s">
        <v>98</v>
      </c>
      <c r="H165" s="1602" t="s">
        <v>98</v>
      </c>
      <c r="I165" s="1603" t="s">
        <v>98</v>
      </c>
      <c r="J165" s="1604"/>
      <c r="K165" s="1602"/>
      <c r="L165" s="1603"/>
      <c r="M165" s="1604" t="s">
        <v>97</v>
      </c>
      <c r="N165" s="1602" t="s">
        <v>97</v>
      </c>
      <c r="O165" s="1602" t="s">
        <v>97</v>
      </c>
      <c r="P165" s="1602" t="s">
        <v>97</v>
      </c>
      <c r="Q165" s="1603" t="s">
        <v>97</v>
      </c>
    </row>
    <row r="166" spans="1:17" ht="31.5">
      <c r="A166" s="2621"/>
      <c r="B166" s="2455"/>
      <c r="C166" s="2790"/>
      <c r="D166" s="2302" t="s">
        <v>76</v>
      </c>
      <c r="E166" s="1618"/>
      <c r="F166" s="2336">
        <f t="shared" si="0"/>
        <v>0</v>
      </c>
      <c r="G166" s="1604"/>
      <c r="H166" s="1602"/>
      <c r="I166" s="1603"/>
      <c r="J166" s="1604" t="s">
        <v>97</v>
      </c>
      <c r="K166" s="1602" t="s">
        <v>97</v>
      </c>
      <c r="L166" s="1603" t="s">
        <v>97</v>
      </c>
      <c r="M166" s="1604" t="s">
        <v>97</v>
      </c>
      <c r="N166" s="1602" t="s">
        <v>97</v>
      </c>
      <c r="O166" s="1602" t="s">
        <v>97</v>
      </c>
      <c r="P166" s="1602" t="s">
        <v>97</v>
      </c>
      <c r="Q166" s="1603" t="s">
        <v>97</v>
      </c>
    </row>
    <row r="167" spans="1:17">
      <c r="A167" s="2621"/>
      <c r="B167" s="2455"/>
      <c r="C167" s="2790"/>
      <c r="D167" s="2302" t="s">
        <v>77</v>
      </c>
      <c r="E167" s="1618">
        <v>83</v>
      </c>
      <c r="F167" s="2336">
        <f t="shared" si="0"/>
        <v>82</v>
      </c>
      <c r="G167" s="1604" t="s">
        <v>98</v>
      </c>
      <c r="H167" s="1602" t="s">
        <v>98</v>
      </c>
      <c r="I167" s="1603" t="s">
        <v>98</v>
      </c>
      <c r="J167" s="1604" t="s">
        <v>97</v>
      </c>
      <c r="K167" s="1602" t="s">
        <v>97</v>
      </c>
      <c r="L167" s="1603" t="s">
        <v>97</v>
      </c>
      <c r="M167" s="1604">
        <v>3</v>
      </c>
      <c r="N167" s="1602">
        <v>41</v>
      </c>
      <c r="O167" s="1602">
        <v>34</v>
      </c>
      <c r="P167" s="1602">
        <v>4</v>
      </c>
      <c r="Q167" s="1603"/>
    </row>
    <row r="168" spans="1:17" ht="32.25" thickBot="1">
      <c r="A168" s="2621"/>
      <c r="B168" s="2473"/>
      <c r="C168" s="2792"/>
      <c r="D168" s="2303" t="s">
        <v>78</v>
      </c>
      <c r="E168" s="1621"/>
      <c r="F168" s="2337">
        <f t="shared" si="0"/>
        <v>0</v>
      </c>
      <c r="G168" s="1615" t="s">
        <v>97</v>
      </c>
      <c r="H168" s="1613" t="s">
        <v>97</v>
      </c>
      <c r="I168" s="1614" t="s">
        <v>97</v>
      </c>
      <c r="J168" s="1615" t="s">
        <v>97</v>
      </c>
      <c r="K168" s="1613" t="s">
        <v>98</v>
      </c>
      <c r="L168" s="1614" t="s">
        <v>98</v>
      </c>
      <c r="M168" s="1611"/>
      <c r="N168" s="1607"/>
      <c r="O168" s="1607"/>
      <c r="P168" s="1607"/>
      <c r="Q168" s="1619"/>
    </row>
    <row r="169" spans="1:17" ht="31.5">
      <c r="A169" s="2621"/>
      <c r="B169" s="2454" t="s">
        <v>277</v>
      </c>
      <c r="C169" s="2789" t="s">
        <v>278</v>
      </c>
      <c r="D169" s="2301" t="s">
        <v>74</v>
      </c>
      <c r="E169" s="1616"/>
      <c r="F169" s="2335">
        <f t="shared" si="0"/>
        <v>0</v>
      </c>
      <c r="G169" s="1596" t="s">
        <v>97</v>
      </c>
      <c r="H169" s="1593" t="s">
        <v>97</v>
      </c>
      <c r="I169" s="1594" t="s">
        <v>97</v>
      </c>
      <c r="J169" s="1591"/>
      <c r="K169" s="1586"/>
      <c r="L169" s="1595"/>
      <c r="M169" s="1596" t="s">
        <v>97</v>
      </c>
      <c r="N169" s="1593" t="s">
        <v>97</v>
      </c>
      <c r="O169" s="1593" t="s">
        <v>97</v>
      </c>
      <c r="P169" s="1593" t="s">
        <v>97</v>
      </c>
      <c r="Q169" s="1594" t="s">
        <v>97</v>
      </c>
    </row>
    <row r="170" spans="1:17" ht="31.5">
      <c r="A170" s="2621"/>
      <c r="B170" s="2455"/>
      <c r="C170" s="2790"/>
      <c r="D170" s="2302" t="s">
        <v>75</v>
      </c>
      <c r="E170" s="1618"/>
      <c r="F170" s="2336">
        <f t="shared" si="0"/>
        <v>0</v>
      </c>
      <c r="G170" s="1604" t="s">
        <v>98</v>
      </c>
      <c r="H170" s="1602" t="s">
        <v>98</v>
      </c>
      <c r="I170" s="1603" t="s">
        <v>98</v>
      </c>
      <c r="J170" s="1604"/>
      <c r="K170" s="1602"/>
      <c r="L170" s="1603"/>
      <c r="M170" s="1604" t="s">
        <v>97</v>
      </c>
      <c r="N170" s="1602" t="s">
        <v>97</v>
      </c>
      <c r="O170" s="1602" t="s">
        <v>97</v>
      </c>
      <c r="P170" s="1602" t="s">
        <v>97</v>
      </c>
      <c r="Q170" s="1603" t="s">
        <v>97</v>
      </c>
    </row>
    <row r="171" spans="1:17" ht="31.5">
      <c r="A171" s="2621"/>
      <c r="B171" s="2455"/>
      <c r="C171" s="2790"/>
      <c r="D171" s="2302" t="s">
        <v>76</v>
      </c>
      <c r="E171" s="1618"/>
      <c r="F171" s="2336">
        <f t="shared" si="0"/>
        <v>0</v>
      </c>
      <c r="G171" s="1604"/>
      <c r="H171" s="1602"/>
      <c r="I171" s="1603"/>
      <c r="J171" s="1604" t="s">
        <v>97</v>
      </c>
      <c r="K171" s="1602" t="s">
        <v>97</v>
      </c>
      <c r="L171" s="1603" t="s">
        <v>97</v>
      </c>
      <c r="M171" s="1604" t="s">
        <v>97</v>
      </c>
      <c r="N171" s="1602" t="s">
        <v>97</v>
      </c>
      <c r="O171" s="1602" t="s">
        <v>97</v>
      </c>
      <c r="P171" s="1602" t="s">
        <v>97</v>
      </c>
      <c r="Q171" s="1603" t="s">
        <v>97</v>
      </c>
    </row>
    <row r="172" spans="1:17">
      <c r="A172" s="2621"/>
      <c r="B172" s="2455"/>
      <c r="C172" s="2790"/>
      <c r="D172" s="2302" t="s">
        <v>77</v>
      </c>
      <c r="E172" s="1618">
        <v>100</v>
      </c>
      <c r="F172" s="2336">
        <f>SUM(G172:Q172)</f>
        <v>2</v>
      </c>
      <c r="G172" s="1604" t="s">
        <v>98</v>
      </c>
      <c r="H172" s="1602" t="s">
        <v>98</v>
      </c>
      <c r="I172" s="1603" t="s">
        <v>98</v>
      </c>
      <c r="J172" s="1604" t="s">
        <v>97</v>
      </c>
      <c r="K172" s="1602" t="s">
        <v>97</v>
      </c>
      <c r="L172" s="1603" t="s">
        <v>97</v>
      </c>
      <c r="M172" s="1604"/>
      <c r="N172" s="1602"/>
      <c r="O172" s="1602">
        <v>2</v>
      </c>
      <c r="P172" s="1602"/>
      <c r="Q172" s="1603"/>
    </row>
    <row r="173" spans="1:17" ht="32.25" thickBot="1">
      <c r="A173" s="2621"/>
      <c r="B173" s="2473"/>
      <c r="C173" s="2792"/>
      <c r="D173" s="2304" t="s">
        <v>78</v>
      </c>
      <c r="E173" s="1621"/>
      <c r="F173" s="2337">
        <f t="shared" si="0"/>
        <v>0</v>
      </c>
      <c r="G173" s="1615" t="s">
        <v>97</v>
      </c>
      <c r="H173" s="1613" t="s">
        <v>97</v>
      </c>
      <c r="I173" s="1614" t="s">
        <v>97</v>
      </c>
      <c r="J173" s="1615" t="s">
        <v>97</v>
      </c>
      <c r="K173" s="1613" t="s">
        <v>98</v>
      </c>
      <c r="L173" s="1614" t="s">
        <v>98</v>
      </c>
      <c r="M173" s="1611"/>
      <c r="N173" s="1607"/>
      <c r="O173" s="1607"/>
      <c r="P173" s="1607"/>
      <c r="Q173" s="1619"/>
    </row>
    <row r="174" spans="1:17" ht="31.5">
      <c r="A174" s="2621"/>
      <c r="B174" s="2468" t="s">
        <v>279</v>
      </c>
      <c r="C174" s="2815" t="s">
        <v>255</v>
      </c>
      <c r="D174" s="2301" t="s">
        <v>74</v>
      </c>
      <c r="E174" s="1616"/>
      <c r="F174" s="2335">
        <f t="shared" si="0"/>
        <v>0</v>
      </c>
      <c r="G174" s="1596" t="s">
        <v>97</v>
      </c>
      <c r="H174" s="1593" t="s">
        <v>97</v>
      </c>
      <c r="I174" s="1594" t="s">
        <v>97</v>
      </c>
      <c r="J174" s="1591"/>
      <c r="K174" s="1586"/>
      <c r="L174" s="1595"/>
      <c r="M174" s="1596" t="s">
        <v>97</v>
      </c>
      <c r="N174" s="1593" t="s">
        <v>97</v>
      </c>
      <c r="O174" s="1593" t="s">
        <v>97</v>
      </c>
      <c r="P174" s="1593" t="s">
        <v>97</v>
      </c>
      <c r="Q174" s="1594" t="s">
        <v>97</v>
      </c>
    </row>
    <row r="175" spans="1:17" ht="31.5">
      <c r="A175" s="2621"/>
      <c r="B175" s="2469"/>
      <c r="C175" s="2816"/>
      <c r="D175" s="2302" t="s">
        <v>75</v>
      </c>
      <c r="E175" s="1618"/>
      <c r="F175" s="2336">
        <f t="shared" si="0"/>
        <v>0</v>
      </c>
      <c r="G175" s="1604" t="s">
        <v>98</v>
      </c>
      <c r="H175" s="1602" t="s">
        <v>98</v>
      </c>
      <c r="I175" s="1603" t="s">
        <v>98</v>
      </c>
      <c r="J175" s="1604"/>
      <c r="K175" s="1602"/>
      <c r="L175" s="1603"/>
      <c r="M175" s="1604" t="s">
        <v>97</v>
      </c>
      <c r="N175" s="1602" t="s">
        <v>97</v>
      </c>
      <c r="O175" s="1602" t="s">
        <v>97</v>
      </c>
      <c r="P175" s="1602" t="s">
        <v>97</v>
      </c>
      <c r="Q175" s="1603" t="s">
        <v>97</v>
      </c>
    </row>
    <row r="176" spans="1:17" ht="31.5">
      <c r="A176" s="2621"/>
      <c r="B176" s="2469"/>
      <c r="C176" s="2816"/>
      <c r="D176" s="2302" t="s">
        <v>76</v>
      </c>
      <c r="E176" s="1618"/>
      <c r="F176" s="2336">
        <f t="shared" si="0"/>
        <v>0</v>
      </c>
      <c r="G176" s="1604"/>
      <c r="H176" s="1602"/>
      <c r="I176" s="1603"/>
      <c r="J176" s="1604" t="s">
        <v>97</v>
      </c>
      <c r="K176" s="1602" t="s">
        <v>97</v>
      </c>
      <c r="L176" s="1603" t="s">
        <v>97</v>
      </c>
      <c r="M176" s="1604" t="s">
        <v>97</v>
      </c>
      <c r="N176" s="1602" t="s">
        <v>97</v>
      </c>
      <c r="O176" s="1602" t="s">
        <v>97</v>
      </c>
      <c r="P176" s="1602" t="s">
        <v>97</v>
      </c>
      <c r="Q176" s="1603" t="s">
        <v>97</v>
      </c>
    </row>
    <row r="177" spans="1:17">
      <c r="A177" s="2621"/>
      <c r="B177" s="2469"/>
      <c r="C177" s="2816"/>
      <c r="D177" s="2302" t="s">
        <v>77</v>
      </c>
      <c r="E177" s="1618">
        <v>78</v>
      </c>
      <c r="F177" s="2336">
        <f t="shared" si="0"/>
        <v>76</v>
      </c>
      <c r="G177" s="1604" t="s">
        <v>98</v>
      </c>
      <c r="H177" s="1602" t="s">
        <v>98</v>
      </c>
      <c r="I177" s="1603" t="s">
        <v>98</v>
      </c>
      <c r="J177" s="1604" t="s">
        <v>97</v>
      </c>
      <c r="K177" s="1602" t="s">
        <v>97</v>
      </c>
      <c r="L177" s="1603" t="s">
        <v>97</v>
      </c>
      <c r="M177" s="1604">
        <v>10</v>
      </c>
      <c r="N177" s="1602">
        <v>28</v>
      </c>
      <c r="O177" s="1602">
        <v>38</v>
      </c>
      <c r="P177" s="1602"/>
      <c r="Q177" s="1603"/>
    </row>
    <row r="178" spans="1:17" ht="32.25" thickBot="1">
      <c r="A178" s="2621"/>
      <c r="B178" s="2470"/>
      <c r="C178" s="2817"/>
      <c r="D178" s="2303" t="s">
        <v>78</v>
      </c>
      <c r="E178" s="1621"/>
      <c r="F178" s="2337">
        <f t="shared" si="0"/>
        <v>0</v>
      </c>
      <c r="G178" s="1615" t="s">
        <v>97</v>
      </c>
      <c r="H178" s="1613" t="s">
        <v>97</v>
      </c>
      <c r="I178" s="1614" t="s">
        <v>97</v>
      </c>
      <c r="J178" s="1615" t="s">
        <v>97</v>
      </c>
      <c r="K178" s="1613" t="s">
        <v>98</v>
      </c>
      <c r="L178" s="1614" t="s">
        <v>98</v>
      </c>
      <c r="M178" s="1611"/>
      <c r="N178" s="1607"/>
      <c r="O178" s="1607"/>
      <c r="P178" s="1607"/>
      <c r="Q178" s="1619"/>
    </row>
    <row r="179" spans="1:17" ht="31.5">
      <c r="A179" s="2621"/>
      <c r="B179" s="2468" t="s">
        <v>478</v>
      </c>
      <c r="C179" s="2815" t="s">
        <v>280</v>
      </c>
      <c r="D179" s="2301" t="s">
        <v>74</v>
      </c>
      <c r="E179" s="1616"/>
      <c r="F179" s="2335">
        <f t="shared" ref="F179:F228" si="1">SUM(G179:Q179)</f>
        <v>0</v>
      </c>
      <c r="G179" s="1596" t="s">
        <v>97</v>
      </c>
      <c r="H179" s="1593" t="s">
        <v>97</v>
      </c>
      <c r="I179" s="1594" t="s">
        <v>97</v>
      </c>
      <c r="J179" s="1591"/>
      <c r="K179" s="1586"/>
      <c r="L179" s="1595"/>
      <c r="M179" s="1596" t="s">
        <v>97</v>
      </c>
      <c r="N179" s="1593" t="s">
        <v>97</v>
      </c>
      <c r="O179" s="1593" t="s">
        <v>97</v>
      </c>
      <c r="P179" s="1593" t="s">
        <v>97</v>
      </c>
      <c r="Q179" s="1594" t="s">
        <v>97</v>
      </c>
    </row>
    <row r="180" spans="1:17" ht="31.5">
      <c r="A180" s="2621"/>
      <c r="B180" s="2469"/>
      <c r="C180" s="2816"/>
      <c r="D180" s="2302" t="s">
        <v>75</v>
      </c>
      <c r="E180" s="1618"/>
      <c r="F180" s="2336">
        <f t="shared" si="1"/>
        <v>0</v>
      </c>
      <c r="G180" s="1604" t="s">
        <v>98</v>
      </c>
      <c r="H180" s="1602" t="s">
        <v>98</v>
      </c>
      <c r="I180" s="1603" t="s">
        <v>98</v>
      </c>
      <c r="J180" s="1604"/>
      <c r="K180" s="1602"/>
      <c r="L180" s="1603"/>
      <c r="M180" s="1604" t="s">
        <v>97</v>
      </c>
      <c r="N180" s="1602" t="s">
        <v>97</v>
      </c>
      <c r="O180" s="1602" t="s">
        <v>97</v>
      </c>
      <c r="P180" s="1602" t="s">
        <v>97</v>
      </c>
      <c r="Q180" s="1603" t="s">
        <v>97</v>
      </c>
    </row>
    <row r="181" spans="1:17" ht="31.5">
      <c r="A181" s="2621"/>
      <c r="B181" s="2469"/>
      <c r="C181" s="2816"/>
      <c r="D181" s="2302" t="s">
        <v>76</v>
      </c>
      <c r="E181" s="1618"/>
      <c r="F181" s="2336">
        <f t="shared" si="1"/>
        <v>0</v>
      </c>
      <c r="G181" s="1604"/>
      <c r="H181" s="1602"/>
      <c r="I181" s="1603"/>
      <c r="J181" s="1604" t="s">
        <v>97</v>
      </c>
      <c r="K181" s="1602" t="s">
        <v>97</v>
      </c>
      <c r="L181" s="1603" t="s">
        <v>97</v>
      </c>
      <c r="M181" s="1604" t="s">
        <v>97</v>
      </c>
      <c r="N181" s="1602" t="s">
        <v>97</v>
      </c>
      <c r="O181" s="1602" t="s">
        <v>97</v>
      </c>
      <c r="P181" s="1602" t="s">
        <v>97</v>
      </c>
      <c r="Q181" s="1603" t="s">
        <v>97</v>
      </c>
    </row>
    <row r="182" spans="1:17">
      <c r="A182" s="2621"/>
      <c r="B182" s="2469"/>
      <c r="C182" s="2816"/>
      <c r="D182" s="2302" t="s">
        <v>77</v>
      </c>
      <c r="E182" s="1618">
        <v>82</v>
      </c>
      <c r="F182" s="2336">
        <f>SUM(G182:Q182)</f>
        <v>46</v>
      </c>
      <c r="G182" s="1604" t="s">
        <v>98</v>
      </c>
      <c r="H182" s="1602" t="s">
        <v>98</v>
      </c>
      <c r="I182" s="1603" t="s">
        <v>98</v>
      </c>
      <c r="J182" s="1604" t="s">
        <v>97</v>
      </c>
      <c r="K182" s="1602" t="s">
        <v>97</v>
      </c>
      <c r="L182" s="1603" t="s">
        <v>97</v>
      </c>
      <c r="M182" s="1604">
        <v>8</v>
      </c>
      <c r="N182" s="1602">
        <v>14</v>
      </c>
      <c r="O182" s="1602">
        <v>22</v>
      </c>
      <c r="P182" s="1602">
        <v>2</v>
      </c>
      <c r="Q182" s="1603"/>
    </row>
    <row r="183" spans="1:17" ht="32.25" thickBot="1">
      <c r="A183" s="2621"/>
      <c r="B183" s="2470"/>
      <c r="C183" s="2817"/>
      <c r="D183" s="2303" t="s">
        <v>78</v>
      </c>
      <c r="E183" s="1621"/>
      <c r="F183" s="2337">
        <f t="shared" si="1"/>
        <v>0</v>
      </c>
      <c r="G183" s="1615" t="s">
        <v>97</v>
      </c>
      <c r="H183" s="1613" t="s">
        <v>97</v>
      </c>
      <c r="I183" s="1614" t="s">
        <v>97</v>
      </c>
      <c r="J183" s="1615" t="s">
        <v>97</v>
      </c>
      <c r="K183" s="1613" t="s">
        <v>98</v>
      </c>
      <c r="L183" s="1614" t="s">
        <v>98</v>
      </c>
      <c r="M183" s="1611"/>
      <c r="N183" s="1607"/>
      <c r="O183" s="1607"/>
      <c r="P183" s="1607"/>
      <c r="Q183" s="1619"/>
    </row>
    <row r="184" spans="1:17" ht="31.5">
      <c r="A184" s="2621"/>
      <c r="B184" s="2454" t="s">
        <v>477</v>
      </c>
      <c r="C184" s="2789" t="s">
        <v>281</v>
      </c>
      <c r="D184" s="2301" t="s">
        <v>74</v>
      </c>
      <c r="E184" s="1616"/>
      <c r="F184" s="2335">
        <f t="shared" si="1"/>
        <v>0</v>
      </c>
      <c r="G184" s="1596" t="s">
        <v>97</v>
      </c>
      <c r="H184" s="1593" t="s">
        <v>97</v>
      </c>
      <c r="I184" s="1594" t="s">
        <v>97</v>
      </c>
      <c r="J184" s="1591"/>
      <c r="K184" s="1586"/>
      <c r="L184" s="1595"/>
      <c r="M184" s="1596" t="s">
        <v>97</v>
      </c>
      <c r="N184" s="1593" t="s">
        <v>97</v>
      </c>
      <c r="O184" s="1593" t="s">
        <v>97</v>
      </c>
      <c r="P184" s="1593" t="s">
        <v>97</v>
      </c>
      <c r="Q184" s="1594" t="s">
        <v>97</v>
      </c>
    </row>
    <row r="185" spans="1:17" ht="31.5">
      <c r="A185" s="2621"/>
      <c r="B185" s="2455"/>
      <c r="C185" s="2790"/>
      <c r="D185" s="2302" t="s">
        <v>75</v>
      </c>
      <c r="E185" s="1618"/>
      <c r="F185" s="2336">
        <f t="shared" si="1"/>
        <v>0</v>
      </c>
      <c r="G185" s="1604" t="s">
        <v>98</v>
      </c>
      <c r="H185" s="1602" t="s">
        <v>98</v>
      </c>
      <c r="I185" s="1603" t="s">
        <v>98</v>
      </c>
      <c r="J185" s="1604"/>
      <c r="K185" s="1602"/>
      <c r="L185" s="1603"/>
      <c r="M185" s="1604" t="s">
        <v>97</v>
      </c>
      <c r="N185" s="1602" t="s">
        <v>97</v>
      </c>
      <c r="O185" s="1602" t="s">
        <v>97</v>
      </c>
      <c r="P185" s="1602" t="s">
        <v>97</v>
      </c>
      <c r="Q185" s="1603" t="s">
        <v>97</v>
      </c>
    </row>
    <row r="186" spans="1:17" ht="31.5">
      <c r="A186" s="2621"/>
      <c r="B186" s="2455"/>
      <c r="C186" s="2790"/>
      <c r="D186" s="2302" t="s">
        <v>76</v>
      </c>
      <c r="E186" s="1618"/>
      <c r="F186" s="2336">
        <f t="shared" si="1"/>
        <v>0</v>
      </c>
      <c r="G186" s="1604"/>
      <c r="H186" s="1602"/>
      <c r="I186" s="1603"/>
      <c r="J186" s="1604" t="s">
        <v>97</v>
      </c>
      <c r="K186" s="1602" t="s">
        <v>97</v>
      </c>
      <c r="L186" s="1603" t="s">
        <v>97</v>
      </c>
      <c r="M186" s="1604" t="s">
        <v>97</v>
      </c>
      <c r="N186" s="1602" t="s">
        <v>97</v>
      </c>
      <c r="O186" s="1602" t="s">
        <v>97</v>
      </c>
      <c r="P186" s="1602" t="s">
        <v>97</v>
      </c>
      <c r="Q186" s="1603" t="s">
        <v>97</v>
      </c>
    </row>
    <row r="187" spans="1:17">
      <c r="A187" s="2621"/>
      <c r="B187" s="2455"/>
      <c r="C187" s="2790"/>
      <c r="D187" s="2302" t="s">
        <v>77</v>
      </c>
      <c r="E187" s="1618">
        <v>85</v>
      </c>
      <c r="F187" s="2336">
        <f t="shared" si="1"/>
        <v>75</v>
      </c>
      <c r="G187" s="1604" t="s">
        <v>98</v>
      </c>
      <c r="H187" s="1602" t="s">
        <v>98</v>
      </c>
      <c r="I187" s="1603" t="s">
        <v>98</v>
      </c>
      <c r="J187" s="1604" t="s">
        <v>97</v>
      </c>
      <c r="K187" s="1602" t="s">
        <v>97</v>
      </c>
      <c r="L187" s="1603" t="s">
        <v>97</v>
      </c>
      <c r="M187" s="1647">
        <v>1</v>
      </c>
      <c r="N187" s="1648">
        <v>41</v>
      </c>
      <c r="O187" s="1648">
        <v>25</v>
      </c>
      <c r="P187" s="1648">
        <v>8</v>
      </c>
      <c r="Q187" s="2378">
        <v>0</v>
      </c>
    </row>
    <row r="188" spans="1:17" ht="32.25" thickBot="1">
      <c r="A188" s="2621"/>
      <c r="B188" s="2473"/>
      <c r="C188" s="2792"/>
      <c r="D188" s="2303" t="s">
        <v>78</v>
      </c>
      <c r="E188" s="1621"/>
      <c r="F188" s="2337">
        <f t="shared" si="1"/>
        <v>0</v>
      </c>
      <c r="G188" s="1615" t="s">
        <v>97</v>
      </c>
      <c r="H188" s="1613" t="s">
        <v>97</v>
      </c>
      <c r="I188" s="1614" t="s">
        <v>97</v>
      </c>
      <c r="J188" s="1615" t="s">
        <v>97</v>
      </c>
      <c r="K188" s="1613" t="s">
        <v>98</v>
      </c>
      <c r="L188" s="1614" t="s">
        <v>98</v>
      </c>
      <c r="M188" s="1611"/>
      <c r="N188" s="1607"/>
      <c r="O188" s="1607"/>
      <c r="P188" s="1607"/>
      <c r="Q188" s="1619"/>
    </row>
    <row r="189" spans="1:17" ht="31.5">
      <c r="A189" s="2621"/>
      <c r="B189" s="2454" t="s">
        <v>282</v>
      </c>
      <c r="C189" s="2789" t="s">
        <v>283</v>
      </c>
      <c r="D189" s="2301" t="s">
        <v>74</v>
      </c>
      <c r="E189" s="1616">
        <v>12</v>
      </c>
      <c r="F189" s="2335">
        <f t="shared" si="1"/>
        <v>47</v>
      </c>
      <c r="G189" s="1596" t="s">
        <v>97</v>
      </c>
      <c r="H189" s="1593" t="s">
        <v>97</v>
      </c>
      <c r="I189" s="1594" t="s">
        <v>97</v>
      </c>
      <c r="J189" s="1591">
        <v>4</v>
      </c>
      <c r="K189" s="1586">
        <v>43</v>
      </c>
      <c r="L189" s="1595"/>
      <c r="M189" s="1596" t="s">
        <v>97</v>
      </c>
      <c r="N189" s="1593" t="s">
        <v>97</v>
      </c>
      <c r="O189" s="1593" t="s">
        <v>97</v>
      </c>
      <c r="P189" s="1593" t="s">
        <v>97</v>
      </c>
      <c r="Q189" s="1594" t="s">
        <v>97</v>
      </c>
    </row>
    <row r="190" spans="1:17" ht="31.5">
      <c r="A190" s="2621"/>
      <c r="B190" s="2455"/>
      <c r="C190" s="2790"/>
      <c r="D190" s="2302" t="s">
        <v>75</v>
      </c>
      <c r="E190" s="1618"/>
      <c r="F190" s="2336">
        <f t="shared" si="1"/>
        <v>0</v>
      </c>
      <c r="G190" s="1604" t="s">
        <v>98</v>
      </c>
      <c r="H190" s="1602" t="s">
        <v>98</v>
      </c>
      <c r="I190" s="1603" t="s">
        <v>98</v>
      </c>
      <c r="J190" s="1604"/>
      <c r="K190" s="1602"/>
      <c r="L190" s="1603"/>
      <c r="M190" s="1604" t="s">
        <v>97</v>
      </c>
      <c r="N190" s="1602" t="s">
        <v>97</v>
      </c>
      <c r="O190" s="1602" t="s">
        <v>97</v>
      </c>
      <c r="P190" s="1602" t="s">
        <v>97</v>
      </c>
      <c r="Q190" s="1603" t="s">
        <v>97</v>
      </c>
    </row>
    <row r="191" spans="1:17" ht="31.5">
      <c r="A191" s="2621"/>
      <c r="B191" s="2455"/>
      <c r="C191" s="2790"/>
      <c r="D191" s="2302" t="s">
        <v>76</v>
      </c>
      <c r="E191" s="1618">
        <v>96</v>
      </c>
      <c r="F191" s="2336">
        <f t="shared" si="1"/>
        <v>3</v>
      </c>
      <c r="G191" s="1604"/>
      <c r="H191" s="1602">
        <v>3</v>
      </c>
      <c r="I191" s="1603"/>
      <c r="J191" s="1604" t="s">
        <v>97</v>
      </c>
      <c r="K191" s="1602" t="s">
        <v>97</v>
      </c>
      <c r="L191" s="1603" t="s">
        <v>97</v>
      </c>
      <c r="M191" s="1604" t="s">
        <v>97</v>
      </c>
      <c r="N191" s="1602" t="s">
        <v>97</v>
      </c>
      <c r="O191" s="1602" t="s">
        <v>97</v>
      </c>
      <c r="P191" s="1602" t="s">
        <v>97</v>
      </c>
      <c r="Q191" s="1603" t="s">
        <v>97</v>
      </c>
    </row>
    <row r="192" spans="1:17">
      <c r="A192" s="2621"/>
      <c r="B192" s="2455"/>
      <c r="C192" s="2790"/>
      <c r="D192" s="2302" t="s">
        <v>77</v>
      </c>
      <c r="E192" s="1618">
        <v>75</v>
      </c>
      <c r="F192" s="2336">
        <f t="shared" si="1"/>
        <v>548</v>
      </c>
      <c r="G192" s="1604" t="s">
        <v>98</v>
      </c>
      <c r="H192" s="1602" t="s">
        <v>98</v>
      </c>
      <c r="I192" s="1603" t="s">
        <v>98</v>
      </c>
      <c r="J192" s="1604" t="s">
        <v>97</v>
      </c>
      <c r="K192" s="1602" t="s">
        <v>97</v>
      </c>
      <c r="L192" s="1603" t="s">
        <v>97</v>
      </c>
      <c r="M192" s="1604">
        <v>76</v>
      </c>
      <c r="N192" s="1602">
        <v>440</v>
      </c>
      <c r="O192" s="1602">
        <v>32</v>
      </c>
      <c r="P192" s="1602"/>
      <c r="Q192" s="1603"/>
    </row>
    <row r="193" spans="1:17" ht="32.25" thickBot="1">
      <c r="A193" s="2621"/>
      <c r="B193" s="2473"/>
      <c r="C193" s="2792"/>
      <c r="D193" s="2303" t="s">
        <v>78</v>
      </c>
      <c r="E193" s="1621"/>
      <c r="F193" s="2337">
        <f t="shared" si="1"/>
        <v>0</v>
      </c>
      <c r="G193" s="1615" t="s">
        <v>97</v>
      </c>
      <c r="H193" s="1613" t="s">
        <v>97</v>
      </c>
      <c r="I193" s="1614" t="s">
        <v>97</v>
      </c>
      <c r="J193" s="1615" t="s">
        <v>97</v>
      </c>
      <c r="K193" s="1613" t="s">
        <v>98</v>
      </c>
      <c r="L193" s="1614" t="s">
        <v>98</v>
      </c>
      <c r="M193" s="1611"/>
      <c r="N193" s="1607"/>
      <c r="O193" s="1607"/>
      <c r="P193" s="1607"/>
      <c r="Q193" s="1619"/>
    </row>
    <row r="194" spans="1:17" ht="31.5">
      <c r="A194" s="2621"/>
      <c r="B194" s="2468" t="s">
        <v>479</v>
      </c>
      <c r="C194" s="2815" t="s">
        <v>284</v>
      </c>
      <c r="D194" s="2301" t="s">
        <v>74</v>
      </c>
      <c r="E194" s="1616"/>
      <c r="F194" s="2335">
        <f t="shared" si="1"/>
        <v>0</v>
      </c>
      <c r="G194" s="1596" t="s">
        <v>97</v>
      </c>
      <c r="H194" s="1593" t="s">
        <v>97</v>
      </c>
      <c r="I194" s="1594" t="s">
        <v>97</v>
      </c>
      <c r="J194" s="1591"/>
      <c r="K194" s="1586"/>
      <c r="L194" s="1595"/>
      <c r="M194" s="1596" t="s">
        <v>97</v>
      </c>
      <c r="N194" s="1593" t="s">
        <v>97</v>
      </c>
      <c r="O194" s="1593" t="s">
        <v>97</v>
      </c>
      <c r="P194" s="1593" t="s">
        <v>97</v>
      </c>
      <c r="Q194" s="1594" t="s">
        <v>97</v>
      </c>
    </row>
    <row r="195" spans="1:17" ht="31.5">
      <c r="A195" s="2621"/>
      <c r="B195" s="2469"/>
      <c r="C195" s="2816"/>
      <c r="D195" s="2302" t="s">
        <v>75</v>
      </c>
      <c r="E195" s="1618"/>
      <c r="F195" s="2336">
        <f t="shared" si="1"/>
        <v>0</v>
      </c>
      <c r="G195" s="1604" t="s">
        <v>98</v>
      </c>
      <c r="H195" s="1602" t="s">
        <v>98</v>
      </c>
      <c r="I195" s="1603" t="s">
        <v>98</v>
      </c>
      <c r="J195" s="1604"/>
      <c r="K195" s="1602"/>
      <c r="L195" s="1603"/>
      <c r="M195" s="1604" t="s">
        <v>97</v>
      </c>
      <c r="N195" s="1602" t="s">
        <v>97</v>
      </c>
      <c r="O195" s="1602" t="s">
        <v>97</v>
      </c>
      <c r="P195" s="1602" t="s">
        <v>97</v>
      </c>
      <c r="Q195" s="1603" t="s">
        <v>97</v>
      </c>
    </row>
    <row r="196" spans="1:17" ht="31.5">
      <c r="A196" s="2621"/>
      <c r="B196" s="2469"/>
      <c r="C196" s="2816"/>
      <c r="D196" s="2302" t="s">
        <v>76</v>
      </c>
      <c r="E196" s="1618"/>
      <c r="F196" s="2336">
        <f t="shared" si="1"/>
        <v>0</v>
      </c>
      <c r="G196" s="1604"/>
      <c r="H196" s="1602"/>
      <c r="I196" s="1603"/>
      <c r="J196" s="1604" t="s">
        <v>97</v>
      </c>
      <c r="K196" s="1602" t="s">
        <v>97</v>
      </c>
      <c r="L196" s="1603" t="s">
        <v>97</v>
      </c>
      <c r="M196" s="1604" t="s">
        <v>97</v>
      </c>
      <c r="N196" s="1602" t="s">
        <v>97</v>
      </c>
      <c r="O196" s="1602" t="s">
        <v>97</v>
      </c>
      <c r="P196" s="1602" t="s">
        <v>97</v>
      </c>
      <c r="Q196" s="1603" t="s">
        <v>97</v>
      </c>
    </row>
    <row r="197" spans="1:17">
      <c r="A197" s="2621"/>
      <c r="B197" s="2469"/>
      <c r="C197" s="2816"/>
      <c r="D197" s="2302" t="s">
        <v>77</v>
      </c>
      <c r="E197" s="1618">
        <v>78</v>
      </c>
      <c r="F197" s="2336">
        <f t="shared" si="1"/>
        <v>50</v>
      </c>
      <c r="G197" s="1604" t="s">
        <v>98</v>
      </c>
      <c r="H197" s="1602" t="s">
        <v>98</v>
      </c>
      <c r="I197" s="1603" t="s">
        <v>98</v>
      </c>
      <c r="J197" s="1604" t="s">
        <v>97</v>
      </c>
      <c r="K197" s="1602" t="s">
        <v>97</v>
      </c>
      <c r="L197" s="1603" t="s">
        <v>97</v>
      </c>
      <c r="M197" s="1647">
        <v>3</v>
      </c>
      <c r="N197" s="1648">
        <v>35</v>
      </c>
      <c r="O197" s="1648">
        <v>12</v>
      </c>
      <c r="P197" s="1648"/>
      <c r="Q197" s="2378"/>
    </row>
    <row r="198" spans="1:17" ht="32.25" thickBot="1">
      <c r="A198" s="2621"/>
      <c r="B198" s="2470"/>
      <c r="C198" s="2817"/>
      <c r="D198" s="2304" t="s">
        <v>78</v>
      </c>
      <c r="E198" s="1621"/>
      <c r="F198" s="2337">
        <f t="shared" si="1"/>
        <v>0</v>
      </c>
      <c r="G198" s="1615" t="s">
        <v>97</v>
      </c>
      <c r="H198" s="1613" t="s">
        <v>97</v>
      </c>
      <c r="I198" s="1614" t="s">
        <v>97</v>
      </c>
      <c r="J198" s="1615" t="s">
        <v>97</v>
      </c>
      <c r="K198" s="1613" t="s">
        <v>98</v>
      </c>
      <c r="L198" s="1614" t="s">
        <v>98</v>
      </c>
      <c r="M198" s="1611"/>
      <c r="N198" s="1607"/>
      <c r="O198" s="1607"/>
      <c r="P198" s="1607"/>
      <c r="Q198" s="1619"/>
    </row>
    <row r="199" spans="1:17" ht="31.5">
      <c r="A199" s="2621"/>
      <c r="B199" s="2454" t="s">
        <v>480</v>
      </c>
      <c r="C199" s="2789" t="s">
        <v>285</v>
      </c>
      <c r="D199" s="2301" t="s">
        <v>74</v>
      </c>
      <c r="E199" s="1616" t="s">
        <v>286</v>
      </c>
      <c r="F199" s="2335">
        <f t="shared" si="1"/>
        <v>5</v>
      </c>
      <c r="G199" s="1596" t="s">
        <v>97</v>
      </c>
      <c r="H199" s="1593" t="s">
        <v>97</v>
      </c>
      <c r="I199" s="1594" t="s">
        <v>97</v>
      </c>
      <c r="J199" s="1591"/>
      <c r="K199" s="1586">
        <v>5</v>
      </c>
      <c r="L199" s="1595"/>
      <c r="M199" s="1596" t="s">
        <v>97</v>
      </c>
      <c r="N199" s="1593" t="s">
        <v>97</v>
      </c>
      <c r="O199" s="1593" t="s">
        <v>97</v>
      </c>
      <c r="P199" s="1593" t="s">
        <v>97</v>
      </c>
      <c r="Q199" s="1594" t="s">
        <v>97</v>
      </c>
    </row>
    <row r="200" spans="1:17" ht="31.5">
      <c r="A200" s="2621"/>
      <c r="B200" s="2455"/>
      <c r="C200" s="2790"/>
      <c r="D200" s="2302" t="s">
        <v>75</v>
      </c>
      <c r="E200" s="1618"/>
      <c r="F200" s="2336">
        <f t="shared" si="1"/>
        <v>0</v>
      </c>
      <c r="G200" s="1604" t="s">
        <v>98</v>
      </c>
      <c r="H200" s="1602" t="s">
        <v>98</v>
      </c>
      <c r="I200" s="1603" t="s">
        <v>98</v>
      </c>
      <c r="J200" s="1604"/>
      <c r="K200" s="1602"/>
      <c r="L200" s="1603"/>
      <c r="M200" s="1604" t="s">
        <v>97</v>
      </c>
      <c r="N200" s="1602" t="s">
        <v>97</v>
      </c>
      <c r="O200" s="1602" t="s">
        <v>97</v>
      </c>
      <c r="P200" s="1602" t="s">
        <v>97</v>
      </c>
      <c r="Q200" s="1603" t="s">
        <v>97</v>
      </c>
    </row>
    <row r="201" spans="1:17" ht="31.5">
      <c r="A201" s="2621"/>
      <c r="B201" s="2455"/>
      <c r="C201" s="2790"/>
      <c r="D201" s="2302" t="s">
        <v>76</v>
      </c>
      <c r="E201" s="1618"/>
      <c r="F201" s="2336">
        <f t="shared" si="1"/>
        <v>0</v>
      </c>
      <c r="G201" s="1604"/>
      <c r="H201" s="1602"/>
      <c r="I201" s="1603"/>
      <c r="J201" s="1604" t="s">
        <v>97</v>
      </c>
      <c r="K201" s="1602" t="s">
        <v>97</v>
      </c>
      <c r="L201" s="1603" t="s">
        <v>97</v>
      </c>
      <c r="M201" s="1604" t="s">
        <v>97</v>
      </c>
      <c r="N201" s="1602" t="s">
        <v>97</v>
      </c>
      <c r="O201" s="1602" t="s">
        <v>97</v>
      </c>
      <c r="P201" s="1602" t="s">
        <v>97</v>
      </c>
      <c r="Q201" s="1603" t="s">
        <v>97</v>
      </c>
    </row>
    <row r="202" spans="1:17">
      <c r="A202" s="2621"/>
      <c r="B202" s="2455"/>
      <c r="C202" s="2790"/>
      <c r="D202" s="2302" t="s">
        <v>77</v>
      </c>
      <c r="E202" s="1618" t="s">
        <v>287</v>
      </c>
      <c r="F202" s="2336">
        <f t="shared" si="1"/>
        <v>121</v>
      </c>
      <c r="G202" s="1604" t="s">
        <v>98</v>
      </c>
      <c r="H202" s="1602" t="s">
        <v>98</v>
      </c>
      <c r="I202" s="1603" t="s">
        <v>98</v>
      </c>
      <c r="J202" s="1604" t="s">
        <v>97</v>
      </c>
      <c r="K202" s="1602" t="s">
        <v>97</v>
      </c>
      <c r="L202" s="1603" t="s">
        <v>97</v>
      </c>
      <c r="M202" s="1604">
        <v>31</v>
      </c>
      <c r="N202" s="1602">
        <v>33</v>
      </c>
      <c r="O202" s="1602">
        <v>52</v>
      </c>
      <c r="P202" s="1602">
        <v>5</v>
      </c>
      <c r="Q202" s="1603"/>
    </row>
    <row r="203" spans="1:17" ht="32.25" thickBot="1">
      <c r="A203" s="2621"/>
      <c r="B203" s="2456"/>
      <c r="C203" s="2791"/>
      <c r="D203" s="2304" t="s">
        <v>78</v>
      </c>
      <c r="E203" s="1621"/>
      <c r="F203" s="2337">
        <f t="shared" si="1"/>
        <v>0</v>
      </c>
      <c r="G203" s="1615" t="s">
        <v>97</v>
      </c>
      <c r="H203" s="1613" t="s">
        <v>97</v>
      </c>
      <c r="I203" s="1614" t="s">
        <v>97</v>
      </c>
      <c r="J203" s="1615" t="s">
        <v>97</v>
      </c>
      <c r="K203" s="1613" t="s">
        <v>98</v>
      </c>
      <c r="L203" s="1614" t="s">
        <v>98</v>
      </c>
      <c r="M203" s="1611"/>
      <c r="N203" s="1607"/>
      <c r="O203" s="1607"/>
      <c r="P203" s="1607"/>
      <c r="Q203" s="1619"/>
    </row>
    <row r="204" spans="1:17" ht="31.5">
      <c r="A204" s="2621"/>
      <c r="B204" s="2454" t="s">
        <v>288</v>
      </c>
      <c r="C204" s="2815" t="s">
        <v>289</v>
      </c>
      <c r="D204" s="2301" t="s">
        <v>74</v>
      </c>
      <c r="E204" s="1616">
        <v>12</v>
      </c>
      <c r="F204" s="2335">
        <f t="shared" si="1"/>
        <v>66</v>
      </c>
      <c r="G204" s="1596" t="s">
        <v>97</v>
      </c>
      <c r="H204" s="1593" t="s">
        <v>97</v>
      </c>
      <c r="I204" s="1594" t="s">
        <v>97</v>
      </c>
      <c r="J204" s="1591">
        <v>10</v>
      </c>
      <c r="K204" s="1586">
        <v>54</v>
      </c>
      <c r="L204" s="1595">
        <v>2</v>
      </c>
      <c r="M204" s="1596" t="s">
        <v>97</v>
      </c>
      <c r="N204" s="1593" t="s">
        <v>97</v>
      </c>
      <c r="O204" s="1593" t="s">
        <v>97</v>
      </c>
      <c r="P204" s="1593" t="s">
        <v>97</v>
      </c>
      <c r="Q204" s="1594" t="s">
        <v>97</v>
      </c>
    </row>
    <row r="205" spans="1:17" ht="31.5">
      <c r="A205" s="2621"/>
      <c r="B205" s="2455"/>
      <c r="C205" s="2816"/>
      <c r="D205" s="2302" t="s">
        <v>75</v>
      </c>
      <c r="E205" s="1618"/>
      <c r="F205" s="2336">
        <f t="shared" si="1"/>
        <v>0</v>
      </c>
      <c r="G205" s="1604" t="s">
        <v>98</v>
      </c>
      <c r="H205" s="1602" t="s">
        <v>98</v>
      </c>
      <c r="I205" s="1603" t="s">
        <v>98</v>
      </c>
      <c r="J205" s="1604"/>
      <c r="K205" s="1602"/>
      <c r="L205" s="1603"/>
      <c r="M205" s="1604" t="s">
        <v>97</v>
      </c>
      <c r="N205" s="1602" t="s">
        <v>97</v>
      </c>
      <c r="O205" s="1602" t="s">
        <v>97</v>
      </c>
      <c r="P205" s="1602" t="s">
        <v>97</v>
      </c>
      <c r="Q205" s="1603" t="s">
        <v>97</v>
      </c>
    </row>
    <row r="206" spans="1:17" ht="31.5">
      <c r="A206" s="2621"/>
      <c r="B206" s="2455"/>
      <c r="C206" s="2816"/>
      <c r="D206" s="2302" t="s">
        <v>76</v>
      </c>
      <c r="E206" s="1618"/>
      <c r="F206" s="2336">
        <f t="shared" si="1"/>
        <v>0</v>
      </c>
      <c r="G206" s="1604"/>
      <c r="H206" s="1602"/>
      <c r="I206" s="1603"/>
      <c r="J206" s="1604" t="s">
        <v>97</v>
      </c>
      <c r="K206" s="1602" t="s">
        <v>97</v>
      </c>
      <c r="L206" s="1603" t="s">
        <v>97</v>
      </c>
      <c r="M206" s="1604" t="s">
        <v>97</v>
      </c>
      <c r="N206" s="1602" t="s">
        <v>97</v>
      </c>
      <c r="O206" s="1602" t="s">
        <v>97</v>
      </c>
      <c r="P206" s="1602" t="s">
        <v>97</v>
      </c>
      <c r="Q206" s="1603" t="s">
        <v>97</v>
      </c>
    </row>
    <row r="207" spans="1:17">
      <c r="A207" s="2621"/>
      <c r="B207" s="2455"/>
      <c r="C207" s="2816"/>
      <c r="D207" s="2302" t="s">
        <v>77</v>
      </c>
      <c r="E207" s="1618">
        <v>100</v>
      </c>
      <c r="F207" s="2336">
        <f t="shared" si="1"/>
        <v>710</v>
      </c>
      <c r="G207" s="1604" t="s">
        <v>98</v>
      </c>
      <c r="H207" s="1602" t="s">
        <v>98</v>
      </c>
      <c r="I207" s="1603" t="s">
        <v>98</v>
      </c>
      <c r="J207" s="1604" t="s">
        <v>97</v>
      </c>
      <c r="K207" s="1602" t="s">
        <v>97</v>
      </c>
      <c r="L207" s="1603" t="s">
        <v>97</v>
      </c>
      <c r="M207" s="1604">
        <v>47</v>
      </c>
      <c r="N207" s="1602">
        <v>287</v>
      </c>
      <c r="O207" s="1602">
        <v>364</v>
      </c>
      <c r="P207" s="1602">
        <v>12</v>
      </c>
      <c r="Q207" s="1603">
        <v>0</v>
      </c>
    </row>
    <row r="208" spans="1:17" ht="32.25" thickBot="1">
      <c r="A208" s="2621"/>
      <c r="B208" s="2456"/>
      <c r="C208" s="2816"/>
      <c r="D208" s="2304" t="s">
        <v>78</v>
      </c>
      <c r="E208" s="1621"/>
      <c r="F208" s="2337">
        <f t="shared" si="1"/>
        <v>0</v>
      </c>
      <c r="G208" s="1615" t="s">
        <v>97</v>
      </c>
      <c r="H208" s="1613" t="s">
        <v>97</v>
      </c>
      <c r="I208" s="1614" t="s">
        <v>97</v>
      </c>
      <c r="J208" s="1615" t="s">
        <v>97</v>
      </c>
      <c r="K208" s="1613" t="s">
        <v>98</v>
      </c>
      <c r="L208" s="1614" t="s">
        <v>98</v>
      </c>
      <c r="M208" s="1611"/>
      <c r="N208" s="1607"/>
      <c r="O208" s="1607"/>
      <c r="P208" s="1607"/>
      <c r="Q208" s="1619"/>
    </row>
    <row r="209" spans="1:17" ht="31.5">
      <c r="A209" s="2621"/>
      <c r="B209" s="2454" t="s">
        <v>290</v>
      </c>
      <c r="C209" s="2816"/>
      <c r="D209" s="2301" t="s">
        <v>74</v>
      </c>
      <c r="E209" s="1616"/>
      <c r="F209" s="2335">
        <f t="shared" si="1"/>
        <v>0</v>
      </c>
      <c r="G209" s="1596" t="s">
        <v>97</v>
      </c>
      <c r="H209" s="1593" t="s">
        <v>97</v>
      </c>
      <c r="I209" s="1594" t="s">
        <v>97</v>
      </c>
      <c r="J209" s="1591"/>
      <c r="K209" s="1586"/>
      <c r="L209" s="1595"/>
      <c r="M209" s="1596" t="s">
        <v>97</v>
      </c>
      <c r="N209" s="1593" t="s">
        <v>97</v>
      </c>
      <c r="O209" s="1593" t="s">
        <v>97</v>
      </c>
      <c r="P209" s="1593" t="s">
        <v>97</v>
      </c>
      <c r="Q209" s="1594" t="s">
        <v>97</v>
      </c>
    </row>
    <row r="210" spans="1:17" ht="31.5">
      <c r="A210" s="2621"/>
      <c r="B210" s="2455"/>
      <c r="C210" s="2816"/>
      <c r="D210" s="2302" t="s">
        <v>75</v>
      </c>
      <c r="E210" s="1618"/>
      <c r="F210" s="2336">
        <f t="shared" si="1"/>
        <v>0</v>
      </c>
      <c r="G210" s="1604" t="s">
        <v>98</v>
      </c>
      <c r="H210" s="1602" t="s">
        <v>98</v>
      </c>
      <c r="I210" s="1603" t="s">
        <v>98</v>
      </c>
      <c r="J210" s="1604"/>
      <c r="K210" s="1602"/>
      <c r="L210" s="1603"/>
      <c r="M210" s="1604" t="s">
        <v>97</v>
      </c>
      <c r="N210" s="1602" t="s">
        <v>97</v>
      </c>
      <c r="O210" s="1602" t="s">
        <v>97</v>
      </c>
      <c r="P210" s="1602" t="s">
        <v>97</v>
      </c>
      <c r="Q210" s="1603" t="s">
        <v>97</v>
      </c>
    </row>
    <row r="211" spans="1:17" ht="31.5">
      <c r="A211" s="2621"/>
      <c r="B211" s="2455"/>
      <c r="C211" s="2816"/>
      <c r="D211" s="2302" t="s">
        <v>76</v>
      </c>
      <c r="E211" s="1618"/>
      <c r="F211" s="2336">
        <f t="shared" si="1"/>
        <v>0</v>
      </c>
      <c r="G211" s="1604"/>
      <c r="H211" s="1602"/>
      <c r="I211" s="1603"/>
      <c r="J211" s="1604" t="s">
        <v>97</v>
      </c>
      <c r="K211" s="1602" t="s">
        <v>97</v>
      </c>
      <c r="L211" s="1603" t="s">
        <v>97</v>
      </c>
      <c r="M211" s="1604" t="s">
        <v>97</v>
      </c>
      <c r="N211" s="1602" t="s">
        <v>97</v>
      </c>
      <c r="O211" s="1602" t="s">
        <v>97</v>
      </c>
      <c r="P211" s="1602" t="s">
        <v>97</v>
      </c>
      <c r="Q211" s="1603" t="s">
        <v>97</v>
      </c>
    </row>
    <row r="212" spans="1:17">
      <c r="A212" s="2621"/>
      <c r="B212" s="2455"/>
      <c r="C212" s="2816"/>
      <c r="D212" s="2302" t="s">
        <v>77</v>
      </c>
      <c r="E212" s="1618" t="s">
        <v>292</v>
      </c>
      <c r="F212" s="2336">
        <f t="shared" si="1"/>
        <v>345</v>
      </c>
      <c r="G212" s="1604" t="s">
        <v>98</v>
      </c>
      <c r="H212" s="1602" t="s">
        <v>98</v>
      </c>
      <c r="I212" s="1603" t="s">
        <v>98</v>
      </c>
      <c r="J212" s="1604" t="s">
        <v>97</v>
      </c>
      <c r="K212" s="1602" t="s">
        <v>97</v>
      </c>
      <c r="L212" s="1603" t="s">
        <v>97</v>
      </c>
      <c r="M212" s="1604">
        <v>32</v>
      </c>
      <c r="N212" s="1602">
        <v>56</v>
      </c>
      <c r="O212" s="1602">
        <v>254</v>
      </c>
      <c r="P212" s="1602">
        <v>3</v>
      </c>
      <c r="Q212" s="1603">
        <v>0</v>
      </c>
    </row>
    <row r="213" spans="1:17" ht="32.25" thickBot="1">
      <c r="A213" s="2621"/>
      <c r="B213" s="2456"/>
      <c r="C213" s="2816"/>
      <c r="D213" s="2304" t="s">
        <v>78</v>
      </c>
      <c r="E213" s="1621"/>
      <c r="F213" s="2337">
        <f t="shared" si="1"/>
        <v>0</v>
      </c>
      <c r="G213" s="1615" t="s">
        <v>97</v>
      </c>
      <c r="H213" s="1613" t="s">
        <v>97</v>
      </c>
      <c r="I213" s="1614" t="s">
        <v>97</v>
      </c>
      <c r="J213" s="1615" t="s">
        <v>97</v>
      </c>
      <c r="K213" s="1613" t="s">
        <v>98</v>
      </c>
      <c r="L213" s="1614" t="s">
        <v>98</v>
      </c>
      <c r="M213" s="1611"/>
      <c r="N213" s="1607"/>
      <c r="O213" s="1607"/>
      <c r="P213" s="1607"/>
      <c r="Q213" s="1619"/>
    </row>
    <row r="214" spans="1:17" ht="31.5">
      <c r="A214" s="2621"/>
      <c r="B214" s="2454" t="s">
        <v>293</v>
      </c>
      <c r="C214" s="2816"/>
      <c r="D214" s="2301" t="s">
        <v>74</v>
      </c>
      <c r="E214" s="1616">
        <v>15.8</v>
      </c>
      <c r="F214" s="2335">
        <f t="shared" si="1"/>
        <v>12</v>
      </c>
      <c r="G214" s="1596" t="s">
        <v>97</v>
      </c>
      <c r="H214" s="1593" t="s">
        <v>97</v>
      </c>
      <c r="I214" s="1594" t="s">
        <v>97</v>
      </c>
      <c r="J214" s="1591">
        <v>2</v>
      </c>
      <c r="K214" s="1586">
        <v>9</v>
      </c>
      <c r="L214" s="1595">
        <v>1</v>
      </c>
      <c r="M214" s="1596" t="s">
        <v>97</v>
      </c>
      <c r="N214" s="1593" t="s">
        <v>97</v>
      </c>
      <c r="O214" s="1593" t="s">
        <v>97</v>
      </c>
      <c r="P214" s="1593" t="s">
        <v>97</v>
      </c>
      <c r="Q214" s="1594" t="s">
        <v>97</v>
      </c>
    </row>
    <row r="215" spans="1:17" ht="31.5">
      <c r="A215" s="2621"/>
      <c r="B215" s="2455"/>
      <c r="C215" s="2816"/>
      <c r="D215" s="2302" t="s">
        <v>75</v>
      </c>
      <c r="E215" s="1618"/>
      <c r="F215" s="2336">
        <f t="shared" si="1"/>
        <v>0</v>
      </c>
      <c r="G215" s="1604" t="s">
        <v>98</v>
      </c>
      <c r="H215" s="1602" t="s">
        <v>98</v>
      </c>
      <c r="I215" s="1603" t="s">
        <v>98</v>
      </c>
      <c r="J215" s="1604"/>
      <c r="K215" s="1602"/>
      <c r="L215" s="1603"/>
      <c r="M215" s="1604" t="s">
        <v>97</v>
      </c>
      <c r="N215" s="1602" t="s">
        <v>97</v>
      </c>
      <c r="O215" s="1602" t="s">
        <v>97</v>
      </c>
      <c r="P215" s="1602" t="s">
        <v>97</v>
      </c>
      <c r="Q215" s="1603" t="s">
        <v>97</v>
      </c>
    </row>
    <row r="216" spans="1:17" ht="31.5">
      <c r="A216" s="2621"/>
      <c r="B216" s="2455"/>
      <c r="C216" s="2816"/>
      <c r="D216" s="2302" t="s">
        <v>76</v>
      </c>
      <c r="E216" s="1618"/>
      <c r="F216" s="2336">
        <f t="shared" si="1"/>
        <v>0</v>
      </c>
      <c r="G216" s="1604"/>
      <c r="H216" s="1602"/>
      <c r="I216" s="1603"/>
      <c r="J216" s="1604" t="s">
        <v>97</v>
      </c>
      <c r="K216" s="1602" t="s">
        <v>97</v>
      </c>
      <c r="L216" s="1603" t="s">
        <v>97</v>
      </c>
      <c r="M216" s="1604" t="s">
        <v>97</v>
      </c>
      <c r="N216" s="1602" t="s">
        <v>97</v>
      </c>
      <c r="O216" s="1602" t="s">
        <v>97</v>
      </c>
      <c r="P216" s="1602" t="s">
        <v>97</v>
      </c>
      <c r="Q216" s="1603" t="s">
        <v>97</v>
      </c>
    </row>
    <row r="217" spans="1:17">
      <c r="A217" s="2621"/>
      <c r="B217" s="2455"/>
      <c r="C217" s="2816"/>
      <c r="D217" s="2302" t="s">
        <v>77</v>
      </c>
      <c r="E217" s="1618">
        <v>98</v>
      </c>
      <c r="F217" s="2336">
        <f t="shared" si="1"/>
        <v>188</v>
      </c>
      <c r="G217" s="1604" t="s">
        <v>98</v>
      </c>
      <c r="H217" s="1602" t="s">
        <v>98</v>
      </c>
      <c r="I217" s="1603" t="s">
        <v>98</v>
      </c>
      <c r="J217" s="1604" t="s">
        <v>97</v>
      </c>
      <c r="K217" s="1602" t="s">
        <v>97</v>
      </c>
      <c r="L217" s="1603" t="s">
        <v>97</v>
      </c>
      <c r="M217" s="1604">
        <v>20</v>
      </c>
      <c r="N217" s="1602">
        <v>45</v>
      </c>
      <c r="O217" s="1602">
        <v>55</v>
      </c>
      <c r="P217" s="1602">
        <v>68</v>
      </c>
      <c r="Q217" s="1603">
        <v>0</v>
      </c>
    </row>
    <row r="218" spans="1:17" ht="32.25" thickBot="1">
      <c r="A218" s="2621"/>
      <c r="B218" s="2456"/>
      <c r="C218" s="2817"/>
      <c r="D218" s="2304" t="s">
        <v>78</v>
      </c>
      <c r="E218" s="1621"/>
      <c r="F218" s="2337">
        <f t="shared" si="1"/>
        <v>0</v>
      </c>
      <c r="G218" s="1615" t="s">
        <v>97</v>
      </c>
      <c r="H218" s="1613" t="s">
        <v>97</v>
      </c>
      <c r="I218" s="1614" t="s">
        <v>97</v>
      </c>
      <c r="J218" s="1615" t="s">
        <v>97</v>
      </c>
      <c r="K218" s="1613" t="s">
        <v>98</v>
      </c>
      <c r="L218" s="1614" t="s">
        <v>98</v>
      </c>
      <c r="M218" s="1611"/>
      <c r="N218" s="1607"/>
      <c r="O218" s="1607"/>
      <c r="P218" s="1607"/>
      <c r="Q218" s="1619"/>
    </row>
    <row r="219" spans="1:17" ht="31.5">
      <c r="A219" s="2621"/>
      <c r="B219" s="2454" t="s">
        <v>294</v>
      </c>
      <c r="C219" s="2789" t="s">
        <v>295</v>
      </c>
      <c r="D219" s="2301" t="s">
        <v>74</v>
      </c>
      <c r="E219" s="1616" t="s">
        <v>296</v>
      </c>
      <c r="F219" s="2335">
        <f t="shared" si="1"/>
        <v>5</v>
      </c>
      <c r="G219" s="1596" t="s">
        <v>97</v>
      </c>
      <c r="H219" s="1593" t="s">
        <v>97</v>
      </c>
      <c r="I219" s="1594" t="s">
        <v>97</v>
      </c>
      <c r="J219" s="1591"/>
      <c r="K219" s="1586">
        <v>4</v>
      </c>
      <c r="L219" s="1595">
        <v>1</v>
      </c>
      <c r="M219" s="1596" t="s">
        <v>97</v>
      </c>
      <c r="N219" s="1593" t="s">
        <v>97</v>
      </c>
      <c r="O219" s="1593" t="s">
        <v>97</v>
      </c>
      <c r="P219" s="1593" t="s">
        <v>97</v>
      </c>
      <c r="Q219" s="1594" t="s">
        <v>97</v>
      </c>
    </row>
    <row r="220" spans="1:17" ht="31.5">
      <c r="A220" s="2621"/>
      <c r="B220" s="2455"/>
      <c r="C220" s="2790"/>
      <c r="D220" s="2302" t="s">
        <v>75</v>
      </c>
      <c r="E220" s="1618"/>
      <c r="F220" s="2336">
        <f t="shared" si="1"/>
        <v>0</v>
      </c>
      <c r="G220" s="1604" t="s">
        <v>98</v>
      </c>
      <c r="H220" s="1602" t="s">
        <v>98</v>
      </c>
      <c r="I220" s="1603" t="s">
        <v>98</v>
      </c>
      <c r="J220" s="1604"/>
      <c r="K220" s="1602"/>
      <c r="L220" s="1603"/>
      <c r="M220" s="1604" t="s">
        <v>97</v>
      </c>
      <c r="N220" s="1602" t="s">
        <v>97</v>
      </c>
      <c r="O220" s="1602" t="s">
        <v>97</v>
      </c>
      <c r="P220" s="1602" t="s">
        <v>97</v>
      </c>
      <c r="Q220" s="1603" t="s">
        <v>97</v>
      </c>
    </row>
    <row r="221" spans="1:17" ht="31.5">
      <c r="A221" s="2621"/>
      <c r="B221" s="2455"/>
      <c r="C221" s="2790"/>
      <c r="D221" s="2302" t="s">
        <v>76</v>
      </c>
      <c r="E221" s="1618"/>
      <c r="F221" s="2336">
        <f t="shared" si="1"/>
        <v>0</v>
      </c>
      <c r="G221" s="1604"/>
      <c r="H221" s="1602"/>
      <c r="I221" s="1603"/>
      <c r="J221" s="1604" t="s">
        <v>97</v>
      </c>
      <c r="K221" s="1602" t="s">
        <v>97</v>
      </c>
      <c r="L221" s="1603" t="s">
        <v>97</v>
      </c>
      <c r="M221" s="1604" t="s">
        <v>97</v>
      </c>
      <c r="N221" s="1602" t="s">
        <v>97</v>
      </c>
      <c r="O221" s="1602" t="s">
        <v>97</v>
      </c>
      <c r="P221" s="1602" t="s">
        <v>97</v>
      </c>
      <c r="Q221" s="1603" t="s">
        <v>97</v>
      </c>
    </row>
    <row r="222" spans="1:17">
      <c r="A222" s="2621"/>
      <c r="B222" s="2455"/>
      <c r="C222" s="2790"/>
      <c r="D222" s="2302" t="s">
        <v>77</v>
      </c>
      <c r="E222" s="1618">
        <v>83</v>
      </c>
      <c r="F222" s="2336">
        <f>SUM(G222:Q222)</f>
        <v>38</v>
      </c>
      <c r="G222" s="1604" t="s">
        <v>98</v>
      </c>
      <c r="H222" s="1602" t="s">
        <v>98</v>
      </c>
      <c r="I222" s="1603" t="s">
        <v>98</v>
      </c>
      <c r="J222" s="1604" t="s">
        <v>97</v>
      </c>
      <c r="K222" s="1602" t="s">
        <v>97</v>
      </c>
      <c r="L222" s="1603" t="s">
        <v>97</v>
      </c>
      <c r="M222" s="1604">
        <v>8</v>
      </c>
      <c r="N222" s="1602">
        <v>10</v>
      </c>
      <c r="O222" s="1602">
        <v>15</v>
      </c>
      <c r="P222" s="1602">
        <v>5</v>
      </c>
      <c r="Q222" s="1603"/>
    </row>
    <row r="223" spans="1:17" ht="32.25" thickBot="1">
      <c r="A223" s="2621"/>
      <c r="B223" s="2456"/>
      <c r="C223" s="2791"/>
      <c r="D223" s="2304" t="s">
        <v>78</v>
      </c>
      <c r="E223" s="1621"/>
      <c r="F223" s="2337">
        <f t="shared" si="1"/>
        <v>0</v>
      </c>
      <c r="G223" s="1615" t="s">
        <v>97</v>
      </c>
      <c r="H223" s="1613" t="s">
        <v>97</v>
      </c>
      <c r="I223" s="1614" t="s">
        <v>97</v>
      </c>
      <c r="J223" s="1615" t="s">
        <v>97</v>
      </c>
      <c r="K223" s="1613" t="s">
        <v>98</v>
      </c>
      <c r="L223" s="1614" t="s">
        <v>98</v>
      </c>
      <c r="M223" s="1611"/>
      <c r="N223" s="1607"/>
      <c r="O223" s="1607"/>
      <c r="P223" s="1607"/>
      <c r="Q223" s="1619"/>
    </row>
    <row r="224" spans="1:17" ht="31.5">
      <c r="A224" s="2621"/>
      <c r="B224" s="2454" t="s">
        <v>297</v>
      </c>
      <c r="C224" s="2789" t="s">
        <v>298</v>
      </c>
      <c r="D224" s="2301" t="s">
        <v>74</v>
      </c>
      <c r="E224" s="1616"/>
      <c r="F224" s="2335">
        <f t="shared" si="1"/>
        <v>0</v>
      </c>
      <c r="G224" s="1596" t="s">
        <v>97</v>
      </c>
      <c r="H224" s="1593" t="s">
        <v>97</v>
      </c>
      <c r="I224" s="1594" t="s">
        <v>97</v>
      </c>
      <c r="J224" s="1591"/>
      <c r="K224" s="1586"/>
      <c r="L224" s="1595"/>
      <c r="M224" s="1596" t="s">
        <v>97</v>
      </c>
      <c r="N224" s="1593" t="s">
        <v>97</v>
      </c>
      <c r="O224" s="1593" t="s">
        <v>97</v>
      </c>
      <c r="P224" s="1593" t="s">
        <v>97</v>
      </c>
      <c r="Q224" s="1594" t="s">
        <v>97</v>
      </c>
    </row>
    <row r="225" spans="1:17" ht="31.5">
      <c r="A225" s="2621"/>
      <c r="B225" s="2455"/>
      <c r="C225" s="2790"/>
      <c r="D225" s="2302" t="s">
        <v>75</v>
      </c>
      <c r="E225" s="1618"/>
      <c r="F225" s="2336">
        <f t="shared" si="1"/>
        <v>0</v>
      </c>
      <c r="G225" s="1604" t="s">
        <v>98</v>
      </c>
      <c r="H225" s="1602" t="s">
        <v>98</v>
      </c>
      <c r="I225" s="1603" t="s">
        <v>98</v>
      </c>
      <c r="J225" s="1604"/>
      <c r="K225" s="1602"/>
      <c r="L225" s="1603"/>
      <c r="M225" s="1604" t="s">
        <v>97</v>
      </c>
      <c r="N225" s="1602" t="s">
        <v>97</v>
      </c>
      <c r="O225" s="1602" t="s">
        <v>97</v>
      </c>
      <c r="P225" s="1602" t="s">
        <v>97</v>
      </c>
      <c r="Q225" s="1603" t="s">
        <v>97</v>
      </c>
    </row>
    <row r="226" spans="1:17" ht="31.5">
      <c r="A226" s="2621"/>
      <c r="B226" s="2455"/>
      <c r="C226" s="2790"/>
      <c r="D226" s="2302" t="s">
        <v>76</v>
      </c>
      <c r="E226" s="1618"/>
      <c r="F226" s="2336">
        <f t="shared" si="1"/>
        <v>0</v>
      </c>
      <c r="G226" s="1604"/>
      <c r="H226" s="1602"/>
      <c r="I226" s="1603"/>
      <c r="J226" s="1604" t="s">
        <v>97</v>
      </c>
      <c r="K226" s="1602" t="s">
        <v>97</v>
      </c>
      <c r="L226" s="1603" t="s">
        <v>97</v>
      </c>
      <c r="M226" s="1604" t="s">
        <v>97</v>
      </c>
      <c r="N226" s="1602" t="s">
        <v>97</v>
      </c>
      <c r="O226" s="1602" t="s">
        <v>97</v>
      </c>
      <c r="P226" s="1602" t="s">
        <v>97</v>
      </c>
      <c r="Q226" s="1603" t="s">
        <v>97</v>
      </c>
    </row>
    <row r="227" spans="1:17">
      <c r="A227" s="2621"/>
      <c r="B227" s="2455"/>
      <c r="C227" s="2790"/>
      <c r="D227" s="2302" t="s">
        <v>77</v>
      </c>
      <c r="E227" s="1618">
        <v>78.2</v>
      </c>
      <c r="F227" s="2336">
        <f t="shared" si="1"/>
        <v>46</v>
      </c>
      <c r="G227" s="1604" t="s">
        <v>98</v>
      </c>
      <c r="H227" s="1602" t="s">
        <v>98</v>
      </c>
      <c r="I227" s="1603" t="s">
        <v>98</v>
      </c>
      <c r="J227" s="1604" t="s">
        <v>97</v>
      </c>
      <c r="K227" s="1602" t="s">
        <v>97</v>
      </c>
      <c r="L227" s="1603" t="s">
        <v>97</v>
      </c>
      <c r="M227" s="1604">
        <v>6</v>
      </c>
      <c r="N227" s="1602">
        <v>21</v>
      </c>
      <c r="O227" s="1602">
        <v>18</v>
      </c>
      <c r="P227" s="1602">
        <v>1</v>
      </c>
      <c r="Q227" s="1603">
        <v>0</v>
      </c>
    </row>
    <row r="228" spans="1:17" ht="32.25" thickBot="1">
      <c r="A228" s="2621"/>
      <c r="B228" s="2473"/>
      <c r="C228" s="2792"/>
      <c r="D228" s="2304" t="s">
        <v>78</v>
      </c>
      <c r="E228" s="1621"/>
      <c r="F228" s="2337">
        <f t="shared" si="1"/>
        <v>0</v>
      </c>
      <c r="G228" s="1615" t="s">
        <v>97</v>
      </c>
      <c r="H228" s="1613" t="s">
        <v>97</v>
      </c>
      <c r="I228" s="1614" t="s">
        <v>97</v>
      </c>
      <c r="J228" s="1615" t="s">
        <v>97</v>
      </c>
      <c r="K228" s="1613" t="s">
        <v>98</v>
      </c>
      <c r="L228" s="1614" t="s">
        <v>98</v>
      </c>
      <c r="M228" s="1611"/>
      <c r="N228" s="1607"/>
      <c r="O228" s="1607"/>
      <c r="P228" s="1607"/>
      <c r="Q228" s="1619"/>
    </row>
    <row r="229" spans="1:17" ht="31.5">
      <c r="A229" s="2465" t="s">
        <v>208</v>
      </c>
      <c r="B229" s="2454" t="s">
        <v>299</v>
      </c>
      <c r="C229" s="2815" t="s">
        <v>300</v>
      </c>
      <c r="D229" s="2297" t="s">
        <v>74</v>
      </c>
      <c r="E229" s="1616">
        <v>12</v>
      </c>
      <c r="F229" s="2335">
        <f>SUM(J229:L229)</f>
        <v>36</v>
      </c>
      <c r="G229" s="1596" t="s">
        <v>97</v>
      </c>
      <c r="H229" s="1593" t="s">
        <v>97</v>
      </c>
      <c r="I229" s="1594" t="s">
        <v>97</v>
      </c>
      <c r="J229" s="1591">
        <v>2</v>
      </c>
      <c r="K229" s="1586">
        <v>34</v>
      </c>
      <c r="L229" s="1595"/>
      <c r="M229" s="1596" t="s">
        <v>97</v>
      </c>
      <c r="N229" s="1593" t="s">
        <v>97</v>
      </c>
      <c r="O229" s="1593" t="s">
        <v>97</v>
      </c>
      <c r="P229" s="1593" t="s">
        <v>97</v>
      </c>
      <c r="Q229" s="1594" t="s">
        <v>97</v>
      </c>
    </row>
    <row r="230" spans="1:17" ht="31.5">
      <c r="A230" s="2466"/>
      <c r="B230" s="2455"/>
      <c r="C230" s="2816"/>
      <c r="D230" s="2298" t="s">
        <v>75</v>
      </c>
      <c r="E230" s="1618"/>
      <c r="F230" s="2336">
        <f>SUM(J230:L230)</f>
        <v>0</v>
      </c>
      <c r="G230" s="1604" t="s">
        <v>98</v>
      </c>
      <c r="H230" s="1602" t="s">
        <v>98</v>
      </c>
      <c r="I230" s="1603" t="s">
        <v>98</v>
      </c>
      <c r="J230" s="1604"/>
      <c r="K230" s="1602"/>
      <c r="L230" s="1603"/>
      <c r="M230" s="1604" t="s">
        <v>97</v>
      </c>
      <c r="N230" s="1602" t="s">
        <v>97</v>
      </c>
      <c r="O230" s="1602" t="s">
        <v>97</v>
      </c>
      <c r="P230" s="1602" t="s">
        <v>97</v>
      </c>
      <c r="Q230" s="1603" t="s">
        <v>97</v>
      </c>
    </row>
    <row r="231" spans="1:17" ht="31.5">
      <c r="A231" s="2466"/>
      <c r="B231" s="2455"/>
      <c r="C231" s="2816"/>
      <c r="D231" s="2298" t="s">
        <v>76</v>
      </c>
      <c r="E231" s="1618"/>
      <c r="F231" s="2336">
        <f>SUM(G231:I231)</f>
        <v>0</v>
      </c>
      <c r="G231" s="1604"/>
      <c r="H231" s="1602"/>
      <c r="I231" s="1603"/>
      <c r="J231" s="1604" t="s">
        <v>97</v>
      </c>
      <c r="K231" s="1602" t="s">
        <v>97</v>
      </c>
      <c r="L231" s="1603" t="s">
        <v>97</v>
      </c>
      <c r="M231" s="1604" t="s">
        <v>97</v>
      </c>
      <c r="N231" s="1602" t="s">
        <v>97</v>
      </c>
      <c r="O231" s="1602" t="s">
        <v>97</v>
      </c>
      <c r="P231" s="1602" t="s">
        <v>97</v>
      </c>
      <c r="Q231" s="1603" t="s">
        <v>97</v>
      </c>
    </row>
    <row r="232" spans="1:17">
      <c r="A232" s="2466"/>
      <c r="B232" s="2455"/>
      <c r="C232" s="2816"/>
      <c r="D232" s="2298" t="s">
        <v>77</v>
      </c>
      <c r="E232" s="1618">
        <v>118</v>
      </c>
      <c r="F232" s="2336">
        <f>SUM(M232:Q232)</f>
        <v>106</v>
      </c>
      <c r="G232" s="1604" t="s">
        <v>98</v>
      </c>
      <c r="H232" s="1602" t="s">
        <v>98</v>
      </c>
      <c r="I232" s="1603" t="s">
        <v>98</v>
      </c>
      <c r="J232" s="1604" t="s">
        <v>97</v>
      </c>
      <c r="K232" s="1602" t="s">
        <v>97</v>
      </c>
      <c r="L232" s="1603" t="s">
        <v>97</v>
      </c>
      <c r="M232" s="1604"/>
      <c r="N232" s="1602">
        <v>1</v>
      </c>
      <c r="O232" s="1602">
        <v>96</v>
      </c>
      <c r="P232" s="1602">
        <v>9</v>
      </c>
      <c r="Q232" s="1603"/>
    </row>
    <row r="233" spans="1:17" ht="32.25" thickBot="1">
      <c r="A233" s="2466"/>
      <c r="B233" s="2473"/>
      <c r="C233" s="2816"/>
      <c r="D233" s="2299" t="s">
        <v>78</v>
      </c>
      <c r="E233" s="1621"/>
      <c r="F233" s="2337">
        <f>SUM(M233:Q233)</f>
        <v>0</v>
      </c>
      <c r="G233" s="1615" t="s">
        <v>97</v>
      </c>
      <c r="H233" s="1613" t="s">
        <v>97</v>
      </c>
      <c r="I233" s="1614" t="s">
        <v>97</v>
      </c>
      <c r="J233" s="1615" t="s">
        <v>97</v>
      </c>
      <c r="K233" s="1613" t="s">
        <v>98</v>
      </c>
      <c r="L233" s="1614" t="s">
        <v>98</v>
      </c>
      <c r="M233" s="1611"/>
      <c r="N233" s="1607"/>
      <c r="O233" s="1607"/>
      <c r="P233" s="1607"/>
      <c r="Q233" s="1619"/>
    </row>
    <row r="234" spans="1:17" ht="31.5">
      <c r="A234" s="2466"/>
      <c r="B234" s="2454" t="s">
        <v>301</v>
      </c>
      <c r="C234" s="2816"/>
      <c r="D234" s="2297" t="s">
        <v>74</v>
      </c>
      <c r="E234" s="1616"/>
      <c r="F234" s="2335">
        <f>SUM(J234:L234)</f>
        <v>0</v>
      </c>
      <c r="G234" s="1596" t="s">
        <v>97</v>
      </c>
      <c r="H234" s="1593" t="s">
        <v>97</v>
      </c>
      <c r="I234" s="1594" t="s">
        <v>97</v>
      </c>
      <c r="J234" s="1591"/>
      <c r="K234" s="1586"/>
      <c r="L234" s="1595"/>
      <c r="M234" s="1596" t="s">
        <v>97</v>
      </c>
      <c r="N234" s="1593" t="s">
        <v>97</v>
      </c>
      <c r="O234" s="1593" t="s">
        <v>97</v>
      </c>
      <c r="P234" s="1593" t="s">
        <v>97</v>
      </c>
      <c r="Q234" s="1594" t="s">
        <v>97</v>
      </c>
    </row>
    <row r="235" spans="1:17" ht="31.5">
      <c r="A235" s="2466"/>
      <c r="B235" s="2455"/>
      <c r="C235" s="2816"/>
      <c r="D235" s="2298" t="s">
        <v>75</v>
      </c>
      <c r="E235" s="1618"/>
      <c r="F235" s="2336">
        <f>SUM(J235:L235)</f>
        <v>0</v>
      </c>
      <c r="G235" s="1604" t="s">
        <v>98</v>
      </c>
      <c r="H235" s="1602" t="s">
        <v>98</v>
      </c>
      <c r="I235" s="1603" t="s">
        <v>98</v>
      </c>
      <c r="J235" s="1604"/>
      <c r="K235" s="1602"/>
      <c r="L235" s="1603"/>
      <c r="M235" s="1604" t="s">
        <v>97</v>
      </c>
      <c r="N235" s="1602" t="s">
        <v>97</v>
      </c>
      <c r="O235" s="1602" t="s">
        <v>97</v>
      </c>
      <c r="P235" s="1602" t="s">
        <v>97</v>
      </c>
      <c r="Q235" s="1603" t="s">
        <v>97</v>
      </c>
    </row>
    <row r="236" spans="1:17" ht="31.5">
      <c r="A236" s="2466"/>
      <c r="B236" s="2455"/>
      <c r="C236" s="2816"/>
      <c r="D236" s="2298" t="s">
        <v>76</v>
      </c>
      <c r="E236" s="1618"/>
      <c r="F236" s="2336">
        <f>SUM(G236:I236)</f>
        <v>0</v>
      </c>
      <c r="G236" s="1604"/>
      <c r="H236" s="1602"/>
      <c r="I236" s="1603"/>
      <c r="J236" s="1604" t="s">
        <v>97</v>
      </c>
      <c r="K236" s="1602" t="s">
        <v>97</v>
      </c>
      <c r="L236" s="1603" t="s">
        <v>97</v>
      </c>
      <c r="M236" s="1604" t="s">
        <v>97</v>
      </c>
      <c r="N236" s="1602" t="s">
        <v>97</v>
      </c>
      <c r="O236" s="1602" t="s">
        <v>97</v>
      </c>
      <c r="P236" s="1602" t="s">
        <v>97</v>
      </c>
      <c r="Q236" s="1603" t="s">
        <v>97</v>
      </c>
    </row>
    <row r="237" spans="1:17">
      <c r="A237" s="2466"/>
      <c r="B237" s="2455"/>
      <c r="C237" s="2816"/>
      <c r="D237" s="2298" t="s">
        <v>77</v>
      </c>
      <c r="E237" s="1618">
        <v>110</v>
      </c>
      <c r="F237" s="2336">
        <f>SUM(M237:Q237)</f>
        <v>31</v>
      </c>
      <c r="G237" s="1604" t="s">
        <v>98</v>
      </c>
      <c r="H237" s="1602" t="s">
        <v>98</v>
      </c>
      <c r="I237" s="1603" t="s">
        <v>98</v>
      </c>
      <c r="J237" s="1604" t="s">
        <v>97</v>
      </c>
      <c r="K237" s="1602" t="s">
        <v>97</v>
      </c>
      <c r="L237" s="1603" t="s">
        <v>97</v>
      </c>
      <c r="M237" s="1604">
        <v>5</v>
      </c>
      <c r="N237" s="1602">
        <v>0</v>
      </c>
      <c r="O237" s="1602">
        <v>15</v>
      </c>
      <c r="P237" s="1602">
        <v>11</v>
      </c>
      <c r="Q237" s="1603"/>
    </row>
    <row r="238" spans="1:17" ht="32.25" thickBot="1">
      <c r="A238" s="2466"/>
      <c r="B238" s="2473"/>
      <c r="C238" s="2816"/>
      <c r="D238" s="2299" t="s">
        <v>78</v>
      </c>
      <c r="E238" s="1620"/>
      <c r="F238" s="2338">
        <f>SUM(M238:Q238)</f>
        <v>0</v>
      </c>
      <c r="G238" s="1615" t="s">
        <v>97</v>
      </c>
      <c r="H238" s="1613" t="s">
        <v>97</v>
      </c>
      <c r="I238" s="1614" t="s">
        <v>97</v>
      </c>
      <c r="J238" s="1615" t="s">
        <v>97</v>
      </c>
      <c r="K238" s="1613" t="s">
        <v>98</v>
      </c>
      <c r="L238" s="1614" t="s">
        <v>98</v>
      </c>
      <c r="M238" s="1611"/>
      <c r="N238" s="1607"/>
      <c r="O238" s="1607"/>
      <c r="P238" s="1607"/>
      <c r="Q238" s="1619"/>
    </row>
    <row r="239" spans="1:17" ht="31.5">
      <c r="A239" s="2466"/>
      <c r="B239" s="2454" t="s">
        <v>302</v>
      </c>
      <c r="C239" s="2816"/>
      <c r="D239" s="2297" t="s">
        <v>74</v>
      </c>
      <c r="E239" s="1616">
        <v>7.6</v>
      </c>
      <c r="F239" s="2335">
        <f>SUM(J239:L239)</f>
        <v>5</v>
      </c>
      <c r="G239" s="1596" t="s">
        <v>97</v>
      </c>
      <c r="H239" s="1593" t="s">
        <v>97</v>
      </c>
      <c r="I239" s="1594" t="s">
        <v>97</v>
      </c>
      <c r="J239" s="1591">
        <v>3</v>
      </c>
      <c r="K239" s="1586">
        <v>2</v>
      </c>
      <c r="L239" s="1595"/>
      <c r="M239" s="1596" t="s">
        <v>97</v>
      </c>
      <c r="N239" s="1593" t="s">
        <v>97</v>
      </c>
      <c r="O239" s="1593" t="s">
        <v>97</v>
      </c>
      <c r="P239" s="1593" t="s">
        <v>97</v>
      </c>
      <c r="Q239" s="1594" t="s">
        <v>97</v>
      </c>
    </row>
    <row r="240" spans="1:17" ht="31.5">
      <c r="A240" s="2466"/>
      <c r="B240" s="2455"/>
      <c r="C240" s="2816"/>
      <c r="D240" s="2298" t="s">
        <v>75</v>
      </c>
      <c r="E240" s="1618"/>
      <c r="F240" s="2336">
        <f>SUM(J240:L240)</f>
        <v>0</v>
      </c>
      <c r="G240" s="1604" t="s">
        <v>98</v>
      </c>
      <c r="H240" s="1602" t="s">
        <v>98</v>
      </c>
      <c r="I240" s="1603" t="s">
        <v>98</v>
      </c>
      <c r="J240" s="1604"/>
      <c r="K240" s="1602"/>
      <c r="L240" s="1603"/>
      <c r="M240" s="1604" t="s">
        <v>97</v>
      </c>
      <c r="N240" s="1602" t="s">
        <v>97</v>
      </c>
      <c r="O240" s="1602" t="s">
        <v>97</v>
      </c>
      <c r="P240" s="1602" t="s">
        <v>97</v>
      </c>
      <c r="Q240" s="1603" t="s">
        <v>97</v>
      </c>
    </row>
    <row r="241" spans="1:17" ht="31.5">
      <c r="A241" s="2466"/>
      <c r="B241" s="2455"/>
      <c r="C241" s="2816"/>
      <c r="D241" s="2298" t="s">
        <v>76</v>
      </c>
      <c r="E241" s="1618"/>
      <c r="F241" s="2336">
        <f>SUM(G241:I241)</f>
        <v>0</v>
      </c>
      <c r="G241" s="1604"/>
      <c r="H241" s="1602"/>
      <c r="I241" s="1603"/>
      <c r="J241" s="1604" t="s">
        <v>97</v>
      </c>
      <c r="K241" s="1602" t="s">
        <v>97</v>
      </c>
      <c r="L241" s="1603" t="s">
        <v>97</v>
      </c>
      <c r="M241" s="1604" t="s">
        <v>97</v>
      </c>
      <c r="N241" s="1602" t="s">
        <v>97</v>
      </c>
      <c r="O241" s="1602" t="s">
        <v>97</v>
      </c>
      <c r="P241" s="1602" t="s">
        <v>97</v>
      </c>
      <c r="Q241" s="1603" t="s">
        <v>97</v>
      </c>
    </row>
    <row r="242" spans="1:17">
      <c r="A242" s="2466"/>
      <c r="B242" s="2455"/>
      <c r="C242" s="2816"/>
      <c r="D242" s="2298" t="s">
        <v>77</v>
      </c>
      <c r="E242" s="1618">
        <v>73</v>
      </c>
      <c r="F242" s="2336">
        <f>SUM(M242:Q242)</f>
        <v>40</v>
      </c>
      <c r="G242" s="1604" t="s">
        <v>98</v>
      </c>
      <c r="H242" s="1602" t="s">
        <v>98</v>
      </c>
      <c r="I242" s="1603" t="s">
        <v>98</v>
      </c>
      <c r="J242" s="1604" t="s">
        <v>97</v>
      </c>
      <c r="K242" s="1602" t="s">
        <v>97</v>
      </c>
      <c r="L242" s="1603" t="s">
        <v>97</v>
      </c>
      <c r="M242" s="1604">
        <v>11</v>
      </c>
      <c r="N242" s="1602">
        <v>16</v>
      </c>
      <c r="O242" s="1602">
        <v>11</v>
      </c>
      <c r="P242" s="1602">
        <v>1</v>
      </c>
      <c r="Q242" s="1603">
        <v>1</v>
      </c>
    </row>
    <row r="243" spans="1:17" ht="32.25" thickBot="1">
      <c r="A243" s="2466"/>
      <c r="B243" s="2456"/>
      <c r="C243" s="2816"/>
      <c r="D243" s="2300" t="s">
        <v>78</v>
      </c>
      <c r="E243" s="1621"/>
      <c r="F243" s="2337">
        <f>SUM(M243:Q243)</f>
        <v>0</v>
      </c>
      <c r="G243" s="1615" t="s">
        <v>97</v>
      </c>
      <c r="H243" s="1613" t="s">
        <v>97</v>
      </c>
      <c r="I243" s="1614" t="s">
        <v>97</v>
      </c>
      <c r="J243" s="1615" t="s">
        <v>97</v>
      </c>
      <c r="K243" s="1613" t="s">
        <v>98</v>
      </c>
      <c r="L243" s="1614" t="s">
        <v>98</v>
      </c>
      <c r="M243" s="1611"/>
      <c r="N243" s="1607"/>
      <c r="O243" s="1607"/>
      <c r="P243" s="1607"/>
      <c r="Q243" s="1619"/>
    </row>
    <row r="244" spans="1:17" ht="31.5">
      <c r="A244" s="2466"/>
      <c r="B244" s="2454" t="s">
        <v>303</v>
      </c>
      <c r="C244" s="2816"/>
      <c r="D244" s="2297" t="s">
        <v>74</v>
      </c>
      <c r="E244" s="1616">
        <v>11</v>
      </c>
      <c r="F244" s="2335">
        <f>+SUM(J244:L244)</f>
        <v>4</v>
      </c>
      <c r="G244" s="1596" t="s">
        <v>97</v>
      </c>
      <c r="H244" s="1593" t="s">
        <v>97</v>
      </c>
      <c r="I244" s="1594" t="s">
        <v>97</v>
      </c>
      <c r="J244" s="1591"/>
      <c r="K244" s="1586">
        <v>4</v>
      </c>
      <c r="L244" s="1595"/>
      <c r="M244" s="1596" t="s">
        <v>97</v>
      </c>
      <c r="N244" s="1593" t="s">
        <v>97</v>
      </c>
      <c r="O244" s="1593" t="s">
        <v>97</v>
      </c>
      <c r="P244" s="1593" t="s">
        <v>97</v>
      </c>
      <c r="Q244" s="1594" t="s">
        <v>97</v>
      </c>
    </row>
    <row r="245" spans="1:17" ht="31.5">
      <c r="A245" s="2466"/>
      <c r="B245" s="2455"/>
      <c r="C245" s="2816"/>
      <c r="D245" s="2298" t="s">
        <v>75</v>
      </c>
      <c r="E245" s="1618"/>
      <c r="F245" s="2336">
        <f>SUM(J245:L245)</f>
        <v>0</v>
      </c>
      <c r="G245" s="1604" t="s">
        <v>98</v>
      </c>
      <c r="H245" s="1602" t="s">
        <v>98</v>
      </c>
      <c r="I245" s="1603" t="s">
        <v>98</v>
      </c>
      <c r="J245" s="1604"/>
      <c r="K245" s="1602"/>
      <c r="L245" s="1603"/>
      <c r="M245" s="1604" t="s">
        <v>97</v>
      </c>
      <c r="N245" s="1602" t="s">
        <v>97</v>
      </c>
      <c r="O245" s="1602" t="s">
        <v>97</v>
      </c>
      <c r="P245" s="1602" t="s">
        <v>97</v>
      </c>
      <c r="Q245" s="1603" t="s">
        <v>97</v>
      </c>
    </row>
    <row r="246" spans="1:17" ht="31.5">
      <c r="A246" s="2466"/>
      <c r="B246" s="2455"/>
      <c r="C246" s="2816"/>
      <c r="D246" s="2298" t="s">
        <v>76</v>
      </c>
      <c r="E246" s="1618"/>
      <c r="F246" s="2336">
        <f>SUM(G246:I246)</f>
        <v>0</v>
      </c>
      <c r="G246" s="1604"/>
      <c r="H246" s="1602"/>
      <c r="I246" s="1603"/>
      <c r="J246" s="1604" t="s">
        <v>97</v>
      </c>
      <c r="K246" s="1602" t="s">
        <v>97</v>
      </c>
      <c r="L246" s="1603" t="s">
        <v>97</v>
      </c>
      <c r="M246" s="1604" t="s">
        <v>97</v>
      </c>
      <c r="N246" s="1602" t="s">
        <v>97</v>
      </c>
      <c r="O246" s="1602" t="s">
        <v>97</v>
      </c>
      <c r="P246" s="1602" t="s">
        <v>97</v>
      </c>
      <c r="Q246" s="1603" t="s">
        <v>97</v>
      </c>
    </row>
    <row r="247" spans="1:17">
      <c r="A247" s="2466"/>
      <c r="B247" s="2455"/>
      <c r="C247" s="2816"/>
      <c r="D247" s="2298" t="s">
        <v>77</v>
      </c>
      <c r="E247" s="1618">
        <v>95</v>
      </c>
      <c r="F247" s="2336">
        <f>SUM(M247:Q247)</f>
        <v>62</v>
      </c>
      <c r="G247" s="1604" t="s">
        <v>98</v>
      </c>
      <c r="H247" s="1602" t="s">
        <v>98</v>
      </c>
      <c r="I247" s="1603" t="s">
        <v>98</v>
      </c>
      <c r="J247" s="1604" t="s">
        <v>97</v>
      </c>
      <c r="K247" s="1602" t="s">
        <v>97</v>
      </c>
      <c r="L247" s="1603" t="s">
        <v>97</v>
      </c>
      <c r="M247" s="1604">
        <v>10</v>
      </c>
      <c r="N247" s="1602">
        <v>9</v>
      </c>
      <c r="O247" s="1602">
        <v>34</v>
      </c>
      <c r="P247" s="1602">
        <v>9</v>
      </c>
      <c r="Q247" s="1603"/>
    </row>
    <row r="248" spans="1:17" ht="32.25" thickBot="1">
      <c r="A248" s="2466"/>
      <c r="B248" s="2456"/>
      <c r="C248" s="2817"/>
      <c r="D248" s="2300" t="s">
        <v>78</v>
      </c>
      <c r="E248" s="1621"/>
      <c r="F248" s="2337">
        <f>SUM(M248:Q248)</f>
        <v>0</v>
      </c>
      <c r="G248" s="1615" t="s">
        <v>97</v>
      </c>
      <c r="H248" s="1613" t="s">
        <v>97</v>
      </c>
      <c r="I248" s="1614" t="s">
        <v>97</v>
      </c>
      <c r="J248" s="1615" t="s">
        <v>97</v>
      </c>
      <c r="K248" s="1613" t="s">
        <v>98</v>
      </c>
      <c r="L248" s="1614" t="s">
        <v>98</v>
      </c>
      <c r="M248" s="1611"/>
      <c r="N248" s="1607"/>
      <c r="O248" s="1607"/>
      <c r="P248" s="1607"/>
      <c r="Q248" s="1619"/>
    </row>
    <row r="249" spans="1:17" ht="31.5">
      <c r="A249" s="2466"/>
      <c r="B249" s="2454" t="s">
        <v>304</v>
      </c>
      <c r="C249" s="2789" t="s">
        <v>305</v>
      </c>
      <c r="D249" s="2297" t="s">
        <v>74</v>
      </c>
      <c r="E249" s="1616"/>
      <c r="F249" s="2335">
        <f>SUM(J249:L249)</f>
        <v>0</v>
      </c>
      <c r="G249" s="1596" t="s">
        <v>97</v>
      </c>
      <c r="H249" s="1593" t="s">
        <v>97</v>
      </c>
      <c r="I249" s="1594" t="s">
        <v>97</v>
      </c>
      <c r="J249" s="1591"/>
      <c r="K249" s="1586"/>
      <c r="L249" s="1595"/>
      <c r="M249" s="1596" t="s">
        <v>97</v>
      </c>
      <c r="N249" s="1593" t="s">
        <v>97</v>
      </c>
      <c r="O249" s="1593" t="s">
        <v>97</v>
      </c>
      <c r="P249" s="1593" t="s">
        <v>97</v>
      </c>
      <c r="Q249" s="1594" t="s">
        <v>97</v>
      </c>
    </row>
    <row r="250" spans="1:17" ht="31.5">
      <c r="A250" s="2466"/>
      <c r="B250" s="2455"/>
      <c r="C250" s="2790"/>
      <c r="D250" s="2298" t="s">
        <v>75</v>
      </c>
      <c r="E250" s="1618"/>
      <c r="F250" s="2336">
        <f>SUM(J250:L250)</f>
        <v>0</v>
      </c>
      <c r="G250" s="1604" t="s">
        <v>98</v>
      </c>
      <c r="H250" s="1602" t="s">
        <v>98</v>
      </c>
      <c r="I250" s="1603" t="s">
        <v>98</v>
      </c>
      <c r="J250" s="1604"/>
      <c r="K250" s="1602"/>
      <c r="L250" s="1603"/>
      <c r="M250" s="1604" t="s">
        <v>97</v>
      </c>
      <c r="N250" s="1602" t="s">
        <v>97</v>
      </c>
      <c r="O250" s="1602" t="s">
        <v>97</v>
      </c>
      <c r="P250" s="1602" t="s">
        <v>97</v>
      </c>
      <c r="Q250" s="1603" t="s">
        <v>97</v>
      </c>
    </row>
    <row r="251" spans="1:17" ht="31.5">
      <c r="A251" s="2466"/>
      <c r="B251" s="2455"/>
      <c r="C251" s="2790"/>
      <c r="D251" s="2298" t="s">
        <v>76</v>
      </c>
      <c r="E251" s="1618"/>
      <c r="F251" s="2336">
        <f>SUM(G251:I251)</f>
        <v>0</v>
      </c>
      <c r="G251" s="1604"/>
      <c r="H251" s="1602"/>
      <c r="I251" s="1603"/>
      <c r="J251" s="1604" t="s">
        <v>97</v>
      </c>
      <c r="K251" s="1602" t="s">
        <v>97</v>
      </c>
      <c r="L251" s="1603" t="s">
        <v>97</v>
      </c>
      <c r="M251" s="1604" t="s">
        <v>97</v>
      </c>
      <c r="N251" s="1602" t="s">
        <v>97</v>
      </c>
      <c r="O251" s="1602" t="s">
        <v>97</v>
      </c>
      <c r="P251" s="1602" t="s">
        <v>97</v>
      </c>
      <c r="Q251" s="1603" t="s">
        <v>97</v>
      </c>
    </row>
    <row r="252" spans="1:17">
      <c r="A252" s="2466"/>
      <c r="B252" s="2455"/>
      <c r="C252" s="2790"/>
      <c r="D252" s="2298" t="s">
        <v>77</v>
      </c>
      <c r="E252" s="1618" t="s">
        <v>306</v>
      </c>
      <c r="F252" s="2336">
        <f>SUM(M252:Q252)</f>
        <v>38</v>
      </c>
      <c r="G252" s="1604" t="s">
        <v>98</v>
      </c>
      <c r="H252" s="1602" t="s">
        <v>98</v>
      </c>
      <c r="I252" s="1603" t="s">
        <v>98</v>
      </c>
      <c r="J252" s="1604" t="s">
        <v>97</v>
      </c>
      <c r="K252" s="1602" t="s">
        <v>97</v>
      </c>
      <c r="L252" s="1603" t="s">
        <v>97</v>
      </c>
      <c r="M252" s="1604">
        <v>1</v>
      </c>
      <c r="N252" s="1602">
        <v>4</v>
      </c>
      <c r="O252" s="1602">
        <v>29</v>
      </c>
      <c r="P252" s="1602">
        <v>4</v>
      </c>
      <c r="Q252" s="1603"/>
    </row>
    <row r="253" spans="1:17" ht="32.25" thickBot="1">
      <c r="A253" s="2466"/>
      <c r="B253" s="2456"/>
      <c r="C253" s="2791"/>
      <c r="D253" s="2300" t="s">
        <v>78</v>
      </c>
      <c r="E253" s="1621"/>
      <c r="F253" s="2337">
        <f>SUM(M253:Q253)</f>
        <v>0</v>
      </c>
      <c r="G253" s="1615" t="s">
        <v>97</v>
      </c>
      <c r="H253" s="1613" t="s">
        <v>97</v>
      </c>
      <c r="I253" s="1614" t="s">
        <v>97</v>
      </c>
      <c r="J253" s="1615" t="s">
        <v>97</v>
      </c>
      <c r="K253" s="1613" t="s">
        <v>98</v>
      </c>
      <c r="L253" s="1614" t="s">
        <v>98</v>
      </c>
      <c r="M253" s="1611"/>
      <c r="N253" s="1607"/>
      <c r="O253" s="1607"/>
      <c r="P253" s="1607"/>
      <c r="Q253" s="1619"/>
    </row>
    <row r="254" spans="1:17" ht="31.5">
      <c r="A254" s="2466"/>
      <c r="B254" s="2454" t="s">
        <v>307</v>
      </c>
      <c r="C254" s="2789" t="s">
        <v>308</v>
      </c>
      <c r="D254" s="2297" t="s">
        <v>74</v>
      </c>
      <c r="E254" s="1616"/>
      <c r="F254" s="2335">
        <f>SUM(J254:L254)</f>
        <v>0</v>
      </c>
      <c r="G254" s="1596" t="s">
        <v>97</v>
      </c>
      <c r="H254" s="1593" t="s">
        <v>97</v>
      </c>
      <c r="I254" s="1594" t="s">
        <v>97</v>
      </c>
      <c r="J254" s="1591"/>
      <c r="K254" s="1586"/>
      <c r="L254" s="1595"/>
      <c r="M254" s="1596" t="s">
        <v>97</v>
      </c>
      <c r="N254" s="1593" t="s">
        <v>97</v>
      </c>
      <c r="O254" s="1593" t="s">
        <v>97</v>
      </c>
      <c r="P254" s="1593" t="s">
        <v>97</v>
      </c>
      <c r="Q254" s="1594" t="s">
        <v>97</v>
      </c>
    </row>
    <row r="255" spans="1:17" ht="31.5">
      <c r="A255" s="2466"/>
      <c r="B255" s="2455"/>
      <c r="C255" s="2790"/>
      <c r="D255" s="2298" t="s">
        <v>75</v>
      </c>
      <c r="E255" s="1618"/>
      <c r="F255" s="2336">
        <f>SUM(J255:L255)</f>
        <v>0</v>
      </c>
      <c r="G255" s="1604" t="s">
        <v>98</v>
      </c>
      <c r="H255" s="1602" t="s">
        <v>98</v>
      </c>
      <c r="I255" s="1603" t="s">
        <v>98</v>
      </c>
      <c r="J255" s="1604"/>
      <c r="K255" s="1602"/>
      <c r="L255" s="1603"/>
      <c r="M255" s="1604" t="s">
        <v>97</v>
      </c>
      <c r="N255" s="1602" t="s">
        <v>97</v>
      </c>
      <c r="O255" s="1602" t="s">
        <v>97</v>
      </c>
      <c r="P255" s="1602" t="s">
        <v>97</v>
      </c>
      <c r="Q255" s="1603" t="s">
        <v>97</v>
      </c>
    </row>
    <row r="256" spans="1:17" ht="31.5">
      <c r="A256" s="2466"/>
      <c r="B256" s="2455"/>
      <c r="C256" s="2790"/>
      <c r="D256" s="2298" t="s">
        <v>76</v>
      </c>
      <c r="E256" s="1618"/>
      <c r="F256" s="2336">
        <f>SUM(G256:I256)</f>
        <v>0</v>
      </c>
      <c r="G256" s="1604"/>
      <c r="H256" s="1602"/>
      <c r="I256" s="1603"/>
      <c r="J256" s="1604" t="s">
        <v>97</v>
      </c>
      <c r="K256" s="1602" t="s">
        <v>97</v>
      </c>
      <c r="L256" s="1603" t="s">
        <v>97</v>
      </c>
      <c r="M256" s="1604" t="s">
        <v>97</v>
      </c>
      <c r="N256" s="1602" t="s">
        <v>97</v>
      </c>
      <c r="O256" s="1602" t="s">
        <v>97</v>
      </c>
      <c r="P256" s="1602" t="s">
        <v>97</v>
      </c>
      <c r="Q256" s="1603" t="s">
        <v>97</v>
      </c>
    </row>
    <row r="257" spans="1:17">
      <c r="A257" s="2466"/>
      <c r="B257" s="2455"/>
      <c r="C257" s="2790"/>
      <c r="D257" s="2298" t="s">
        <v>77</v>
      </c>
      <c r="E257" s="1618">
        <v>86</v>
      </c>
      <c r="F257" s="2336">
        <f>SUM(M257:Q257)</f>
        <v>31</v>
      </c>
      <c r="G257" s="1604" t="s">
        <v>98</v>
      </c>
      <c r="H257" s="1602" t="s">
        <v>98</v>
      </c>
      <c r="I257" s="1603" t="s">
        <v>98</v>
      </c>
      <c r="J257" s="1604" t="s">
        <v>97</v>
      </c>
      <c r="K257" s="1602" t="s">
        <v>97</v>
      </c>
      <c r="L257" s="1603" t="s">
        <v>97</v>
      </c>
      <c r="M257" s="1604">
        <v>1</v>
      </c>
      <c r="N257" s="1602">
        <v>3</v>
      </c>
      <c r="O257" s="1602">
        <v>27</v>
      </c>
      <c r="P257" s="1602"/>
      <c r="Q257" s="1603"/>
    </row>
    <row r="258" spans="1:17" ht="32.25" thickBot="1">
      <c r="A258" s="2466"/>
      <c r="B258" s="2456"/>
      <c r="C258" s="2791"/>
      <c r="D258" s="2300" t="s">
        <v>78</v>
      </c>
      <c r="E258" s="1621"/>
      <c r="F258" s="2337">
        <f>SUM(M258:Q258)</f>
        <v>0</v>
      </c>
      <c r="G258" s="1615" t="s">
        <v>97</v>
      </c>
      <c r="H258" s="1613" t="s">
        <v>97</v>
      </c>
      <c r="I258" s="1614" t="s">
        <v>97</v>
      </c>
      <c r="J258" s="1615" t="s">
        <v>97</v>
      </c>
      <c r="K258" s="1613" t="s">
        <v>98</v>
      </c>
      <c r="L258" s="1614" t="s">
        <v>98</v>
      </c>
      <c r="M258" s="1611"/>
      <c r="N258" s="1607"/>
      <c r="O258" s="1607"/>
      <c r="P258" s="1607"/>
      <c r="Q258" s="1619"/>
    </row>
    <row r="259" spans="1:17" ht="31.5">
      <c r="A259" s="2465" t="s">
        <v>209</v>
      </c>
      <c r="B259" s="2454" t="s">
        <v>309</v>
      </c>
      <c r="C259" s="2789" t="s">
        <v>310</v>
      </c>
      <c r="D259" s="2305" t="s">
        <v>74</v>
      </c>
      <c r="E259" s="1616">
        <v>8</v>
      </c>
      <c r="F259" s="2335">
        <f>SUM(J259:L259)</f>
        <v>39</v>
      </c>
      <c r="G259" s="1596" t="s">
        <v>97</v>
      </c>
      <c r="H259" s="1593" t="s">
        <v>97</v>
      </c>
      <c r="I259" s="1594" t="s">
        <v>97</v>
      </c>
      <c r="J259" s="1591">
        <v>12</v>
      </c>
      <c r="K259" s="1586">
        <v>27</v>
      </c>
      <c r="L259" s="1595"/>
      <c r="M259" s="1596" t="s">
        <v>97</v>
      </c>
      <c r="N259" s="1593" t="s">
        <v>97</v>
      </c>
      <c r="O259" s="1593" t="s">
        <v>97</v>
      </c>
      <c r="P259" s="1593" t="s">
        <v>97</v>
      </c>
      <c r="Q259" s="1594" t="s">
        <v>97</v>
      </c>
    </row>
    <row r="260" spans="1:17" ht="31.5">
      <c r="A260" s="2466"/>
      <c r="B260" s="2455"/>
      <c r="C260" s="2790"/>
      <c r="D260" s="2306" t="s">
        <v>75</v>
      </c>
      <c r="E260" s="1618"/>
      <c r="F260" s="2336">
        <f>SUM(J260:L260)</f>
        <v>0</v>
      </c>
      <c r="G260" s="1604" t="s">
        <v>98</v>
      </c>
      <c r="H260" s="1602" t="s">
        <v>98</v>
      </c>
      <c r="I260" s="1603" t="s">
        <v>98</v>
      </c>
      <c r="J260" s="1604"/>
      <c r="K260" s="1602"/>
      <c r="L260" s="1603"/>
      <c r="M260" s="1604" t="s">
        <v>97</v>
      </c>
      <c r="N260" s="1602" t="s">
        <v>97</v>
      </c>
      <c r="O260" s="1602" t="s">
        <v>97</v>
      </c>
      <c r="P260" s="1602" t="s">
        <v>97</v>
      </c>
      <c r="Q260" s="1603" t="s">
        <v>97</v>
      </c>
    </row>
    <row r="261" spans="1:17" ht="31.5">
      <c r="A261" s="2466"/>
      <c r="B261" s="2455"/>
      <c r="C261" s="2790"/>
      <c r="D261" s="2306" t="s">
        <v>76</v>
      </c>
      <c r="E261" s="1618"/>
      <c r="F261" s="2336">
        <f>SUM(G261:I261)</f>
        <v>0</v>
      </c>
      <c r="G261" s="1604"/>
      <c r="H261" s="1602"/>
      <c r="I261" s="1603"/>
      <c r="J261" s="1604" t="s">
        <v>97</v>
      </c>
      <c r="K261" s="1602" t="s">
        <v>97</v>
      </c>
      <c r="L261" s="1603" t="s">
        <v>97</v>
      </c>
      <c r="M261" s="1604" t="s">
        <v>97</v>
      </c>
      <c r="N261" s="1602" t="s">
        <v>97</v>
      </c>
      <c r="O261" s="1602" t="s">
        <v>97</v>
      </c>
      <c r="P261" s="1602" t="s">
        <v>97</v>
      </c>
      <c r="Q261" s="1603" t="s">
        <v>97</v>
      </c>
    </row>
    <row r="262" spans="1:17">
      <c r="A262" s="2466"/>
      <c r="B262" s="2455"/>
      <c r="C262" s="2790"/>
      <c r="D262" s="2306" t="s">
        <v>77</v>
      </c>
      <c r="E262" s="1618">
        <v>96.5</v>
      </c>
      <c r="F262" s="2336">
        <f>SUM(M262:Q262)</f>
        <v>176</v>
      </c>
      <c r="G262" s="1604" t="s">
        <v>98</v>
      </c>
      <c r="H262" s="1602" t="s">
        <v>98</v>
      </c>
      <c r="I262" s="1603" t="s">
        <v>98</v>
      </c>
      <c r="J262" s="1604" t="s">
        <v>97</v>
      </c>
      <c r="K262" s="1602" t="s">
        <v>97</v>
      </c>
      <c r="L262" s="1603" t="s">
        <v>97</v>
      </c>
      <c r="M262" s="1604">
        <v>9</v>
      </c>
      <c r="N262" s="1602">
        <v>42</v>
      </c>
      <c r="O262" s="1602">
        <v>84</v>
      </c>
      <c r="P262" s="1602">
        <v>41</v>
      </c>
      <c r="Q262" s="1603"/>
    </row>
    <row r="263" spans="1:17" ht="32.25" thickBot="1">
      <c r="A263" s="2466"/>
      <c r="B263" s="2473"/>
      <c r="C263" s="2792"/>
      <c r="D263" s="2308" t="s">
        <v>78</v>
      </c>
      <c r="E263" s="1621"/>
      <c r="F263" s="2337">
        <f>SUM(M263:Q263)</f>
        <v>0</v>
      </c>
      <c r="G263" s="1615" t="s">
        <v>97</v>
      </c>
      <c r="H263" s="1613" t="s">
        <v>97</v>
      </c>
      <c r="I263" s="1614" t="s">
        <v>97</v>
      </c>
      <c r="J263" s="1615" t="s">
        <v>97</v>
      </c>
      <c r="K263" s="1613" t="s">
        <v>98</v>
      </c>
      <c r="L263" s="1614" t="s">
        <v>98</v>
      </c>
      <c r="M263" s="1611"/>
      <c r="N263" s="1607"/>
      <c r="O263" s="1607"/>
      <c r="P263" s="1607"/>
      <c r="Q263" s="1619"/>
    </row>
    <row r="264" spans="1:17" ht="31.5">
      <c r="A264" s="2466"/>
      <c r="B264" s="2454" t="s">
        <v>311</v>
      </c>
      <c r="C264" s="2789" t="s">
        <v>312</v>
      </c>
      <c r="D264" s="2305" t="s">
        <v>74</v>
      </c>
      <c r="E264" s="1616">
        <v>10</v>
      </c>
      <c r="F264" s="2335">
        <f>SUM(J264:L264)</f>
        <v>34</v>
      </c>
      <c r="G264" s="1596" t="s">
        <v>97</v>
      </c>
      <c r="H264" s="1593" t="s">
        <v>97</v>
      </c>
      <c r="I264" s="1594" t="s">
        <v>97</v>
      </c>
      <c r="J264" s="1591">
        <v>8</v>
      </c>
      <c r="K264" s="1586">
        <v>26</v>
      </c>
      <c r="L264" s="1595">
        <v>0</v>
      </c>
      <c r="M264" s="1596" t="s">
        <v>97</v>
      </c>
      <c r="N264" s="1593" t="s">
        <v>97</v>
      </c>
      <c r="O264" s="1593" t="s">
        <v>97</v>
      </c>
      <c r="P264" s="1593" t="s">
        <v>97</v>
      </c>
      <c r="Q264" s="1594" t="s">
        <v>97</v>
      </c>
    </row>
    <row r="265" spans="1:17" ht="31.5">
      <c r="A265" s="2466"/>
      <c r="B265" s="2455"/>
      <c r="C265" s="2790"/>
      <c r="D265" s="2306" t="s">
        <v>75</v>
      </c>
      <c r="E265" s="1618"/>
      <c r="F265" s="2336">
        <f>SUM(J265:L265)</f>
        <v>0</v>
      </c>
      <c r="G265" s="1604" t="s">
        <v>98</v>
      </c>
      <c r="H265" s="1602" t="s">
        <v>98</v>
      </c>
      <c r="I265" s="1603" t="s">
        <v>98</v>
      </c>
      <c r="J265" s="1604"/>
      <c r="K265" s="1602"/>
      <c r="L265" s="1603"/>
      <c r="M265" s="1604" t="s">
        <v>97</v>
      </c>
      <c r="N265" s="1602" t="s">
        <v>97</v>
      </c>
      <c r="O265" s="1602" t="s">
        <v>97</v>
      </c>
      <c r="P265" s="1602" t="s">
        <v>97</v>
      </c>
      <c r="Q265" s="1603" t="s">
        <v>97</v>
      </c>
    </row>
    <row r="266" spans="1:17" ht="31.5">
      <c r="A266" s="2466"/>
      <c r="B266" s="2455"/>
      <c r="C266" s="2790"/>
      <c r="D266" s="2306" t="s">
        <v>76</v>
      </c>
      <c r="E266" s="1618"/>
      <c r="F266" s="2336">
        <f>SUM(G266:I266)</f>
        <v>0</v>
      </c>
      <c r="G266" s="1604"/>
      <c r="H266" s="1602"/>
      <c r="I266" s="1603"/>
      <c r="J266" s="1604" t="s">
        <v>97</v>
      </c>
      <c r="K266" s="1602" t="s">
        <v>97</v>
      </c>
      <c r="L266" s="1603" t="s">
        <v>97</v>
      </c>
      <c r="M266" s="1604" t="s">
        <v>97</v>
      </c>
      <c r="N266" s="1602" t="s">
        <v>97</v>
      </c>
      <c r="O266" s="1602" t="s">
        <v>97</v>
      </c>
      <c r="P266" s="1602" t="s">
        <v>97</v>
      </c>
      <c r="Q266" s="1603" t="s">
        <v>97</v>
      </c>
    </row>
    <row r="267" spans="1:17">
      <c r="A267" s="2466"/>
      <c r="B267" s="2455"/>
      <c r="C267" s="2790"/>
      <c r="D267" s="2306" t="s">
        <v>77</v>
      </c>
      <c r="E267" s="1618">
        <v>94</v>
      </c>
      <c r="F267" s="2336">
        <f>SUM(M267:Q267)</f>
        <v>107</v>
      </c>
      <c r="G267" s="1604" t="s">
        <v>98</v>
      </c>
      <c r="H267" s="1602" t="s">
        <v>98</v>
      </c>
      <c r="I267" s="1603" t="s">
        <v>98</v>
      </c>
      <c r="J267" s="1604" t="s">
        <v>97</v>
      </c>
      <c r="K267" s="1602" t="s">
        <v>97</v>
      </c>
      <c r="L267" s="1603" t="s">
        <v>97</v>
      </c>
      <c r="M267" s="1604">
        <v>15</v>
      </c>
      <c r="N267" s="1602">
        <v>2</v>
      </c>
      <c r="O267" s="1602">
        <v>87</v>
      </c>
      <c r="P267" s="1602">
        <v>3</v>
      </c>
      <c r="Q267" s="1603">
        <v>0</v>
      </c>
    </row>
    <row r="268" spans="1:17" ht="32.25" thickBot="1">
      <c r="A268" s="2466"/>
      <c r="B268" s="2473"/>
      <c r="C268" s="2792"/>
      <c r="D268" s="2308" t="s">
        <v>78</v>
      </c>
      <c r="E268" s="1621"/>
      <c r="F268" s="2337">
        <f>SUM(M268:Q268)</f>
        <v>0</v>
      </c>
      <c r="G268" s="1615" t="s">
        <v>97</v>
      </c>
      <c r="H268" s="1613" t="s">
        <v>97</v>
      </c>
      <c r="I268" s="1614" t="s">
        <v>97</v>
      </c>
      <c r="J268" s="1615" t="s">
        <v>97</v>
      </c>
      <c r="K268" s="1613" t="s">
        <v>98</v>
      </c>
      <c r="L268" s="1614" t="s">
        <v>98</v>
      </c>
      <c r="M268" s="1611"/>
      <c r="N268" s="1607"/>
      <c r="O268" s="1607"/>
      <c r="P268" s="1607"/>
      <c r="Q268" s="1619"/>
    </row>
    <row r="269" spans="1:17" ht="31.5">
      <c r="A269" s="2466"/>
      <c r="B269" s="2454" t="s">
        <v>313</v>
      </c>
      <c r="C269" s="2789" t="s">
        <v>314</v>
      </c>
      <c r="D269" s="2305" t="s">
        <v>74</v>
      </c>
      <c r="E269" s="1616"/>
      <c r="F269" s="2335">
        <f>SUM(J269:L269)</f>
        <v>0</v>
      </c>
      <c r="G269" s="1596" t="s">
        <v>97</v>
      </c>
      <c r="H269" s="1593" t="s">
        <v>97</v>
      </c>
      <c r="I269" s="1594" t="s">
        <v>97</v>
      </c>
      <c r="J269" s="1591"/>
      <c r="K269" s="1586"/>
      <c r="L269" s="1595"/>
      <c r="M269" s="1596" t="s">
        <v>97</v>
      </c>
      <c r="N269" s="1593" t="s">
        <v>97</v>
      </c>
      <c r="O269" s="1593" t="s">
        <v>97</v>
      </c>
      <c r="P269" s="1593" t="s">
        <v>97</v>
      </c>
      <c r="Q269" s="1594" t="s">
        <v>97</v>
      </c>
    </row>
    <row r="270" spans="1:17" ht="31.5">
      <c r="A270" s="2466"/>
      <c r="B270" s="2455"/>
      <c r="C270" s="2790"/>
      <c r="D270" s="2306" t="s">
        <v>75</v>
      </c>
      <c r="E270" s="1618"/>
      <c r="F270" s="2336">
        <f>SUM(J270:L270)</f>
        <v>0</v>
      </c>
      <c r="G270" s="1604" t="s">
        <v>98</v>
      </c>
      <c r="H270" s="1602" t="s">
        <v>98</v>
      </c>
      <c r="I270" s="1603" t="s">
        <v>98</v>
      </c>
      <c r="J270" s="1604"/>
      <c r="K270" s="1602"/>
      <c r="L270" s="1603"/>
      <c r="M270" s="1604" t="s">
        <v>97</v>
      </c>
      <c r="N270" s="1602" t="s">
        <v>97</v>
      </c>
      <c r="O270" s="1602" t="s">
        <v>97</v>
      </c>
      <c r="P270" s="1602" t="s">
        <v>97</v>
      </c>
      <c r="Q270" s="1603" t="s">
        <v>97</v>
      </c>
    </row>
    <row r="271" spans="1:17" ht="31.5">
      <c r="A271" s="2466"/>
      <c r="B271" s="2455"/>
      <c r="C271" s="2790"/>
      <c r="D271" s="2306" t="s">
        <v>76</v>
      </c>
      <c r="E271" s="1618"/>
      <c r="F271" s="2336">
        <f>SUM(G271:I271)</f>
        <v>0</v>
      </c>
      <c r="G271" s="1604"/>
      <c r="H271" s="1602"/>
      <c r="I271" s="1603"/>
      <c r="J271" s="1604" t="s">
        <v>97</v>
      </c>
      <c r="K271" s="1602" t="s">
        <v>97</v>
      </c>
      <c r="L271" s="1603" t="s">
        <v>97</v>
      </c>
      <c r="M271" s="1604" t="s">
        <v>97</v>
      </c>
      <c r="N271" s="1602" t="s">
        <v>97</v>
      </c>
      <c r="O271" s="1602" t="s">
        <v>97</v>
      </c>
      <c r="P271" s="1602" t="s">
        <v>97</v>
      </c>
      <c r="Q271" s="1603" t="s">
        <v>97</v>
      </c>
    </row>
    <row r="272" spans="1:17">
      <c r="A272" s="2466"/>
      <c r="B272" s="2455"/>
      <c r="C272" s="2790"/>
      <c r="D272" s="2306" t="s">
        <v>77</v>
      </c>
      <c r="E272" s="1618">
        <v>100</v>
      </c>
      <c r="F272" s="2336">
        <f>SUM(M272:Q272)</f>
        <v>54</v>
      </c>
      <c r="G272" s="1604" t="s">
        <v>98</v>
      </c>
      <c r="H272" s="1602" t="s">
        <v>98</v>
      </c>
      <c r="I272" s="1603" t="s">
        <v>98</v>
      </c>
      <c r="J272" s="1604" t="s">
        <v>97</v>
      </c>
      <c r="K272" s="1602" t="s">
        <v>97</v>
      </c>
      <c r="L272" s="1603" t="s">
        <v>97</v>
      </c>
      <c r="M272" s="1604">
        <v>6</v>
      </c>
      <c r="N272" s="1602">
        <v>10</v>
      </c>
      <c r="O272" s="1602">
        <v>31</v>
      </c>
      <c r="P272" s="1602">
        <v>7</v>
      </c>
      <c r="Q272" s="1603"/>
    </row>
    <row r="273" spans="1:17" ht="32.25" thickBot="1">
      <c r="A273" s="2466"/>
      <c r="B273" s="2473"/>
      <c r="C273" s="2792"/>
      <c r="D273" s="2307" t="s">
        <v>78</v>
      </c>
      <c r="E273" s="1621"/>
      <c r="F273" s="2337">
        <f>SUM(M273:Q273)</f>
        <v>0</v>
      </c>
      <c r="G273" s="1615" t="s">
        <v>97</v>
      </c>
      <c r="H273" s="1613" t="s">
        <v>97</v>
      </c>
      <c r="I273" s="1614" t="s">
        <v>97</v>
      </c>
      <c r="J273" s="1615" t="s">
        <v>97</v>
      </c>
      <c r="K273" s="1613" t="s">
        <v>98</v>
      </c>
      <c r="L273" s="1614" t="s">
        <v>98</v>
      </c>
      <c r="M273" s="1611"/>
      <c r="N273" s="1607"/>
      <c r="O273" s="1607"/>
      <c r="P273" s="1607"/>
      <c r="Q273" s="1619"/>
    </row>
    <row r="274" spans="1:17" ht="31.5">
      <c r="A274" s="2466"/>
      <c r="B274" s="2454" t="s">
        <v>315</v>
      </c>
      <c r="C274" s="2789" t="s">
        <v>310</v>
      </c>
      <c r="D274" s="2305" t="s">
        <v>74</v>
      </c>
      <c r="E274" s="1616"/>
      <c r="F274" s="2335">
        <f>SUM(J274:L274)</f>
        <v>0</v>
      </c>
      <c r="G274" s="1596" t="s">
        <v>97</v>
      </c>
      <c r="H274" s="1593" t="s">
        <v>97</v>
      </c>
      <c r="I274" s="1594" t="s">
        <v>97</v>
      </c>
      <c r="J274" s="1591"/>
      <c r="K274" s="1586"/>
      <c r="L274" s="1595"/>
      <c r="M274" s="1596" t="s">
        <v>97</v>
      </c>
      <c r="N274" s="1593" t="s">
        <v>97</v>
      </c>
      <c r="O274" s="1593" t="s">
        <v>97</v>
      </c>
      <c r="P274" s="1593" t="s">
        <v>97</v>
      </c>
      <c r="Q274" s="1594" t="s">
        <v>97</v>
      </c>
    </row>
    <row r="275" spans="1:17" ht="31.5">
      <c r="A275" s="2466"/>
      <c r="B275" s="2455"/>
      <c r="C275" s="2790"/>
      <c r="D275" s="2306" t="s">
        <v>75</v>
      </c>
      <c r="E275" s="1618"/>
      <c r="F275" s="2336">
        <f>SUM(J275:L275)</f>
        <v>0</v>
      </c>
      <c r="G275" s="1604" t="s">
        <v>98</v>
      </c>
      <c r="H275" s="1602" t="s">
        <v>98</v>
      </c>
      <c r="I275" s="1603" t="s">
        <v>98</v>
      </c>
      <c r="J275" s="1604"/>
      <c r="K275" s="1602"/>
      <c r="L275" s="1603"/>
      <c r="M275" s="1604" t="s">
        <v>97</v>
      </c>
      <c r="N275" s="1602" t="s">
        <v>97</v>
      </c>
      <c r="O275" s="1602" t="s">
        <v>97</v>
      </c>
      <c r="P275" s="1602" t="s">
        <v>97</v>
      </c>
      <c r="Q275" s="1603" t="s">
        <v>97</v>
      </c>
    </row>
    <row r="276" spans="1:17" ht="31.5">
      <c r="A276" s="2466"/>
      <c r="B276" s="2455"/>
      <c r="C276" s="2790"/>
      <c r="D276" s="2306" t="s">
        <v>76</v>
      </c>
      <c r="E276" s="1618"/>
      <c r="F276" s="2336">
        <f>SUM(G276:I276)</f>
        <v>0</v>
      </c>
      <c r="G276" s="1604"/>
      <c r="H276" s="1602"/>
      <c r="I276" s="1603"/>
      <c r="J276" s="1604" t="s">
        <v>97</v>
      </c>
      <c r="K276" s="1602" t="s">
        <v>97</v>
      </c>
      <c r="L276" s="1603" t="s">
        <v>97</v>
      </c>
      <c r="M276" s="1604" t="s">
        <v>97</v>
      </c>
      <c r="N276" s="1602" t="s">
        <v>97</v>
      </c>
      <c r="O276" s="1602" t="s">
        <v>97</v>
      </c>
      <c r="P276" s="1602" t="s">
        <v>97</v>
      </c>
      <c r="Q276" s="1603" t="s">
        <v>97</v>
      </c>
    </row>
    <row r="277" spans="1:17">
      <c r="A277" s="2466"/>
      <c r="B277" s="2455"/>
      <c r="C277" s="2790"/>
      <c r="D277" s="2306" t="s">
        <v>77</v>
      </c>
      <c r="E277" s="1618" t="s">
        <v>317</v>
      </c>
      <c r="F277" s="2336">
        <f>SUM(M277:Q277)</f>
        <v>81</v>
      </c>
      <c r="G277" s="1604" t="s">
        <v>98</v>
      </c>
      <c r="H277" s="1602" t="s">
        <v>98</v>
      </c>
      <c r="I277" s="1603" t="s">
        <v>98</v>
      </c>
      <c r="J277" s="1604" t="s">
        <v>97</v>
      </c>
      <c r="K277" s="1602" t="s">
        <v>97</v>
      </c>
      <c r="L277" s="1603" t="s">
        <v>97</v>
      </c>
      <c r="M277" s="1604">
        <v>12</v>
      </c>
      <c r="N277" s="1602">
        <v>27</v>
      </c>
      <c r="O277" s="1602">
        <v>34</v>
      </c>
      <c r="P277" s="1602">
        <v>7</v>
      </c>
      <c r="Q277" s="1603">
        <v>1</v>
      </c>
    </row>
    <row r="278" spans="1:17" ht="32.25" thickBot="1">
      <c r="A278" s="2466"/>
      <c r="B278" s="2473"/>
      <c r="C278" s="2792"/>
      <c r="D278" s="2307" t="s">
        <v>78</v>
      </c>
      <c r="E278" s="1621"/>
      <c r="F278" s="2337">
        <f>SUM(M278:Q278)</f>
        <v>0</v>
      </c>
      <c r="G278" s="1615" t="s">
        <v>97</v>
      </c>
      <c r="H278" s="1613" t="s">
        <v>97</v>
      </c>
      <c r="I278" s="1614" t="s">
        <v>97</v>
      </c>
      <c r="J278" s="1615" t="s">
        <v>97</v>
      </c>
      <c r="K278" s="1613" t="s">
        <v>98</v>
      </c>
      <c r="L278" s="1614" t="s">
        <v>98</v>
      </c>
      <c r="M278" s="1611"/>
      <c r="N278" s="1607"/>
      <c r="O278" s="1607"/>
      <c r="P278" s="1607"/>
      <c r="Q278" s="1619"/>
    </row>
    <row r="279" spans="1:17" ht="31.5">
      <c r="A279" s="2466"/>
      <c r="B279" s="2454" t="s">
        <v>318</v>
      </c>
      <c r="C279" s="2789" t="s">
        <v>319</v>
      </c>
      <c r="D279" s="2305" t="s">
        <v>74</v>
      </c>
      <c r="E279" s="1616"/>
      <c r="F279" s="2335">
        <f>SUM(J279:L279)</f>
        <v>0</v>
      </c>
      <c r="G279" s="1596" t="s">
        <v>97</v>
      </c>
      <c r="H279" s="1593" t="s">
        <v>97</v>
      </c>
      <c r="I279" s="1594" t="s">
        <v>97</v>
      </c>
      <c r="J279" s="1591"/>
      <c r="K279" s="1586"/>
      <c r="L279" s="1595"/>
      <c r="M279" s="1596" t="s">
        <v>97</v>
      </c>
      <c r="N279" s="1593" t="s">
        <v>97</v>
      </c>
      <c r="O279" s="1593" t="s">
        <v>97</v>
      </c>
      <c r="P279" s="1593" t="s">
        <v>97</v>
      </c>
      <c r="Q279" s="1594" t="s">
        <v>97</v>
      </c>
    </row>
    <row r="280" spans="1:17" ht="31.5">
      <c r="A280" s="2466"/>
      <c r="B280" s="2455"/>
      <c r="C280" s="2790"/>
      <c r="D280" s="2306" t="s">
        <v>75</v>
      </c>
      <c r="E280" s="1618"/>
      <c r="F280" s="2336">
        <f>SUM(J280:L280)</f>
        <v>0</v>
      </c>
      <c r="G280" s="1604" t="s">
        <v>98</v>
      </c>
      <c r="H280" s="1602" t="s">
        <v>98</v>
      </c>
      <c r="I280" s="1603" t="s">
        <v>98</v>
      </c>
      <c r="J280" s="1604"/>
      <c r="K280" s="1602"/>
      <c r="L280" s="1603"/>
      <c r="M280" s="1604" t="s">
        <v>97</v>
      </c>
      <c r="N280" s="1602" t="s">
        <v>97</v>
      </c>
      <c r="O280" s="1602" t="s">
        <v>97</v>
      </c>
      <c r="P280" s="1602" t="s">
        <v>97</v>
      </c>
      <c r="Q280" s="1603" t="s">
        <v>97</v>
      </c>
    </row>
    <row r="281" spans="1:17" ht="31.5">
      <c r="A281" s="2466"/>
      <c r="B281" s="2455"/>
      <c r="C281" s="2790"/>
      <c r="D281" s="2306" t="s">
        <v>76</v>
      </c>
      <c r="E281" s="1618"/>
      <c r="F281" s="2336">
        <f>SUM(G281:I281)</f>
        <v>0</v>
      </c>
      <c r="G281" s="1604"/>
      <c r="H281" s="1602"/>
      <c r="I281" s="1603"/>
      <c r="J281" s="1604" t="s">
        <v>97</v>
      </c>
      <c r="K281" s="1602" t="s">
        <v>97</v>
      </c>
      <c r="L281" s="1603" t="s">
        <v>97</v>
      </c>
      <c r="M281" s="1604" t="s">
        <v>97</v>
      </c>
      <c r="N281" s="1602" t="s">
        <v>97</v>
      </c>
      <c r="O281" s="1602" t="s">
        <v>97</v>
      </c>
      <c r="P281" s="1602" t="s">
        <v>97</v>
      </c>
      <c r="Q281" s="1603" t="s">
        <v>97</v>
      </c>
    </row>
    <row r="282" spans="1:17">
      <c r="A282" s="2466"/>
      <c r="B282" s="2455"/>
      <c r="C282" s="2790"/>
      <c r="D282" s="2306" t="s">
        <v>77</v>
      </c>
      <c r="E282" s="1618">
        <v>75</v>
      </c>
      <c r="F282" s="2336">
        <f>SUM(M282:Q282)</f>
        <v>65</v>
      </c>
      <c r="G282" s="1604" t="s">
        <v>98</v>
      </c>
      <c r="H282" s="1602" t="s">
        <v>98</v>
      </c>
      <c r="I282" s="1603" t="s">
        <v>98</v>
      </c>
      <c r="J282" s="1604" t="s">
        <v>97</v>
      </c>
      <c r="K282" s="1602" t="s">
        <v>97</v>
      </c>
      <c r="L282" s="1603" t="s">
        <v>97</v>
      </c>
      <c r="M282" s="1604">
        <v>21</v>
      </c>
      <c r="N282" s="1602">
        <v>16</v>
      </c>
      <c r="O282" s="1602">
        <v>26</v>
      </c>
      <c r="P282" s="1602">
        <v>2</v>
      </c>
      <c r="Q282" s="1603"/>
    </row>
    <row r="283" spans="1:17" ht="32.25" thickBot="1">
      <c r="A283" s="2466"/>
      <c r="B283" s="2473"/>
      <c r="C283" s="2792"/>
      <c r="D283" s="2307" t="s">
        <v>78</v>
      </c>
      <c r="E283" s="1621"/>
      <c r="F283" s="2337">
        <f>SUM(M283:Q283)</f>
        <v>0</v>
      </c>
      <c r="G283" s="1615" t="s">
        <v>97</v>
      </c>
      <c r="H283" s="1613" t="s">
        <v>97</v>
      </c>
      <c r="I283" s="1614" t="s">
        <v>97</v>
      </c>
      <c r="J283" s="1615" t="s">
        <v>97</v>
      </c>
      <c r="K283" s="1613" t="s">
        <v>98</v>
      </c>
      <c r="L283" s="1614" t="s">
        <v>98</v>
      </c>
      <c r="M283" s="1611"/>
      <c r="N283" s="1607"/>
      <c r="O283" s="1607"/>
      <c r="P283" s="1607"/>
      <c r="Q283" s="1619"/>
    </row>
    <row r="284" spans="1:17" ht="31.5">
      <c r="A284" s="2466"/>
      <c r="B284" s="2454" t="s">
        <v>320</v>
      </c>
      <c r="C284" s="2789" t="s">
        <v>321</v>
      </c>
      <c r="D284" s="2305" t="s">
        <v>74</v>
      </c>
      <c r="E284" s="1616"/>
      <c r="F284" s="2335">
        <f>SUM(J284:L284)</f>
        <v>0</v>
      </c>
      <c r="G284" s="1596" t="s">
        <v>97</v>
      </c>
      <c r="H284" s="1593" t="s">
        <v>97</v>
      </c>
      <c r="I284" s="1594" t="s">
        <v>97</v>
      </c>
      <c r="J284" s="1591"/>
      <c r="K284" s="1586"/>
      <c r="L284" s="1595"/>
      <c r="M284" s="1596" t="s">
        <v>97</v>
      </c>
      <c r="N284" s="1593" t="s">
        <v>97</v>
      </c>
      <c r="O284" s="1593" t="s">
        <v>97</v>
      </c>
      <c r="P284" s="1593" t="s">
        <v>97</v>
      </c>
      <c r="Q284" s="1594" t="s">
        <v>97</v>
      </c>
    </row>
    <row r="285" spans="1:17" ht="31.5">
      <c r="A285" s="2466"/>
      <c r="B285" s="2455"/>
      <c r="C285" s="2790"/>
      <c r="D285" s="2306" t="s">
        <v>75</v>
      </c>
      <c r="E285" s="1618"/>
      <c r="F285" s="2336">
        <f>SUM(J285:L285)</f>
        <v>0</v>
      </c>
      <c r="G285" s="1604" t="s">
        <v>98</v>
      </c>
      <c r="H285" s="1602" t="s">
        <v>98</v>
      </c>
      <c r="I285" s="1603" t="s">
        <v>98</v>
      </c>
      <c r="J285" s="1604"/>
      <c r="K285" s="1602"/>
      <c r="L285" s="1603"/>
      <c r="M285" s="1604" t="s">
        <v>97</v>
      </c>
      <c r="N285" s="1602" t="s">
        <v>97</v>
      </c>
      <c r="O285" s="1602" t="s">
        <v>97</v>
      </c>
      <c r="P285" s="1602" t="s">
        <v>97</v>
      </c>
      <c r="Q285" s="1603" t="s">
        <v>97</v>
      </c>
    </row>
    <row r="286" spans="1:17" ht="31.5">
      <c r="A286" s="2466"/>
      <c r="B286" s="2455"/>
      <c r="C286" s="2790"/>
      <c r="D286" s="2306" t="s">
        <v>76</v>
      </c>
      <c r="E286" s="1618"/>
      <c r="F286" s="2336">
        <f>SUM(G286:I286)</f>
        <v>0</v>
      </c>
      <c r="G286" s="1604"/>
      <c r="H286" s="1602"/>
      <c r="I286" s="1603"/>
      <c r="J286" s="1604" t="s">
        <v>97</v>
      </c>
      <c r="K286" s="1602" t="s">
        <v>97</v>
      </c>
      <c r="L286" s="1603" t="s">
        <v>97</v>
      </c>
      <c r="M286" s="1604" t="s">
        <v>97</v>
      </c>
      <c r="N286" s="1602" t="s">
        <v>97</v>
      </c>
      <c r="O286" s="1602" t="s">
        <v>97</v>
      </c>
      <c r="P286" s="1602" t="s">
        <v>97</v>
      </c>
      <c r="Q286" s="1603" t="s">
        <v>97</v>
      </c>
    </row>
    <row r="287" spans="1:17">
      <c r="A287" s="2466"/>
      <c r="B287" s="2455"/>
      <c r="C287" s="2790"/>
      <c r="D287" s="2306" t="s">
        <v>77</v>
      </c>
      <c r="E287" s="1618">
        <v>101</v>
      </c>
      <c r="F287" s="2336">
        <f>SUM(M287:Q287)</f>
        <v>74</v>
      </c>
      <c r="G287" s="1604" t="s">
        <v>98</v>
      </c>
      <c r="H287" s="1602" t="s">
        <v>98</v>
      </c>
      <c r="I287" s="1603" t="s">
        <v>98</v>
      </c>
      <c r="J287" s="1604" t="s">
        <v>97</v>
      </c>
      <c r="K287" s="1602" t="s">
        <v>97</v>
      </c>
      <c r="L287" s="1603" t="s">
        <v>97</v>
      </c>
      <c r="M287" s="1681">
        <v>7</v>
      </c>
      <c r="N287" s="1599">
        <v>13</v>
      </c>
      <c r="O287" s="1599">
        <v>26</v>
      </c>
      <c r="P287" s="1599">
        <v>28</v>
      </c>
      <c r="Q287" s="1603"/>
    </row>
    <row r="288" spans="1:17" ht="32.25" thickBot="1">
      <c r="A288" s="2466"/>
      <c r="B288" s="2456"/>
      <c r="C288" s="2791"/>
      <c r="D288" s="2307" t="s">
        <v>78</v>
      </c>
      <c r="E288" s="1620"/>
      <c r="F288" s="2338">
        <f>SUM(M288:Q288)</f>
        <v>0</v>
      </c>
      <c r="G288" s="1685" t="s">
        <v>97</v>
      </c>
      <c r="H288" s="1683" t="s">
        <v>97</v>
      </c>
      <c r="I288" s="1684" t="s">
        <v>97</v>
      </c>
      <c r="J288" s="1685" t="s">
        <v>97</v>
      </c>
      <c r="K288" s="1683" t="s">
        <v>98</v>
      </c>
      <c r="L288" s="1684" t="s">
        <v>98</v>
      </c>
      <c r="M288" s="1609"/>
      <c r="N288" s="1670"/>
      <c r="O288" s="1670"/>
      <c r="P288" s="1670"/>
      <c r="Q288" s="1686"/>
    </row>
    <row r="289" spans="1:17" ht="31.5">
      <c r="A289" s="2558" t="s">
        <v>210</v>
      </c>
      <c r="B289" s="2454" t="s">
        <v>322</v>
      </c>
      <c r="C289" s="2789" t="s">
        <v>323</v>
      </c>
      <c r="D289" s="2297" t="s">
        <v>74</v>
      </c>
      <c r="E289" s="1616">
        <v>85</v>
      </c>
      <c r="F289" s="2335">
        <f>SUM(J289:L289)</f>
        <v>33</v>
      </c>
      <c r="G289" s="1596" t="s">
        <v>97</v>
      </c>
      <c r="H289" s="1593" t="s">
        <v>97</v>
      </c>
      <c r="I289" s="1594" t="s">
        <v>97</v>
      </c>
      <c r="J289" s="1591">
        <v>18</v>
      </c>
      <c r="K289" s="1586">
        <v>15</v>
      </c>
      <c r="L289" s="1595"/>
      <c r="M289" s="1596" t="s">
        <v>97</v>
      </c>
      <c r="N289" s="1593" t="s">
        <v>97</v>
      </c>
      <c r="O289" s="1593" t="s">
        <v>97</v>
      </c>
      <c r="P289" s="1593" t="s">
        <v>97</v>
      </c>
      <c r="Q289" s="1594" t="s">
        <v>97</v>
      </c>
    </row>
    <row r="290" spans="1:17" ht="31.5">
      <c r="A290" s="2559"/>
      <c r="B290" s="2455"/>
      <c r="C290" s="2790"/>
      <c r="D290" s="2298" t="s">
        <v>75</v>
      </c>
      <c r="E290" s="1618"/>
      <c r="F290" s="2336">
        <f>SUM(J290:L290)</f>
        <v>0</v>
      </c>
      <c r="G290" s="1604" t="s">
        <v>98</v>
      </c>
      <c r="H290" s="1602" t="s">
        <v>98</v>
      </c>
      <c r="I290" s="1603" t="s">
        <v>98</v>
      </c>
      <c r="J290" s="1604"/>
      <c r="K290" s="1602"/>
      <c r="L290" s="1603"/>
      <c r="M290" s="1604" t="s">
        <v>97</v>
      </c>
      <c r="N290" s="1602" t="s">
        <v>97</v>
      </c>
      <c r="O290" s="1602" t="s">
        <v>97</v>
      </c>
      <c r="P290" s="1602" t="s">
        <v>97</v>
      </c>
      <c r="Q290" s="1603" t="s">
        <v>97</v>
      </c>
    </row>
    <row r="291" spans="1:17" ht="31.5">
      <c r="A291" s="2559"/>
      <c r="B291" s="2455"/>
      <c r="C291" s="2790"/>
      <c r="D291" s="2298" t="s">
        <v>76</v>
      </c>
      <c r="E291" s="1618">
        <v>96</v>
      </c>
      <c r="F291" s="2336">
        <v>1</v>
      </c>
      <c r="G291" s="1604"/>
      <c r="H291" s="1602">
        <v>1</v>
      </c>
      <c r="I291" s="1603"/>
      <c r="J291" s="1604" t="s">
        <v>97</v>
      </c>
      <c r="K291" s="1602" t="s">
        <v>97</v>
      </c>
      <c r="L291" s="1603" t="s">
        <v>97</v>
      </c>
      <c r="M291" s="1604" t="s">
        <v>97</v>
      </c>
      <c r="N291" s="1602" t="s">
        <v>97</v>
      </c>
      <c r="O291" s="1602" t="s">
        <v>97</v>
      </c>
      <c r="P291" s="1602" t="s">
        <v>97</v>
      </c>
      <c r="Q291" s="1603" t="s">
        <v>97</v>
      </c>
    </row>
    <row r="292" spans="1:17">
      <c r="A292" s="2559"/>
      <c r="B292" s="2455"/>
      <c r="C292" s="2790"/>
      <c r="D292" s="2298" t="s">
        <v>77</v>
      </c>
      <c r="E292" s="1618">
        <v>7</v>
      </c>
      <c r="F292" s="2336">
        <f>SUM(M292:Q292)</f>
        <v>49</v>
      </c>
      <c r="G292" s="1604" t="s">
        <v>98</v>
      </c>
      <c r="H292" s="1602" t="s">
        <v>98</v>
      </c>
      <c r="I292" s="1603" t="s">
        <v>98</v>
      </c>
      <c r="J292" s="1604" t="s">
        <v>97</v>
      </c>
      <c r="K292" s="1602" t="s">
        <v>97</v>
      </c>
      <c r="L292" s="1603" t="s">
        <v>97</v>
      </c>
      <c r="M292" s="1604">
        <v>9</v>
      </c>
      <c r="N292" s="1602">
        <v>11</v>
      </c>
      <c r="O292" s="1602">
        <v>20</v>
      </c>
      <c r="P292" s="1602">
        <v>8</v>
      </c>
      <c r="Q292" s="1603">
        <v>1</v>
      </c>
    </row>
    <row r="293" spans="1:17" ht="32.25" thickBot="1">
      <c r="A293" s="2559"/>
      <c r="B293" s="2473"/>
      <c r="C293" s="2792"/>
      <c r="D293" s="2299" t="s">
        <v>78</v>
      </c>
      <c r="E293" s="1621"/>
      <c r="F293" s="2337">
        <f>SUM(M293:Q293)</f>
        <v>0</v>
      </c>
      <c r="G293" s="1615" t="s">
        <v>97</v>
      </c>
      <c r="H293" s="1613" t="s">
        <v>97</v>
      </c>
      <c r="I293" s="1614" t="s">
        <v>97</v>
      </c>
      <c r="J293" s="1615" t="s">
        <v>97</v>
      </c>
      <c r="K293" s="1613" t="s">
        <v>98</v>
      </c>
      <c r="L293" s="1614" t="s">
        <v>98</v>
      </c>
      <c r="M293" s="1611"/>
      <c r="N293" s="1607"/>
      <c r="O293" s="1607"/>
      <c r="P293" s="1607"/>
      <c r="Q293" s="1619"/>
    </row>
    <row r="294" spans="1:17" ht="31.5">
      <c r="A294" s="2559"/>
      <c r="B294" s="2454" t="s">
        <v>324</v>
      </c>
      <c r="C294" s="2789" t="s">
        <v>325</v>
      </c>
      <c r="D294" s="2297" t="s">
        <v>74</v>
      </c>
      <c r="E294" s="1616"/>
      <c r="F294" s="2335">
        <f>SUM(J294:L294)</f>
        <v>0</v>
      </c>
      <c r="G294" s="1596" t="s">
        <v>97</v>
      </c>
      <c r="H294" s="1593" t="s">
        <v>97</v>
      </c>
      <c r="I294" s="1594" t="s">
        <v>97</v>
      </c>
      <c r="J294" s="1591"/>
      <c r="K294" s="1586"/>
      <c r="L294" s="1595"/>
      <c r="M294" s="1596" t="s">
        <v>97</v>
      </c>
      <c r="N294" s="1593" t="s">
        <v>97</v>
      </c>
      <c r="O294" s="1593" t="s">
        <v>97</v>
      </c>
      <c r="P294" s="1593" t="s">
        <v>97</v>
      </c>
      <c r="Q294" s="1594" t="s">
        <v>97</v>
      </c>
    </row>
    <row r="295" spans="1:17" ht="31.5">
      <c r="A295" s="2559"/>
      <c r="B295" s="2455"/>
      <c r="C295" s="2790"/>
      <c r="D295" s="2298" t="s">
        <v>75</v>
      </c>
      <c r="E295" s="1618"/>
      <c r="F295" s="2336">
        <f>SUM(J295:L295)</f>
        <v>0</v>
      </c>
      <c r="G295" s="1604" t="s">
        <v>98</v>
      </c>
      <c r="H295" s="1602" t="s">
        <v>98</v>
      </c>
      <c r="I295" s="1603" t="s">
        <v>98</v>
      </c>
      <c r="J295" s="1604"/>
      <c r="K295" s="1602"/>
      <c r="L295" s="1603"/>
      <c r="M295" s="1604" t="s">
        <v>97</v>
      </c>
      <c r="N295" s="1602" t="s">
        <v>97</v>
      </c>
      <c r="O295" s="1602" t="s">
        <v>97</v>
      </c>
      <c r="P295" s="1602" t="s">
        <v>97</v>
      </c>
      <c r="Q295" s="1603" t="s">
        <v>97</v>
      </c>
    </row>
    <row r="296" spans="1:17" ht="31.5">
      <c r="A296" s="2559"/>
      <c r="B296" s="2455"/>
      <c r="C296" s="2790"/>
      <c r="D296" s="2298" t="s">
        <v>76</v>
      </c>
      <c r="E296" s="1618"/>
      <c r="F296" s="2336">
        <f>SUM(G296:I296)</f>
        <v>0</v>
      </c>
      <c r="G296" s="1604"/>
      <c r="H296" s="1602"/>
      <c r="I296" s="1603"/>
      <c r="J296" s="1604" t="s">
        <v>97</v>
      </c>
      <c r="K296" s="1602" t="s">
        <v>97</v>
      </c>
      <c r="L296" s="1603" t="s">
        <v>97</v>
      </c>
      <c r="M296" s="1604" t="s">
        <v>97</v>
      </c>
      <c r="N296" s="1602" t="s">
        <v>97</v>
      </c>
      <c r="O296" s="1602" t="s">
        <v>97</v>
      </c>
      <c r="P296" s="1602" t="s">
        <v>97</v>
      </c>
      <c r="Q296" s="1603" t="s">
        <v>97</v>
      </c>
    </row>
    <row r="297" spans="1:17">
      <c r="A297" s="2559"/>
      <c r="B297" s="2455"/>
      <c r="C297" s="2790"/>
      <c r="D297" s="2298" t="s">
        <v>77</v>
      </c>
      <c r="E297" s="1618"/>
      <c r="F297" s="2336">
        <f>SUM(M297:Q297)</f>
        <v>1</v>
      </c>
      <c r="G297" s="1604" t="s">
        <v>98</v>
      </c>
      <c r="H297" s="1602" t="s">
        <v>98</v>
      </c>
      <c r="I297" s="1603" t="s">
        <v>98</v>
      </c>
      <c r="J297" s="1604" t="s">
        <v>97</v>
      </c>
      <c r="K297" s="1602" t="s">
        <v>97</v>
      </c>
      <c r="L297" s="1603" t="s">
        <v>97</v>
      </c>
      <c r="M297" s="1604">
        <v>1</v>
      </c>
      <c r="N297" s="1602"/>
      <c r="O297" s="1602"/>
      <c r="P297" s="1602"/>
      <c r="Q297" s="1603"/>
    </row>
    <row r="298" spans="1:17" ht="32.25" thickBot="1">
      <c r="A298" s="2613"/>
      <c r="B298" s="2473"/>
      <c r="C298" s="2791"/>
      <c r="D298" s="2300" t="s">
        <v>78</v>
      </c>
      <c r="E298" s="1621"/>
      <c r="F298" s="2337">
        <f>SUM(M298:Q298)</f>
        <v>0</v>
      </c>
      <c r="G298" s="1615" t="s">
        <v>97</v>
      </c>
      <c r="H298" s="1613" t="s">
        <v>97</v>
      </c>
      <c r="I298" s="1614" t="s">
        <v>97</v>
      </c>
      <c r="J298" s="1615" t="s">
        <v>97</v>
      </c>
      <c r="K298" s="1613" t="s">
        <v>98</v>
      </c>
      <c r="L298" s="1614" t="s">
        <v>98</v>
      </c>
      <c r="M298" s="1611"/>
      <c r="N298" s="1607"/>
      <c r="O298" s="1607"/>
      <c r="P298" s="1607"/>
      <c r="Q298" s="1619"/>
    </row>
    <row r="299" spans="1:17" ht="31.5">
      <c r="A299" s="2558" t="s">
        <v>211</v>
      </c>
      <c r="B299" s="2454" t="s">
        <v>326</v>
      </c>
      <c r="C299" s="2789" t="s">
        <v>327</v>
      </c>
      <c r="D299" s="2297" t="s">
        <v>74</v>
      </c>
      <c r="E299" s="1616">
        <v>11.3</v>
      </c>
      <c r="F299" s="2335">
        <f>SUM(J299:L299)</f>
        <v>101</v>
      </c>
      <c r="G299" s="1596" t="s">
        <v>97</v>
      </c>
      <c r="H299" s="1593" t="s">
        <v>97</v>
      </c>
      <c r="I299" s="1594" t="s">
        <v>97</v>
      </c>
      <c r="J299" s="1591">
        <v>17</v>
      </c>
      <c r="K299" s="1586">
        <v>84</v>
      </c>
      <c r="L299" s="1595"/>
      <c r="M299" s="1596" t="s">
        <v>97</v>
      </c>
      <c r="N299" s="1593" t="s">
        <v>97</v>
      </c>
      <c r="O299" s="1593" t="s">
        <v>97</v>
      </c>
      <c r="P299" s="1593" t="s">
        <v>97</v>
      </c>
      <c r="Q299" s="1594" t="s">
        <v>97</v>
      </c>
    </row>
    <row r="300" spans="1:17" ht="31.5">
      <c r="A300" s="2559"/>
      <c r="B300" s="2455"/>
      <c r="C300" s="2790"/>
      <c r="D300" s="2298" t="s">
        <v>75</v>
      </c>
      <c r="E300" s="1618"/>
      <c r="F300" s="2336">
        <f>SUM(J300:L300)</f>
        <v>0</v>
      </c>
      <c r="G300" s="1604" t="s">
        <v>98</v>
      </c>
      <c r="H300" s="1602" t="s">
        <v>98</v>
      </c>
      <c r="I300" s="1603" t="s">
        <v>98</v>
      </c>
      <c r="J300" s="1604"/>
      <c r="K300" s="1602"/>
      <c r="L300" s="1603"/>
      <c r="M300" s="1604" t="s">
        <v>97</v>
      </c>
      <c r="N300" s="1602" t="s">
        <v>97</v>
      </c>
      <c r="O300" s="1602" t="s">
        <v>97</v>
      </c>
      <c r="P300" s="1602" t="s">
        <v>97</v>
      </c>
      <c r="Q300" s="1603" t="s">
        <v>97</v>
      </c>
    </row>
    <row r="301" spans="1:17" ht="31.5">
      <c r="A301" s="2559"/>
      <c r="B301" s="2455"/>
      <c r="C301" s="2790"/>
      <c r="D301" s="2298" t="s">
        <v>76</v>
      </c>
      <c r="E301" s="1618">
        <v>81.8</v>
      </c>
      <c r="F301" s="2336">
        <f>SUM(G301:I301)</f>
        <v>9</v>
      </c>
      <c r="G301" s="1604">
        <v>4</v>
      </c>
      <c r="H301" s="1602">
        <v>5</v>
      </c>
      <c r="I301" s="1603"/>
      <c r="J301" s="1604" t="s">
        <v>97</v>
      </c>
      <c r="K301" s="1602" t="s">
        <v>97</v>
      </c>
      <c r="L301" s="1603" t="s">
        <v>97</v>
      </c>
      <c r="M301" s="1604" t="s">
        <v>97</v>
      </c>
      <c r="N301" s="1602" t="s">
        <v>97</v>
      </c>
      <c r="O301" s="1602" t="s">
        <v>97</v>
      </c>
      <c r="P301" s="1602" t="s">
        <v>97</v>
      </c>
      <c r="Q301" s="1603" t="s">
        <v>97</v>
      </c>
    </row>
    <row r="302" spans="1:17">
      <c r="A302" s="2559"/>
      <c r="B302" s="2455"/>
      <c r="C302" s="2790"/>
      <c r="D302" s="2298" t="s">
        <v>77</v>
      </c>
      <c r="E302" s="1618">
        <v>101.4</v>
      </c>
      <c r="F302" s="2336">
        <f>SUM(M302:Q302)</f>
        <v>619</v>
      </c>
      <c r="G302" s="1604" t="s">
        <v>98</v>
      </c>
      <c r="H302" s="1602" t="s">
        <v>98</v>
      </c>
      <c r="I302" s="1603" t="s">
        <v>98</v>
      </c>
      <c r="J302" s="1604" t="s">
        <v>97</v>
      </c>
      <c r="K302" s="1602" t="s">
        <v>97</v>
      </c>
      <c r="L302" s="1603" t="s">
        <v>97</v>
      </c>
      <c r="M302" s="1604">
        <v>29</v>
      </c>
      <c r="N302" s="1602">
        <v>48</v>
      </c>
      <c r="O302" s="1602">
        <v>472</v>
      </c>
      <c r="P302" s="1602">
        <v>56</v>
      </c>
      <c r="Q302" s="1603">
        <v>14</v>
      </c>
    </row>
    <row r="303" spans="1:17" ht="32.25" thickBot="1">
      <c r="A303" s="2559"/>
      <c r="B303" s="2473"/>
      <c r="C303" s="2792"/>
      <c r="D303" s="2299" t="s">
        <v>78</v>
      </c>
      <c r="E303" s="1621"/>
      <c r="F303" s="2337">
        <f>SUM(M303:Q303)</f>
        <v>0</v>
      </c>
      <c r="G303" s="1615" t="s">
        <v>97</v>
      </c>
      <c r="H303" s="1613" t="s">
        <v>97</v>
      </c>
      <c r="I303" s="1614" t="s">
        <v>97</v>
      </c>
      <c r="J303" s="1615" t="s">
        <v>97</v>
      </c>
      <c r="K303" s="1613" t="s">
        <v>98</v>
      </c>
      <c r="L303" s="1614" t="s">
        <v>98</v>
      </c>
      <c r="M303" s="1611"/>
      <c r="N303" s="1607"/>
      <c r="O303" s="1607"/>
      <c r="P303" s="1607"/>
      <c r="Q303" s="1619"/>
    </row>
    <row r="304" spans="1:17" ht="31.5">
      <c r="A304" s="2559"/>
      <c r="B304" s="2454" t="s">
        <v>328</v>
      </c>
      <c r="C304" s="2789">
        <v>2006707</v>
      </c>
      <c r="D304" s="2297" t="s">
        <v>74</v>
      </c>
      <c r="E304" s="1616"/>
      <c r="F304" s="2335">
        <f>SUM(J304:L304)</f>
        <v>0</v>
      </c>
      <c r="G304" s="1596" t="s">
        <v>97</v>
      </c>
      <c r="H304" s="1593" t="s">
        <v>97</v>
      </c>
      <c r="I304" s="1594" t="s">
        <v>97</v>
      </c>
      <c r="J304" s="1591"/>
      <c r="K304" s="1586"/>
      <c r="L304" s="1595"/>
      <c r="M304" s="1596" t="s">
        <v>97</v>
      </c>
      <c r="N304" s="1593" t="s">
        <v>97</v>
      </c>
      <c r="O304" s="1593" t="s">
        <v>97</v>
      </c>
      <c r="P304" s="1593" t="s">
        <v>97</v>
      </c>
      <c r="Q304" s="1594" t="s">
        <v>97</v>
      </c>
    </row>
    <row r="305" spans="1:17" ht="31.5">
      <c r="A305" s="2559"/>
      <c r="B305" s="2455"/>
      <c r="C305" s="2790"/>
      <c r="D305" s="2298" t="s">
        <v>75</v>
      </c>
      <c r="E305" s="1618"/>
      <c r="F305" s="2336">
        <f>SUM(J305:L305)</f>
        <v>0</v>
      </c>
      <c r="G305" s="1604" t="s">
        <v>98</v>
      </c>
      <c r="H305" s="1602" t="s">
        <v>98</v>
      </c>
      <c r="I305" s="1603" t="s">
        <v>98</v>
      </c>
      <c r="J305" s="1604"/>
      <c r="K305" s="1602"/>
      <c r="L305" s="1603"/>
      <c r="M305" s="1604" t="s">
        <v>97</v>
      </c>
      <c r="N305" s="1602" t="s">
        <v>97</v>
      </c>
      <c r="O305" s="1602" t="s">
        <v>97</v>
      </c>
      <c r="P305" s="1602" t="s">
        <v>97</v>
      </c>
      <c r="Q305" s="1603" t="s">
        <v>97</v>
      </c>
    </row>
    <row r="306" spans="1:17" ht="31.5">
      <c r="A306" s="2559"/>
      <c r="B306" s="2455"/>
      <c r="C306" s="2790"/>
      <c r="D306" s="2298" t="s">
        <v>76</v>
      </c>
      <c r="E306" s="1618"/>
      <c r="F306" s="2336">
        <f>SUM(G306:I306)</f>
        <v>0</v>
      </c>
      <c r="G306" s="1604"/>
      <c r="H306" s="1602"/>
      <c r="I306" s="1603"/>
      <c r="J306" s="1604" t="s">
        <v>97</v>
      </c>
      <c r="K306" s="1602" t="s">
        <v>97</v>
      </c>
      <c r="L306" s="1603" t="s">
        <v>97</v>
      </c>
      <c r="M306" s="1604" t="s">
        <v>97</v>
      </c>
      <c r="N306" s="1602" t="s">
        <v>97</v>
      </c>
      <c r="O306" s="1602" t="s">
        <v>97</v>
      </c>
      <c r="P306" s="1602" t="s">
        <v>97</v>
      </c>
      <c r="Q306" s="1603" t="s">
        <v>97</v>
      </c>
    </row>
    <row r="307" spans="1:17">
      <c r="A307" s="2559"/>
      <c r="B307" s="2455"/>
      <c r="C307" s="2790"/>
      <c r="D307" s="2298" t="s">
        <v>77</v>
      </c>
      <c r="E307" s="1618">
        <v>100</v>
      </c>
      <c r="F307" s="2336">
        <f>SUM(M307:Q307)</f>
        <v>11</v>
      </c>
      <c r="G307" s="1604" t="s">
        <v>98</v>
      </c>
      <c r="H307" s="1602" t="s">
        <v>98</v>
      </c>
      <c r="I307" s="1603" t="s">
        <v>98</v>
      </c>
      <c r="J307" s="1604" t="s">
        <v>97</v>
      </c>
      <c r="K307" s="1602" t="s">
        <v>97</v>
      </c>
      <c r="L307" s="1603" t="s">
        <v>97</v>
      </c>
      <c r="M307" s="1604"/>
      <c r="N307" s="1602">
        <v>3</v>
      </c>
      <c r="O307" s="1602">
        <v>8</v>
      </c>
      <c r="P307" s="1602"/>
      <c r="Q307" s="1603"/>
    </row>
    <row r="308" spans="1:17" ht="32.25" thickBot="1">
      <c r="A308" s="2613"/>
      <c r="B308" s="2456"/>
      <c r="C308" s="2791"/>
      <c r="D308" s="2300" t="s">
        <v>78</v>
      </c>
      <c r="E308" s="1621"/>
      <c r="F308" s="2337">
        <f>SUM(M308:Q308)</f>
        <v>0</v>
      </c>
      <c r="G308" s="1615" t="s">
        <v>97</v>
      </c>
      <c r="H308" s="1613" t="s">
        <v>97</v>
      </c>
      <c r="I308" s="1614" t="s">
        <v>97</v>
      </c>
      <c r="J308" s="1615" t="s">
        <v>97</v>
      </c>
      <c r="K308" s="1613" t="s">
        <v>98</v>
      </c>
      <c r="L308" s="1614" t="s">
        <v>98</v>
      </c>
      <c r="M308" s="1611"/>
      <c r="N308" s="1607"/>
      <c r="O308" s="1607"/>
      <c r="P308" s="1607"/>
      <c r="Q308" s="1619"/>
    </row>
    <row r="309" spans="1:17" ht="31.5">
      <c r="A309" s="2611" t="s">
        <v>212</v>
      </c>
      <c r="B309" s="2468" t="s">
        <v>329</v>
      </c>
      <c r="C309" s="2789" t="s">
        <v>330</v>
      </c>
      <c r="D309" s="2297" t="s">
        <v>74</v>
      </c>
      <c r="E309" s="1616">
        <v>9.8000000000000007</v>
      </c>
      <c r="F309" s="2335">
        <f>SUM(J309:L309)</f>
        <v>142</v>
      </c>
      <c r="G309" s="1596" t="s">
        <v>97</v>
      </c>
      <c r="H309" s="1593" t="s">
        <v>97</v>
      </c>
      <c r="I309" s="1594" t="s">
        <v>97</v>
      </c>
      <c r="J309" s="1591">
        <v>37</v>
      </c>
      <c r="K309" s="1586">
        <v>103</v>
      </c>
      <c r="L309" s="1595">
        <v>2</v>
      </c>
      <c r="M309" s="1596" t="s">
        <v>97</v>
      </c>
      <c r="N309" s="1593" t="s">
        <v>97</v>
      </c>
      <c r="O309" s="1593" t="s">
        <v>97</v>
      </c>
      <c r="P309" s="1593" t="s">
        <v>97</v>
      </c>
      <c r="Q309" s="1594" t="s">
        <v>97</v>
      </c>
    </row>
    <row r="310" spans="1:17" ht="31.5">
      <c r="A310" s="2612"/>
      <c r="B310" s="2469"/>
      <c r="C310" s="2790"/>
      <c r="D310" s="2298" t="s">
        <v>75</v>
      </c>
      <c r="E310" s="1618"/>
      <c r="F310" s="2336">
        <f>SUM(J310:L310)</f>
        <v>0</v>
      </c>
      <c r="G310" s="1604" t="s">
        <v>98</v>
      </c>
      <c r="H310" s="1602" t="s">
        <v>98</v>
      </c>
      <c r="I310" s="1603" t="s">
        <v>98</v>
      </c>
      <c r="J310" s="1604"/>
      <c r="K310" s="1602"/>
      <c r="L310" s="1603"/>
      <c r="M310" s="1604" t="s">
        <v>97</v>
      </c>
      <c r="N310" s="1602" t="s">
        <v>97</v>
      </c>
      <c r="O310" s="1602" t="s">
        <v>97</v>
      </c>
      <c r="P310" s="1602" t="s">
        <v>97</v>
      </c>
      <c r="Q310" s="1603" t="s">
        <v>97</v>
      </c>
    </row>
    <row r="311" spans="1:17" ht="31.5">
      <c r="A311" s="2612"/>
      <c r="B311" s="2469"/>
      <c r="C311" s="2790"/>
      <c r="D311" s="2298" t="s">
        <v>76</v>
      </c>
      <c r="E311" s="1618">
        <v>102.8</v>
      </c>
      <c r="F311" s="2336">
        <v>5</v>
      </c>
      <c r="G311" s="1604">
        <v>2</v>
      </c>
      <c r="H311" s="1602" t="s">
        <v>116</v>
      </c>
      <c r="I311" s="1603">
        <v>3</v>
      </c>
      <c r="J311" s="1604" t="s">
        <v>97</v>
      </c>
      <c r="K311" s="1602" t="s">
        <v>97</v>
      </c>
      <c r="L311" s="1603" t="s">
        <v>97</v>
      </c>
      <c r="M311" s="1604" t="s">
        <v>97</v>
      </c>
      <c r="N311" s="1602" t="s">
        <v>97</v>
      </c>
      <c r="O311" s="1602" t="s">
        <v>97</v>
      </c>
      <c r="P311" s="1602" t="s">
        <v>97</v>
      </c>
      <c r="Q311" s="1603" t="s">
        <v>97</v>
      </c>
    </row>
    <row r="312" spans="1:17">
      <c r="A312" s="2612"/>
      <c r="B312" s="2469"/>
      <c r="C312" s="2790"/>
      <c r="D312" s="2298" t="s">
        <v>77</v>
      </c>
      <c r="E312" s="1618">
        <v>115.4</v>
      </c>
      <c r="F312" s="2336">
        <f>SUM(M312:Q312)</f>
        <v>150</v>
      </c>
      <c r="G312" s="1604" t="s">
        <v>98</v>
      </c>
      <c r="H312" s="1602" t="s">
        <v>98</v>
      </c>
      <c r="I312" s="1603" t="s">
        <v>98</v>
      </c>
      <c r="J312" s="1604" t="s">
        <v>97</v>
      </c>
      <c r="K312" s="1602" t="s">
        <v>97</v>
      </c>
      <c r="L312" s="1603" t="s">
        <v>97</v>
      </c>
      <c r="M312" s="1604">
        <v>7</v>
      </c>
      <c r="N312" s="1602">
        <v>17</v>
      </c>
      <c r="O312" s="1602">
        <v>61</v>
      </c>
      <c r="P312" s="1602">
        <v>48</v>
      </c>
      <c r="Q312" s="1603">
        <v>17</v>
      </c>
    </row>
    <row r="313" spans="1:17" ht="32.25" thickBot="1">
      <c r="A313" s="2612"/>
      <c r="B313" s="2567"/>
      <c r="C313" s="2792"/>
      <c r="D313" s="2299" t="s">
        <v>78</v>
      </c>
      <c r="E313" s="1621"/>
      <c r="F313" s="2337">
        <f>SUM(M313:Q313)</f>
        <v>0</v>
      </c>
      <c r="G313" s="1615" t="s">
        <v>97</v>
      </c>
      <c r="H313" s="1613" t="s">
        <v>97</v>
      </c>
      <c r="I313" s="1614" t="s">
        <v>97</v>
      </c>
      <c r="J313" s="1615" t="s">
        <v>97</v>
      </c>
      <c r="K313" s="1613" t="s">
        <v>98</v>
      </c>
      <c r="L313" s="1614" t="s">
        <v>98</v>
      </c>
      <c r="M313" s="1611"/>
      <c r="N313" s="1607"/>
      <c r="O313" s="1607"/>
      <c r="P313" s="1607"/>
      <c r="Q313" s="1619"/>
    </row>
    <row r="314" spans="1:17" ht="31.5">
      <c r="A314" s="2612"/>
      <c r="B314" s="2609" t="s">
        <v>331</v>
      </c>
      <c r="C314" s="2789" t="s">
        <v>332</v>
      </c>
      <c r="D314" s="2297" t="s">
        <v>74</v>
      </c>
      <c r="E314" s="1616">
        <v>9.6999999999999993</v>
      </c>
      <c r="F314" s="2336">
        <f>SUM(J314:L314)</f>
        <v>41</v>
      </c>
      <c r="G314" s="1596" t="s">
        <v>97</v>
      </c>
      <c r="H314" s="1593" t="s">
        <v>97</v>
      </c>
      <c r="I314" s="1594" t="s">
        <v>97</v>
      </c>
      <c r="J314" s="1591"/>
      <c r="K314" s="1586">
        <v>39</v>
      </c>
      <c r="L314" s="1595">
        <v>2</v>
      </c>
      <c r="M314" s="1596" t="s">
        <v>97</v>
      </c>
      <c r="N314" s="1593" t="s">
        <v>97</v>
      </c>
      <c r="O314" s="1593" t="s">
        <v>97</v>
      </c>
      <c r="P314" s="1593" t="s">
        <v>97</v>
      </c>
      <c r="Q314" s="1594" t="s">
        <v>97</v>
      </c>
    </row>
    <row r="315" spans="1:17" ht="31.5">
      <c r="A315" s="2612"/>
      <c r="B315" s="2610"/>
      <c r="C315" s="2790"/>
      <c r="D315" s="2298" t="s">
        <v>75</v>
      </c>
      <c r="E315" s="1618"/>
      <c r="F315" s="2336">
        <f>SUM(J315:L315)</f>
        <v>0</v>
      </c>
      <c r="G315" s="1604" t="s">
        <v>98</v>
      </c>
      <c r="H315" s="1602" t="s">
        <v>98</v>
      </c>
      <c r="I315" s="1603" t="s">
        <v>98</v>
      </c>
      <c r="J315" s="1604"/>
      <c r="K315" s="1602"/>
      <c r="L315" s="1603"/>
      <c r="M315" s="1604" t="s">
        <v>97</v>
      </c>
      <c r="N315" s="1602" t="s">
        <v>97</v>
      </c>
      <c r="O315" s="1602" t="s">
        <v>97</v>
      </c>
      <c r="P315" s="1602" t="s">
        <v>97</v>
      </c>
      <c r="Q315" s="1603" t="s">
        <v>97</v>
      </c>
    </row>
    <row r="316" spans="1:17" ht="31.5">
      <c r="A316" s="2612"/>
      <c r="B316" s="2610"/>
      <c r="C316" s="2790"/>
      <c r="D316" s="2298" t="s">
        <v>76</v>
      </c>
      <c r="E316" s="1618"/>
      <c r="F316" s="2336">
        <f>SUM(G316:I316)</f>
        <v>0</v>
      </c>
      <c r="G316" s="1604"/>
      <c r="H316" s="1602"/>
      <c r="I316" s="1603"/>
      <c r="J316" s="1604" t="s">
        <v>97</v>
      </c>
      <c r="K316" s="1602" t="s">
        <v>97</v>
      </c>
      <c r="L316" s="1603" t="s">
        <v>97</v>
      </c>
      <c r="M316" s="1604" t="s">
        <v>97</v>
      </c>
      <c r="N316" s="1602" t="s">
        <v>97</v>
      </c>
      <c r="O316" s="1602" t="s">
        <v>97</v>
      </c>
      <c r="P316" s="1602" t="s">
        <v>97</v>
      </c>
      <c r="Q316" s="1603" t="s">
        <v>97</v>
      </c>
    </row>
    <row r="317" spans="1:17">
      <c r="A317" s="2612"/>
      <c r="B317" s="2610"/>
      <c r="C317" s="2790"/>
      <c r="D317" s="2298" t="s">
        <v>77</v>
      </c>
      <c r="E317" s="1618">
        <v>94.1</v>
      </c>
      <c r="F317" s="2336">
        <f>SUM(M317:Q317)</f>
        <v>60</v>
      </c>
      <c r="G317" s="1604" t="s">
        <v>98</v>
      </c>
      <c r="H317" s="1602" t="s">
        <v>98</v>
      </c>
      <c r="I317" s="1603" t="s">
        <v>98</v>
      </c>
      <c r="J317" s="1604" t="s">
        <v>97</v>
      </c>
      <c r="K317" s="1602" t="s">
        <v>97</v>
      </c>
      <c r="L317" s="1603" t="s">
        <v>97</v>
      </c>
      <c r="M317" s="1604">
        <v>6</v>
      </c>
      <c r="N317" s="1602">
        <v>15</v>
      </c>
      <c r="O317" s="1602">
        <v>26</v>
      </c>
      <c r="P317" s="1602">
        <v>13</v>
      </c>
      <c r="Q317" s="1603"/>
    </row>
    <row r="318" spans="1:17" ht="32.25" thickBot="1">
      <c r="A318" s="2612"/>
      <c r="B318" s="2608"/>
      <c r="C318" s="2791"/>
      <c r="D318" s="2299" t="s">
        <v>78</v>
      </c>
      <c r="E318" s="1620"/>
      <c r="F318" s="2338">
        <f>SUM(M318:Q318)</f>
        <v>0</v>
      </c>
      <c r="G318" s="1615" t="s">
        <v>97</v>
      </c>
      <c r="H318" s="1613" t="s">
        <v>97</v>
      </c>
      <c r="I318" s="1614" t="s">
        <v>97</v>
      </c>
      <c r="J318" s="1615" t="s">
        <v>97</v>
      </c>
      <c r="K318" s="1613" t="s">
        <v>98</v>
      </c>
      <c r="L318" s="1614" t="s">
        <v>98</v>
      </c>
      <c r="M318" s="1611"/>
      <c r="N318" s="1607"/>
      <c r="O318" s="1607"/>
      <c r="P318" s="1607"/>
      <c r="Q318" s="1619"/>
    </row>
    <row r="319" spans="1:17" ht="31.5">
      <c r="A319" s="2612"/>
      <c r="B319" s="2603" t="s">
        <v>333</v>
      </c>
      <c r="C319" s="2789" t="s">
        <v>334</v>
      </c>
      <c r="D319" s="2297" t="s">
        <v>74</v>
      </c>
      <c r="E319" s="1616"/>
      <c r="F319" s="2335">
        <f>SUM(J319:L319)</f>
        <v>0</v>
      </c>
      <c r="G319" s="1596" t="s">
        <v>97</v>
      </c>
      <c r="H319" s="1593" t="s">
        <v>97</v>
      </c>
      <c r="I319" s="1594" t="s">
        <v>97</v>
      </c>
      <c r="J319" s="1591"/>
      <c r="K319" s="1586"/>
      <c r="L319" s="1595"/>
      <c r="M319" s="1596" t="s">
        <v>97</v>
      </c>
      <c r="N319" s="1593" t="s">
        <v>97</v>
      </c>
      <c r="O319" s="1593" t="s">
        <v>97</v>
      </c>
      <c r="P319" s="1593" t="s">
        <v>97</v>
      </c>
      <c r="Q319" s="1594" t="s">
        <v>97</v>
      </c>
    </row>
    <row r="320" spans="1:17" ht="31.5">
      <c r="A320" s="2612"/>
      <c r="B320" s="2604"/>
      <c r="C320" s="2790"/>
      <c r="D320" s="2298" t="s">
        <v>75</v>
      </c>
      <c r="E320" s="1618"/>
      <c r="F320" s="2336">
        <f>SUM(J320:L320)</f>
        <v>0</v>
      </c>
      <c r="G320" s="1604" t="s">
        <v>98</v>
      </c>
      <c r="H320" s="1602" t="s">
        <v>98</v>
      </c>
      <c r="I320" s="1603" t="s">
        <v>98</v>
      </c>
      <c r="J320" s="1604"/>
      <c r="K320" s="1602"/>
      <c r="L320" s="1603"/>
      <c r="M320" s="1604" t="s">
        <v>97</v>
      </c>
      <c r="N320" s="1602" t="s">
        <v>97</v>
      </c>
      <c r="O320" s="1602" t="s">
        <v>97</v>
      </c>
      <c r="P320" s="1602" t="s">
        <v>97</v>
      </c>
      <c r="Q320" s="1603" t="s">
        <v>97</v>
      </c>
    </row>
    <row r="321" spans="1:17" ht="31.5">
      <c r="A321" s="2612"/>
      <c r="B321" s="2604"/>
      <c r="C321" s="2790"/>
      <c r="D321" s="2298" t="s">
        <v>76</v>
      </c>
      <c r="E321" s="1618"/>
      <c r="F321" s="2336">
        <f>SUM(G321:I321)</f>
        <v>0</v>
      </c>
      <c r="G321" s="1604"/>
      <c r="H321" s="1602"/>
      <c r="I321" s="1603"/>
      <c r="J321" s="1604" t="s">
        <v>97</v>
      </c>
      <c r="K321" s="1602" t="s">
        <v>97</v>
      </c>
      <c r="L321" s="1603" t="s">
        <v>97</v>
      </c>
      <c r="M321" s="1604" t="s">
        <v>97</v>
      </c>
      <c r="N321" s="1602" t="s">
        <v>97</v>
      </c>
      <c r="O321" s="1602" t="s">
        <v>97</v>
      </c>
      <c r="P321" s="1602" t="s">
        <v>97</v>
      </c>
      <c r="Q321" s="1603" t="s">
        <v>97</v>
      </c>
    </row>
    <row r="322" spans="1:17">
      <c r="A322" s="2612"/>
      <c r="B322" s="2604"/>
      <c r="C322" s="2790"/>
      <c r="D322" s="2298" t="s">
        <v>77</v>
      </c>
      <c r="E322" s="1618">
        <v>100</v>
      </c>
      <c r="F322" s="2336">
        <f>SUM(M322:Q322)</f>
        <v>36</v>
      </c>
      <c r="G322" s="1604" t="s">
        <v>98</v>
      </c>
      <c r="H322" s="1602" t="s">
        <v>98</v>
      </c>
      <c r="I322" s="1603" t="s">
        <v>98</v>
      </c>
      <c r="J322" s="1604" t="s">
        <v>97</v>
      </c>
      <c r="K322" s="1602" t="s">
        <v>97</v>
      </c>
      <c r="L322" s="1603" t="s">
        <v>97</v>
      </c>
      <c r="M322" s="1604">
        <v>4</v>
      </c>
      <c r="N322" s="1602">
        <v>5</v>
      </c>
      <c r="O322" s="1602">
        <v>16</v>
      </c>
      <c r="P322" s="1602">
        <v>11</v>
      </c>
      <c r="Q322" s="1603"/>
    </row>
    <row r="323" spans="1:17" ht="32.25" thickBot="1">
      <c r="A323" s="2612"/>
      <c r="B323" s="2605"/>
      <c r="C323" s="2791"/>
      <c r="D323" s="2300" t="s">
        <v>78</v>
      </c>
      <c r="E323" s="1621"/>
      <c r="F323" s="2337">
        <f>SUM(M323:Q323)</f>
        <v>0</v>
      </c>
      <c r="G323" s="1615" t="s">
        <v>97</v>
      </c>
      <c r="H323" s="1613" t="s">
        <v>97</v>
      </c>
      <c r="I323" s="1614" t="s">
        <v>97</v>
      </c>
      <c r="J323" s="1615" t="s">
        <v>97</v>
      </c>
      <c r="K323" s="1613" t="s">
        <v>98</v>
      </c>
      <c r="L323" s="1614" t="s">
        <v>98</v>
      </c>
      <c r="M323" s="1611"/>
      <c r="N323" s="1607"/>
      <c r="O323" s="1607"/>
      <c r="P323" s="1607"/>
      <c r="Q323" s="1619"/>
    </row>
    <row r="324" spans="1:17" ht="31.5">
      <c r="A324" s="2612"/>
      <c r="B324" s="2606" t="s">
        <v>335</v>
      </c>
      <c r="C324" s="2789" t="s">
        <v>332</v>
      </c>
      <c r="D324" s="2297" t="s">
        <v>74</v>
      </c>
      <c r="E324" s="1616"/>
      <c r="F324" s="2335">
        <f>SUM(J324:L324)</f>
        <v>0</v>
      </c>
      <c r="G324" s="1596" t="s">
        <v>97</v>
      </c>
      <c r="H324" s="1593" t="s">
        <v>97</v>
      </c>
      <c r="I324" s="1594" t="s">
        <v>97</v>
      </c>
      <c r="J324" s="1591"/>
      <c r="K324" s="1586"/>
      <c r="L324" s="1595"/>
      <c r="M324" s="1596" t="s">
        <v>97</v>
      </c>
      <c r="N324" s="1593" t="s">
        <v>97</v>
      </c>
      <c r="O324" s="1593" t="s">
        <v>97</v>
      </c>
      <c r="P324" s="1593" t="s">
        <v>97</v>
      </c>
      <c r="Q324" s="1594" t="s">
        <v>97</v>
      </c>
    </row>
    <row r="325" spans="1:17" ht="31.5">
      <c r="A325" s="2612"/>
      <c r="B325" s="2607"/>
      <c r="C325" s="2790"/>
      <c r="D325" s="2298" t="s">
        <v>75</v>
      </c>
      <c r="E325" s="1618"/>
      <c r="F325" s="2336">
        <f>SUM(J325:L325)</f>
        <v>0</v>
      </c>
      <c r="G325" s="1604" t="s">
        <v>98</v>
      </c>
      <c r="H325" s="1602" t="s">
        <v>98</v>
      </c>
      <c r="I325" s="1603" t="s">
        <v>98</v>
      </c>
      <c r="J325" s="1604"/>
      <c r="K325" s="1602"/>
      <c r="L325" s="1603"/>
      <c r="M325" s="1604" t="s">
        <v>97</v>
      </c>
      <c r="N325" s="1602" t="s">
        <v>97</v>
      </c>
      <c r="O325" s="1602" t="s">
        <v>97</v>
      </c>
      <c r="P325" s="1602" t="s">
        <v>97</v>
      </c>
      <c r="Q325" s="1603" t="s">
        <v>97</v>
      </c>
    </row>
    <row r="326" spans="1:17" ht="31.5">
      <c r="A326" s="2612"/>
      <c r="B326" s="2607"/>
      <c r="C326" s="2790"/>
      <c r="D326" s="2298" t="s">
        <v>76</v>
      </c>
      <c r="E326" s="1618"/>
      <c r="F326" s="2336">
        <f>SUM(G326:I326)</f>
        <v>0</v>
      </c>
      <c r="G326" s="1604"/>
      <c r="H326" s="1602"/>
      <c r="I326" s="1603"/>
      <c r="J326" s="1604" t="s">
        <v>97</v>
      </c>
      <c r="K326" s="1602" t="s">
        <v>97</v>
      </c>
      <c r="L326" s="1603" t="s">
        <v>97</v>
      </c>
      <c r="M326" s="1604" t="s">
        <v>97</v>
      </c>
      <c r="N326" s="1602" t="s">
        <v>97</v>
      </c>
      <c r="O326" s="1602" t="s">
        <v>97</v>
      </c>
      <c r="P326" s="1602" t="s">
        <v>97</v>
      </c>
      <c r="Q326" s="1603" t="s">
        <v>97</v>
      </c>
    </row>
    <row r="327" spans="1:17">
      <c r="A327" s="2612"/>
      <c r="B327" s="2607"/>
      <c r="C327" s="2790"/>
      <c r="D327" s="2298" t="s">
        <v>77</v>
      </c>
      <c r="E327" s="1618">
        <v>59.4</v>
      </c>
      <c r="F327" s="2336">
        <f>SUM(M327:Q327)</f>
        <v>16</v>
      </c>
      <c r="G327" s="1604" t="s">
        <v>98</v>
      </c>
      <c r="H327" s="1602" t="s">
        <v>98</v>
      </c>
      <c r="I327" s="1603" t="s">
        <v>98</v>
      </c>
      <c r="J327" s="1604" t="s">
        <v>97</v>
      </c>
      <c r="K327" s="1602" t="s">
        <v>97</v>
      </c>
      <c r="L327" s="1603" t="s">
        <v>97</v>
      </c>
      <c r="M327" s="1604">
        <v>9</v>
      </c>
      <c r="N327" s="1602">
        <v>3</v>
      </c>
      <c r="O327" s="1602">
        <v>4</v>
      </c>
      <c r="P327" s="1602"/>
      <c r="Q327" s="1603"/>
    </row>
    <row r="328" spans="1:17" ht="32.25" thickBot="1">
      <c r="A328" s="2612"/>
      <c r="B328" s="2608"/>
      <c r="C328" s="2791"/>
      <c r="D328" s="2300" t="s">
        <v>78</v>
      </c>
      <c r="E328" s="1621"/>
      <c r="F328" s="2337">
        <f>SUM(M328:Q328)</f>
        <v>0</v>
      </c>
      <c r="G328" s="1615" t="s">
        <v>97</v>
      </c>
      <c r="H328" s="1613" t="s">
        <v>97</v>
      </c>
      <c r="I328" s="1614" t="s">
        <v>97</v>
      </c>
      <c r="J328" s="1615" t="s">
        <v>97</v>
      </c>
      <c r="K328" s="1613" t="s">
        <v>98</v>
      </c>
      <c r="L328" s="1614" t="s">
        <v>98</v>
      </c>
      <c r="M328" s="1611"/>
      <c r="N328" s="1607"/>
      <c r="O328" s="1607"/>
      <c r="P328" s="1607"/>
      <c r="Q328" s="1619"/>
    </row>
    <row r="329" spans="1:17" ht="31.5">
      <c r="A329" s="2612"/>
      <c r="B329" s="2606" t="s">
        <v>336</v>
      </c>
      <c r="C329" s="2789" t="s">
        <v>337</v>
      </c>
      <c r="D329" s="2297" t="s">
        <v>74</v>
      </c>
      <c r="E329" s="1616"/>
      <c r="F329" s="2335">
        <f>SUM(J329:L329)</f>
        <v>0</v>
      </c>
      <c r="G329" s="1596" t="s">
        <v>97</v>
      </c>
      <c r="H329" s="1593" t="s">
        <v>97</v>
      </c>
      <c r="I329" s="1594" t="s">
        <v>97</v>
      </c>
      <c r="J329" s="1591"/>
      <c r="K329" s="1586"/>
      <c r="L329" s="1595"/>
      <c r="M329" s="1596" t="s">
        <v>97</v>
      </c>
      <c r="N329" s="1593" t="s">
        <v>97</v>
      </c>
      <c r="O329" s="1593" t="s">
        <v>97</v>
      </c>
      <c r="P329" s="1593" t="s">
        <v>97</v>
      </c>
      <c r="Q329" s="1594" t="s">
        <v>97</v>
      </c>
    </row>
    <row r="330" spans="1:17" ht="31.5">
      <c r="A330" s="2612"/>
      <c r="B330" s="2607"/>
      <c r="C330" s="2790"/>
      <c r="D330" s="2298" t="s">
        <v>75</v>
      </c>
      <c r="E330" s="1618"/>
      <c r="F330" s="2336">
        <f>SUM(J330:L330)</f>
        <v>0</v>
      </c>
      <c r="G330" s="1604" t="s">
        <v>98</v>
      </c>
      <c r="H330" s="1602" t="s">
        <v>98</v>
      </c>
      <c r="I330" s="1603" t="s">
        <v>98</v>
      </c>
      <c r="J330" s="1604"/>
      <c r="K330" s="1602"/>
      <c r="L330" s="1603"/>
      <c r="M330" s="1604" t="s">
        <v>97</v>
      </c>
      <c r="N330" s="1602" t="s">
        <v>97</v>
      </c>
      <c r="O330" s="1602" t="s">
        <v>97</v>
      </c>
      <c r="P330" s="1602" t="s">
        <v>97</v>
      </c>
      <c r="Q330" s="1603" t="s">
        <v>97</v>
      </c>
    </row>
    <row r="331" spans="1:17" ht="31.5">
      <c r="A331" s="2612"/>
      <c r="B331" s="2607"/>
      <c r="C331" s="2790"/>
      <c r="D331" s="2298" t="s">
        <v>76</v>
      </c>
      <c r="E331" s="1618"/>
      <c r="F331" s="2336">
        <f>SUM(G331:I331)</f>
        <v>0</v>
      </c>
      <c r="G331" s="1604"/>
      <c r="H331" s="1602"/>
      <c r="I331" s="1603"/>
      <c r="J331" s="1604" t="s">
        <v>97</v>
      </c>
      <c r="K331" s="1602" t="s">
        <v>97</v>
      </c>
      <c r="L331" s="1603" t="s">
        <v>97</v>
      </c>
      <c r="M331" s="1604" t="s">
        <v>97</v>
      </c>
      <c r="N331" s="1602" t="s">
        <v>97</v>
      </c>
      <c r="O331" s="1602" t="s">
        <v>97</v>
      </c>
      <c r="P331" s="1602" t="s">
        <v>97</v>
      </c>
      <c r="Q331" s="1603" t="s">
        <v>97</v>
      </c>
    </row>
    <row r="332" spans="1:17">
      <c r="A332" s="2612"/>
      <c r="B332" s="2607"/>
      <c r="C332" s="2790"/>
      <c r="D332" s="2298" t="s">
        <v>77</v>
      </c>
      <c r="E332" s="1618">
        <v>125</v>
      </c>
      <c r="F332" s="2336">
        <f>SUM(M332:Q332)</f>
        <v>2</v>
      </c>
      <c r="G332" s="1604" t="s">
        <v>98</v>
      </c>
      <c r="H332" s="1602" t="s">
        <v>98</v>
      </c>
      <c r="I332" s="1603" t="s">
        <v>98</v>
      </c>
      <c r="J332" s="1604" t="s">
        <v>97</v>
      </c>
      <c r="K332" s="1602" t="s">
        <v>97</v>
      </c>
      <c r="L332" s="1603" t="s">
        <v>97</v>
      </c>
      <c r="M332" s="1604"/>
      <c r="N332" s="1602"/>
      <c r="O332" s="1602"/>
      <c r="P332" s="1602">
        <v>2</v>
      </c>
      <c r="Q332" s="1603"/>
    </row>
    <row r="333" spans="1:17" ht="32.25" thickBot="1">
      <c r="A333" s="2612"/>
      <c r="B333" s="2608"/>
      <c r="C333" s="2791"/>
      <c r="D333" s="2300" t="s">
        <v>78</v>
      </c>
      <c r="E333" s="1621"/>
      <c r="F333" s="2337">
        <f>SUM(M333:Q333)</f>
        <v>0</v>
      </c>
      <c r="G333" s="1615" t="s">
        <v>97</v>
      </c>
      <c r="H333" s="1613" t="s">
        <v>97</v>
      </c>
      <c r="I333" s="1614" t="s">
        <v>97</v>
      </c>
      <c r="J333" s="1615" t="s">
        <v>97</v>
      </c>
      <c r="K333" s="1613" t="s">
        <v>98</v>
      </c>
      <c r="L333" s="1614" t="s">
        <v>98</v>
      </c>
      <c r="M333" s="1611"/>
      <c r="N333" s="1607"/>
      <c r="O333" s="1607"/>
      <c r="P333" s="1607"/>
      <c r="Q333" s="1619"/>
    </row>
    <row r="334" spans="1:17" ht="31.5">
      <c r="A334" s="2612"/>
      <c r="B334" s="2589" t="s">
        <v>338</v>
      </c>
      <c r="C334" s="2789" t="s">
        <v>339</v>
      </c>
      <c r="D334" s="2297" t="s">
        <v>74</v>
      </c>
      <c r="E334" s="1616">
        <v>6.8</v>
      </c>
      <c r="F334" s="2336">
        <f>SUM(J334:L334)</f>
        <v>9</v>
      </c>
      <c r="G334" s="1596" t="s">
        <v>97</v>
      </c>
      <c r="H334" s="1593" t="s">
        <v>97</v>
      </c>
      <c r="I334" s="1594" t="s">
        <v>97</v>
      </c>
      <c r="J334" s="1591">
        <v>6</v>
      </c>
      <c r="K334" s="1586">
        <v>3</v>
      </c>
      <c r="L334" s="1595"/>
      <c r="M334" s="1596" t="s">
        <v>97</v>
      </c>
      <c r="N334" s="1593" t="s">
        <v>97</v>
      </c>
      <c r="O334" s="1593" t="s">
        <v>97</v>
      </c>
      <c r="P334" s="1593" t="s">
        <v>97</v>
      </c>
      <c r="Q334" s="1594" t="s">
        <v>97</v>
      </c>
    </row>
    <row r="335" spans="1:17" ht="31.5">
      <c r="A335" s="2612"/>
      <c r="B335" s="2590"/>
      <c r="C335" s="2790"/>
      <c r="D335" s="2298" t="s">
        <v>75</v>
      </c>
      <c r="E335" s="1618"/>
      <c r="F335" s="2336">
        <f>SUM(J335:L335)</f>
        <v>0</v>
      </c>
      <c r="G335" s="1604" t="s">
        <v>98</v>
      </c>
      <c r="H335" s="1602" t="s">
        <v>98</v>
      </c>
      <c r="I335" s="1603" t="s">
        <v>98</v>
      </c>
      <c r="J335" s="1604"/>
      <c r="K335" s="1602"/>
      <c r="L335" s="1603"/>
      <c r="M335" s="1604" t="s">
        <v>97</v>
      </c>
      <c r="N335" s="1602" t="s">
        <v>97</v>
      </c>
      <c r="O335" s="1602" t="s">
        <v>97</v>
      </c>
      <c r="P335" s="1602" t="s">
        <v>97</v>
      </c>
      <c r="Q335" s="1603" t="s">
        <v>97</v>
      </c>
    </row>
    <row r="336" spans="1:17" ht="31.5">
      <c r="A336" s="2612"/>
      <c r="B336" s="2590"/>
      <c r="C336" s="2790"/>
      <c r="D336" s="2298" t="s">
        <v>76</v>
      </c>
      <c r="E336" s="1618"/>
      <c r="F336" s="2336">
        <f>SUM(G336:I336)</f>
        <v>0</v>
      </c>
      <c r="G336" s="1604"/>
      <c r="H336" s="1602"/>
      <c r="I336" s="1603"/>
      <c r="J336" s="1604" t="s">
        <v>97</v>
      </c>
      <c r="K336" s="1602" t="s">
        <v>97</v>
      </c>
      <c r="L336" s="1603" t="s">
        <v>97</v>
      </c>
      <c r="M336" s="1604" t="s">
        <v>97</v>
      </c>
      <c r="N336" s="1602" t="s">
        <v>97</v>
      </c>
      <c r="O336" s="1602" t="s">
        <v>97</v>
      </c>
      <c r="P336" s="1602" t="s">
        <v>97</v>
      </c>
      <c r="Q336" s="1603" t="s">
        <v>97</v>
      </c>
    </row>
    <row r="337" spans="1:17">
      <c r="A337" s="2612"/>
      <c r="B337" s="2590"/>
      <c r="C337" s="2790"/>
      <c r="D337" s="2298" t="s">
        <v>77</v>
      </c>
      <c r="E337" s="1618">
        <v>82.69</v>
      </c>
      <c r="F337" s="2336">
        <f>SUM(M337:Q337)</f>
        <v>13</v>
      </c>
      <c r="G337" s="1604" t="s">
        <v>98</v>
      </c>
      <c r="H337" s="1602" t="s">
        <v>98</v>
      </c>
      <c r="I337" s="1603" t="s">
        <v>98</v>
      </c>
      <c r="J337" s="1604" t="s">
        <v>97</v>
      </c>
      <c r="K337" s="1602" t="s">
        <v>97</v>
      </c>
      <c r="L337" s="1603" t="s">
        <v>97</v>
      </c>
      <c r="M337" s="1604">
        <v>2</v>
      </c>
      <c r="N337" s="1602">
        <v>3</v>
      </c>
      <c r="O337" s="1602">
        <v>7</v>
      </c>
      <c r="P337" s="1602">
        <v>1</v>
      </c>
      <c r="Q337" s="1603"/>
    </row>
    <row r="338" spans="1:17" ht="32.25" thickBot="1">
      <c r="A338" s="2612"/>
      <c r="B338" s="2591"/>
      <c r="C338" s="2791"/>
      <c r="D338" s="2300" t="s">
        <v>78</v>
      </c>
      <c r="E338" s="1621"/>
      <c r="F338" s="2337">
        <f>SUM(M338:Q338)</f>
        <v>0</v>
      </c>
      <c r="G338" s="1615" t="s">
        <v>97</v>
      </c>
      <c r="H338" s="1613" t="s">
        <v>97</v>
      </c>
      <c r="I338" s="1614" t="s">
        <v>97</v>
      </c>
      <c r="J338" s="1615" t="s">
        <v>97</v>
      </c>
      <c r="K338" s="1613" t="s">
        <v>98</v>
      </c>
      <c r="L338" s="1614" t="s">
        <v>98</v>
      </c>
      <c r="M338" s="1611"/>
      <c r="N338" s="1607"/>
      <c r="O338" s="1607"/>
      <c r="P338" s="1607"/>
      <c r="Q338" s="1619"/>
    </row>
    <row r="339" spans="1:17" ht="31.5">
      <c r="A339" s="2612"/>
      <c r="B339" s="2589" t="s">
        <v>340</v>
      </c>
      <c r="C339" s="2789" t="s">
        <v>341</v>
      </c>
      <c r="D339" s="2297" t="s">
        <v>74</v>
      </c>
      <c r="E339" s="1616">
        <v>8</v>
      </c>
      <c r="F339" s="2335">
        <f>SUM(J339:L339)</f>
        <v>1</v>
      </c>
      <c r="G339" s="1596" t="s">
        <v>97</v>
      </c>
      <c r="H339" s="1593" t="s">
        <v>97</v>
      </c>
      <c r="I339" s="1594" t="s">
        <v>97</v>
      </c>
      <c r="J339" s="1591"/>
      <c r="K339" s="1586">
        <v>1</v>
      </c>
      <c r="L339" s="1595"/>
      <c r="M339" s="1596" t="s">
        <v>97</v>
      </c>
      <c r="N339" s="1593" t="s">
        <v>97</v>
      </c>
      <c r="O339" s="1593" t="s">
        <v>97</v>
      </c>
      <c r="P339" s="1593" t="s">
        <v>97</v>
      </c>
      <c r="Q339" s="1594" t="s">
        <v>97</v>
      </c>
    </row>
    <row r="340" spans="1:17" ht="31.5">
      <c r="A340" s="2612"/>
      <c r="B340" s="2590"/>
      <c r="C340" s="2790"/>
      <c r="D340" s="2298" t="s">
        <v>75</v>
      </c>
      <c r="E340" s="1618"/>
      <c r="F340" s="2336">
        <f>SUM(J340:L340)</f>
        <v>0</v>
      </c>
      <c r="G340" s="1604" t="s">
        <v>98</v>
      </c>
      <c r="H340" s="1602" t="s">
        <v>98</v>
      </c>
      <c r="I340" s="1603" t="s">
        <v>98</v>
      </c>
      <c r="J340" s="1604"/>
      <c r="K340" s="1602"/>
      <c r="L340" s="1603"/>
      <c r="M340" s="1604" t="s">
        <v>97</v>
      </c>
      <c r="N340" s="1602" t="s">
        <v>97</v>
      </c>
      <c r="O340" s="1602" t="s">
        <v>97</v>
      </c>
      <c r="P340" s="1602" t="s">
        <v>97</v>
      </c>
      <c r="Q340" s="1603" t="s">
        <v>97</v>
      </c>
    </row>
    <row r="341" spans="1:17" ht="31.5">
      <c r="A341" s="2612"/>
      <c r="B341" s="2590"/>
      <c r="C341" s="2790"/>
      <c r="D341" s="2298" t="s">
        <v>76</v>
      </c>
      <c r="E341" s="1618"/>
      <c r="F341" s="2336">
        <f>SUM(G341:I341)</f>
        <v>0</v>
      </c>
      <c r="G341" s="1604"/>
      <c r="H341" s="1602"/>
      <c r="I341" s="1603"/>
      <c r="J341" s="1604" t="s">
        <v>97</v>
      </c>
      <c r="K341" s="1602" t="s">
        <v>97</v>
      </c>
      <c r="L341" s="1603" t="s">
        <v>97</v>
      </c>
      <c r="M341" s="1604" t="s">
        <v>97</v>
      </c>
      <c r="N341" s="1602" t="s">
        <v>97</v>
      </c>
      <c r="O341" s="1602" t="s">
        <v>97</v>
      </c>
      <c r="P341" s="1602" t="s">
        <v>97</v>
      </c>
      <c r="Q341" s="1603" t="s">
        <v>97</v>
      </c>
    </row>
    <row r="342" spans="1:17">
      <c r="A342" s="2612"/>
      <c r="B342" s="2590"/>
      <c r="C342" s="2790"/>
      <c r="D342" s="2298" t="s">
        <v>77</v>
      </c>
      <c r="E342" s="1618">
        <v>136</v>
      </c>
      <c r="F342" s="2336">
        <f>SUM(M342:Q342)</f>
        <v>3</v>
      </c>
      <c r="G342" s="1604" t="s">
        <v>98</v>
      </c>
      <c r="H342" s="1602" t="s">
        <v>98</v>
      </c>
      <c r="I342" s="1603" t="s">
        <v>98</v>
      </c>
      <c r="J342" s="1604" t="s">
        <v>97</v>
      </c>
      <c r="K342" s="1602" t="s">
        <v>97</v>
      </c>
      <c r="L342" s="1603" t="s">
        <v>97</v>
      </c>
      <c r="M342" s="1604"/>
      <c r="N342" s="1602"/>
      <c r="O342" s="1602">
        <v>1</v>
      </c>
      <c r="P342" s="1602">
        <v>1</v>
      </c>
      <c r="Q342" s="1603">
        <v>1</v>
      </c>
    </row>
    <row r="343" spans="1:17" ht="32.25" thickBot="1">
      <c r="A343" s="2612"/>
      <c r="B343" s="2591"/>
      <c r="C343" s="2791"/>
      <c r="D343" s="2300" t="s">
        <v>78</v>
      </c>
      <c r="E343" s="1621"/>
      <c r="F343" s="2337">
        <f>SUM(M343:Q343)</f>
        <v>0</v>
      </c>
      <c r="G343" s="1615" t="s">
        <v>97</v>
      </c>
      <c r="H343" s="1613" t="s">
        <v>97</v>
      </c>
      <c r="I343" s="1614" t="s">
        <v>97</v>
      </c>
      <c r="J343" s="1615" t="s">
        <v>97</v>
      </c>
      <c r="K343" s="1613" t="s">
        <v>98</v>
      </c>
      <c r="L343" s="1614" t="s">
        <v>98</v>
      </c>
      <c r="M343" s="1611"/>
      <c r="N343" s="1607"/>
      <c r="O343" s="1607"/>
      <c r="P343" s="1607"/>
      <c r="Q343" s="1619"/>
    </row>
    <row r="344" spans="1:17" ht="31.5">
      <c r="A344" s="2612"/>
      <c r="B344" s="2603" t="s">
        <v>342</v>
      </c>
      <c r="C344" s="2789" t="s">
        <v>337</v>
      </c>
      <c r="D344" s="2297" t="s">
        <v>74</v>
      </c>
      <c r="E344" s="1616"/>
      <c r="F344" s="2335">
        <f>SUM(J344:L344)</f>
        <v>0</v>
      </c>
      <c r="G344" s="1596" t="s">
        <v>97</v>
      </c>
      <c r="H344" s="1593" t="s">
        <v>97</v>
      </c>
      <c r="I344" s="1594" t="s">
        <v>97</v>
      </c>
      <c r="J344" s="1591"/>
      <c r="K344" s="1586"/>
      <c r="L344" s="1595"/>
      <c r="M344" s="1596" t="s">
        <v>97</v>
      </c>
      <c r="N344" s="1593" t="s">
        <v>97</v>
      </c>
      <c r="O344" s="1593" t="s">
        <v>97</v>
      </c>
      <c r="P344" s="1593" t="s">
        <v>97</v>
      </c>
      <c r="Q344" s="1594" t="s">
        <v>97</v>
      </c>
    </row>
    <row r="345" spans="1:17" ht="31.5">
      <c r="A345" s="2612"/>
      <c r="B345" s="2604"/>
      <c r="C345" s="2790"/>
      <c r="D345" s="2298" t="s">
        <v>75</v>
      </c>
      <c r="E345" s="1618"/>
      <c r="F345" s="2336">
        <f>SUM(J345:L345)</f>
        <v>0</v>
      </c>
      <c r="G345" s="1604" t="s">
        <v>98</v>
      </c>
      <c r="H345" s="1602" t="s">
        <v>98</v>
      </c>
      <c r="I345" s="1603" t="s">
        <v>98</v>
      </c>
      <c r="J345" s="1604"/>
      <c r="K345" s="1602"/>
      <c r="L345" s="1603"/>
      <c r="M345" s="1604" t="s">
        <v>97</v>
      </c>
      <c r="N345" s="1602" t="s">
        <v>97</v>
      </c>
      <c r="O345" s="1602" t="s">
        <v>97</v>
      </c>
      <c r="P345" s="1602" t="s">
        <v>97</v>
      </c>
      <c r="Q345" s="1603" t="s">
        <v>97</v>
      </c>
    </row>
    <row r="346" spans="1:17" ht="31.5">
      <c r="A346" s="2612"/>
      <c r="B346" s="2604"/>
      <c r="C346" s="2790"/>
      <c r="D346" s="2298" t="s">
        <v>76</v>
      </c>
      <c r="E346" s="1618"/>
      <c r="F346" s="2336">
        <f>SUM(G346:I346)</f>
        <v>0</v>
      </c>
      <c r="G346" s="1604"/>
      <c r="H346" s="1602"/>
      <c r="I346" s="1603"/>
      <c r="J346" s="1604" t="s">
        <v>97</v>
      </c>
      <c r="K346" s="1602" t="s">
        <v>97</v>
      </c>
      <c r="L346" s="1603" t="s">
        <v>97</v>
      </c>
      <c r="M346" s="1604" t="s">
        <v>97</v>
      </c>
      <c r="N346" s="1602" t="s">
        <v>97</v>
      </c>
      <c r="O346" s="1602" t="s">
        <v>97</v>
      </c>
      <c r="P346" s="1602" t="s">
        <v>97</v>
      </c>
      <c r="Q346" s="1603" t="s">
        <v>97</v>
      </c>
    </row>
    <row r="347" spans="1:17">
      <c r="A347" s="2612"/>
      <c r="B347" s="2604"/>
      <c r="C347" s="2790"/>
      <c r="D347" s="2298" t="s">
        <v>77</v>
      </c>
      <c r="E347" s="1618">
        <v>100</v>
      </c>
      <c r="F347" s="2336">
        <f>SUM(M347:Q347)</f>
        <v>3</v>
      </c>
      <c r="G347" s="1604" t="s">
        <v>98</v>
      </c>
      <c r="H347" s="1602" t="s">
        <v>98</v>
      </c>
      <c r="I347" s="1603" t="s">
        <v>98</v>
      </c>
      <c r="J347" s="1604" t="s">
        <v>97</v>
      </c>
      <c r="K347" s="1602" t="s">
        <v>97</v>
      </c>
      <c r="L347" s="1603" t="s">
        <v>97</v>
      </c>
      <c r="M347" s="1604">
        <v>1</v>
      </c>
      <c r="N347" s="1602"/>
      <c r="O347" s="1602">
        <v>1</v>
      </c>
      <c r="P347" s="1602">
        <v>1</v>
      </c>
      <c r="Q347" s="1603"/>
    </row>
    <row r="348" spans="1:17" ht="32.25" thickBot="1">
      <c r="A348" s="2612"/>
      <c r="B348" s="2605"/>
      <c r="C348" s="2791"/>
      <c r="D348" s="2300" t="s">
        <v>78</v>
      </c>
      <c r="E348" s="1621"/>
      <c r="F348" s="2337">
        <f>SUM(M348:Q348)</f>
        <v>0</v>
      </c>
      <c r="G348" s="1615" t="s">
        <v>97</v>
      </c>
      <c r="H348" s="1613" t="s">
        <v>97</v>
      </c>
      <c r="I348" s="1614" t="s">
        <v>97</v>
      </c>
      <c r="J348" s="1615" t="s">
        <v>97</v>
      </c>
      <c r="K348" s="1613" t="s">
        <v>98</v>
      </c>
      <c r="L348" s="1614" t="s">
        <v>98</v>
      </c>
      <c r="M348" s="1611"/>
      <c r="N348" s="1607"/>
      <c r="O348" s="1607"/>
      <c r="P348" s="1607"/>
      <c r="Q348" s="1619"/>
    </row>
    <row r="349" spans="1:17" ht="31.5">
      <c r="A349" s="2612"/>
      <c r="B349" s="2468" t="s">
        <v>343</v>
      </c>
      <c r="C349" s="2789" t="s">
        <v>334</v>
      </c>
      <c r="D349" s="2297" t="s">
        <v>74</v>
      </c>
      <c r="E349" s="1616"/>
      <c r="F349" s="2335">
        <f>SUM(J349:L349)</f>
        <v>0</v>
      </c>
      <c r="G349" s="1596" t="s">
        <v>97</v>
      </c>
      <c r="H349" s="1593" t="s">
        <v>97</v>
      </c>
      <c r="I349" s="1594" t="s">
        <v>97</v>
      </c>
      <c r="J349" s="1591"/>
      <c r="K349" s="1586"/>
      <c r="L349" s="1595"/>
      <c r="M349" s="1596" t="s">
        <v>97</v>
      </c>
      <c r="N349" s="1593" t="s">
        <v>97</v>
      </c>
      <c r="O349" s="1593" t="s">
        <v>97</v>
      </c>
      <c r="P349" s="1593" t="s">
        <v>97</v>
      </c>
      <c r="Q349" s="1594" t="s">
        <v>97</v>
      </c>
    </row>
    <row r="350" spans="1:17" ht="31.5">
      <c r="A350" s="2612"/>
      <c r="B350" s="2469"/>
      <c r="C350" s="2790"/>
      <c r="D350" s="2298" t="s">
        <v>75</v>
      </c>
      <c r="E350" s="1618"/>
      <c r="F350" s="2336">
        <f>SUM(J350:L350)</f>
        <v>0</v>
      </c>
      <c r="G350" s="1604" t="s">
        <v>98</v>
      </c>
      <c r="H350" s="1602" t="s">
        <v>98</v>
      </c>
      <c r="I350" s="1603" t="s">
        <v>98</v>
      </c>
      <c r="J350" s="1604"/>
      <c r="K350" s="1602"/>
      <c r="L350" s="1603"/>
      <c r="M350" s="1604" t="s">
        <v>97</v>
      </c>
      <c r="N350" s="1602" t="s">
        <v>97</v>
      </c>
      <c r="O350" s="1602" t="s">
        <v>97</v>
      </c>
      <c r="P350" s="1602" t="s">
        <v>97</v>
      </c>
      <c r="Q350" s="1603" t="s">
        <v>97</v>
      </c>
    </row>
    <row r="351" spans="1:17" ht="31.5">
      <c r="A351" s="2612"/>
      <c r="B351" s="2469"/>
      <c r="C351" s="2790"/>
      <c r="D351" s="2298" t="s">
        <v>76</v>
      </c>
      <c r="E351" s="1618"/>
      <c r="F351" s="2336">
        <f>SUM(G351:I351)</f>
        <v>0</v>
      </c>
      <c r="G351" s="1604"/>
      <c r="H351" s="1602"/>
      <c r="I351" s="1603"/>
      <c r="J351" s="1604" t="s">
        <v>97</v>
      </c>
      <c r="K351" s="1602" t="s">
        <v>97</v>
      </c>
      <c r="L351" s="1603" t="s">
        <v>97</v>
      </c>
      <c r="M351" s="1604" t="s">
        <v>97</v>
      </c>
      <c r="N351" s="1602" t="s">
        <v>97</v>
      </c>
      <c r="O351" s="1602" t="s">
        <v>97</v>
      </c>
      <c r="P351" s="1602" t="s">
        <v>97</v>
      </c>
      <c r="Q351" s="1603" t="s">
        <v>97</v>
      </c>
    </row>
    <row r="352" spans="1:17">
      <c r="A352" s="2612"/>
      <c r="B352" s="2469"/>
      <c r="C352" s="2790"/>
      <c r="D352" s="2298" t="s">
        <v>77</v>
      </c>
      <c r="E352" s="1618">
        <v>100.83</v>
      </c>
      <c r="F352" s="2336">
        <f>SUM(M352:Q352)</f>
        <v>6</v>
      </c>
      <c r="G352" s="1604" t="s">
        <v>98</v>
      </c>
      <c r="H352" s="1602" t="s">
        <v>98</v>
      </c>
      <c r="I352" s="1603" t="s">
        <v>98</v>
      </c>
      <c r="J352" s="1604" t="s">
        <v>97</v>
      </c>
      <c r="K352" s="1602" t="s">
        <v>97</v>
      </c>
      <c r="L352" s="1603" t="s">
        <v>97</v>
      </c>
      <c r="M352" s="1604"/>
      <c r="N352" s="1602">
        <v>3</v>
      </c>
      <c r="O352" s="1602"/>
      <c r="P352" s="1602">
        <v>3</v>
      </c>
      <c r="Q352" s="1603"/>
    </row>
    <row r="353" spans="1:17" ht="32.25" thickBot="1">
      <c r="A353" s="2612"/>
      <c r="B353" s="2470"/>
      <c r="C353" s="2791"/>
      <c r="D353" s="2300" t="s">
        <v>78</v>
      </c>
      <c r="E353" s="1621"/>
      <c r="F353" s="2337">
        <f>SUM(M353:Q353)</f>
        <v>0</v>
      </c>
      <c r="G353" s="1615" t="s">
        <v>97</v>
      </c>
      <c r="H353" s="1613" t="s">
        <v>97</v>
      </c>
      <c r="I353" s="1614" t="s">
        <v>97</v>
      </c>
      <c r="J353" s="1615" t="s">
        <v>97</v>
      </c>
      <c r="K353" s="1613" t="s">
        <v>98</v>
      </c>
      <c r="L353" s="1614" t="s">
        <v>98</v>
      </c>
      <c r="M353" s="1611"/>
      <c r="N353" s="1607"/>
      <c r="O353" s="1607"/>
      <c r="P353" s="1607"/>
      <c r="Q353" s="1619"/>
    </row>
    <row r="354" spans="1:17" ht="31.5">
      <c r="A354" s="2612"/>
      <c r="B354" s="2468" t="s">
        <v>344</v>
      </c>
      <c r="C354" s="2789" t="s">
        <v>345</v>
      </c>
      <c r="D354" s="2297" t="s">
        <v>74</v>
      </c>
      <c r="E354" s="1616"/>
      <c r="F354" s="2335">
        <f>SUM(J354:L354)</f>
        <v>0</v>
      </c>
      <c r="G354" s="1596" t="s">
        <v>97</v>
      </c>
      <c r="H354" s="1593" t="s">
        <v>97</v>
      </c>
      <c r="I354" s="1594" t="s">
        <v>97</v>
      </c>
      <c r="J354" s="1591"/>
      <c r="K354" s="1586"/>
      <c r="L354" s="1595"/>
      <c r="M354" s="1596" t="s">
        <v>97</v>
      </c>
      <c r="N354" s="1593" t="s">
        <v>97</v>
      </c>
      <c r="O354" s="1593" t="s">
        <v>97</v>
      </c>
      <c r="P354" s="1593" t="s">
        <v>97</v>
      </c>
      <c r="Q354" s="1594" t="s">
        <v>97</v>
      </c>
    </row>
    <row r="355" spans="1:17" ht="31.5">
      <c r="A355" s="2612"/>
      <c r="B355" s="2469"/>
      <c r="C355" s="2790"/>
      <c r="D355" s="2298" t="s">
        <v>75</v>
      </c>
      <c r="E355" s="1618"/>
      <c r="F355" s="2336">
        <f>SUM(J355:L355)</f>
        <v>0</v>
      </c>
      <c r="G355" s="1604" t="s">
        <v>98</v>
      </c>
      <c r="H355" s="1602" t="s">
        <v>98</v>
      </c>
      <c r="I355" s="1603" t="s">
        <v>98</v>
      </c>
      <c r="J355" s="1604"/>
      <c r="K355" s="1602"/>
      <c r="L355" s="1603"/>
      <c r="M355" s="1604" t="s">
        <v>97</v>
      </c>
      <c r="N355" s="1602" t="s">
        <v>97</v>
      </c>
      <c r="O355" s="1602" t="s">
        <v>97</v>
      </c>
      <c r="P355" s="1602" t="s">
        <v>97</v>
      </c>
      <c r="Q355" s="1603" t="s">
        <v>97</v>
      </c>
    </row>
    <row r="356" spans="1:17" ht="31.5">
      <c r="A356" s="2612"/>
      <c r="B356" s="2469"/>
      <c r="C356" s="2790"/>
      <c r="D356" s="2298" t="s">
        <v>76</v>
      </c>
      <c r="E356" s="1618"/>
      <c r="F356" s="2336">
        <f>SUM(G356:I356)</f>
        <v>0</v>
      </c>
      <c r="G356" s="1604"/>
      <c r="H356" s="1602"/>
      <c r="I356" s="1603"/>
      <c r="J356" s="1604" t="s">
        <v>97</v>
      </c>
      <c r="K356" s="1602" t="s">
        <v>97</v>
      </c>
      <c r="L356" s="1603" t="s">
        <v>97</v>
      </c>
      <c r="M356" s="1604" t="s">
        <v>97</v>
      </c>
      <c r="N356" s="1602" t="s">
        <v>97</v>
      </c>
      <c r="O356" s="1602" t="s">
        <v>97</v>
      </c>
      <c r="P356" s="1602" t="s">
        <v>97</v>
      </c>
      <c r="Q356" s="1603" t="s">
        <v>97</v>
      </c>
    </row>
    <row r="357" spans="1:17">
      <c r="A357" s="2612"/>
      <c r="B357" s="2469"/>
      <c r="C357" s="2790"/>
      <c r="D357" s="2298" t="s">
        <v>77</v>
      </c>
      <c r="E357" s="1618">
        <v>116.4</v>
      </c>
      <c r="F357" s="2336">
        <v>7</v>
      </c>
      <c r="G357" s="1604" t="s">
        <v>98</v>
      </c>
      <c r="H357" s="1602" t="s">
        <v>98</v>
      </c>
      <c r="I357" s="1603" t="s">
        <v>98</v>
      </c>
      <c r="J357" s="1604" t="s">
        <v>97</v>
      </c>
      <c r="K357" s="1602" t="s">
        <v>97</v>
      </c>
      <c r="L357" s="1603" t="s">
        <v>97</v>
      </c>
      <c r="M357" s="1604"/>
      <c r="N357" s="1602"/>
      <c r="O357" s="1602">
        <v>6</v>
      </c>
      <c r="P357" s="1602">
        <v>1</v>
      </c>
      <c r="Q357" s="1603"/>
    </row>
    <row r="358" spans="1:17" ht="32.25" thickBot="1">
      <c r="A358" s="2612"/>
      <c r="B358" s="2469"/>
      <c r="C358" s="2792"/>
      <c r="D358" s="2299" t="s">
        <v>78</v>
      </c>
      <c r="E358" s="1620"/>
      <c r="F358" s="2338">
        <f>SUM(M358:Q358)</f>
        <v>0</v>
      </c>
      <c r="G358" s="1685" t="s">
        <v>97</v>
      </c>
      <c r="H358" s="1683" t="s">
        <v>97</v>
      </c>
      <c r="I358" s="1684" t="s">
        <v>97</v>
      </c>
      <c r="J358" s="1685" t="s">
        <v>97</v>
      </c>
      <c r="K358" s="1683" t="s">
        <v>98</v>
      </c>
      <c r="L358" s="1684" t="s">
        <v>98</v>
      </c>
      <c r="M358" s="1609"/>
      <c r="N358" s="1670"/>
      <c r="O358" s="1670"/>
      <c r="P358" s="1670"/>
      <c r="Q358" s="1686"/>
    </row>
    <row r="359" spans="1:17" ht="31.5">
      <c r="A359" s="2612"/>
      <c r="B359" s="2454" t="s">
        <v>346</v>
      </c>
      <c r="C359" s="2815" t="s">
        <v>347</v>
      </c>
      <c r="D359" s="2297" t="s">
        <v>74</v>
      </c>
      <c r="E359" s="1616">
        <v>13</v>
      </c>
      <c r="F359" s="2335">
        <v>8</v>
      </c>
      <c r="G359" s="1596" t="s">
        <v>97</v>
      </c>
      <c r="H359" s="1593" t="s">
        <v>97</v>
      </c>
      <c r="I359" s="1594" t="s">
        <v>97</v>
      </c>
      <c r="J359" s="1616"/>
      <c r="K359" s="1586">
        <v>8</v>
      </c>
      <c r="L359" s="1595"/>
      <c r="M359" s="1592" t="s">
        <v>97</v>
      </c>
      <c r="N359" s="1593" t="s">
        <v>97</v>
      </c>
      <c r="O359" s="1593" t="s">
        <v>97</v>
      </c>
      <c r="P359" s="1593" t="s">
        <v>97</v>
      </c>
      <c r="Q359" s="1594" t="s">
        <v>97</v>
      </c>
    </row>
    <row r="360" spans="1:17" ht="31.5">
      <c r="A360" s="2612"/>
      <c r="B360" s="2455"/>
      <c r="C360" s="2816"/>
      <c r="D360" s="2298" t="s">
        <v>75</v>
      </c>
      <c r="E360" s="1618"/>
      <c r="F360" s="2336">
        <f>SUM(J360:L360)</f>
        <v>0</v>
      </c>
      <c r="G360" s="1604" t="s">
        <v>98</v>
      </c>
      <c r="H360" s="1602" t="s">
        <v>98</v>
      </c>
      <c r="I360" s="1603" t="s">
        <v>98</v>
      </c>
      <c r="J360" s="1601"/>
      <c r="K360" s="1602"/>
      <c r="L360" s="1603"/>
      <c r="M360" s="1601" t="s">
        <v>97</v>
      </c>
      <c r="N360" s="1602" t="s">
        <v>97</v>
      </c>
      <c r="O360" s="1602" t="s">
        <v>97</v>
      </c>
      <c r="P360" s="1602" t="s">
        <v>97</v>
      </c>
      <c r="Q360" s="1603" t="s">
        <v>97</v>
      </c>
    </row>
    <row r="361" spans="1:17" ht="31.5">
      <c r="A361" s="2612"/>
      <c r="B361" s="2455"/>
      <c r="C361" s="2816"/>
      <c r="D361" s="2298" t="s">
        <v>76</v>
      </c>
      <c r="E361" s="1618"/>
      <c r="F361" s="2336">
        <f>SUM(G361:I361)</f>
        <v>0</v>
      </c>
      <c r="G361" s="1604"/>
      <c r="H361" s="1602"/>
      <c r="I361" s="1603"/>
      <c r="J361" s="1601" t="s">
        <v>97</v>
      </c>
      <c r="K361" s="1602" t="s">
        <v>97</v>
      </c>
      <c r="L361" s="1603" t="s">
        <v>97</v>
      </c>
      <c r="M361" s="1601" t="s">
        <v>97</v>
      </c>
      <c r="N361" s="1602" t="s">
        <v>97</v>
      </c>
      <c r="O361" s="1602" t="s">
        <v>97</v>
      </c>
      <c r="P361" s="1602" t="s">
        <v>97</v>
      </c>
      <c r="Q361" s="1603" t="s">
        <v>97</v>
      </c>
    </row>
    <row r="362" spans="1:17">
      <c r="A362" s="2612"/>
      <c r="B362" s="2455"/>
      <c r="C362" s="2816"/>
      <c r="D362" s="2299" t="s">
        <v>77</v>
      </c>
      <c r="E362" s="1620">
        <v>133</v>
      </c>
      <c r="F362" s="2338">
        <f>SUM(M362:Q362)</f>
        <v>32</v>
      </c>
      <c r="G362" s="1604" t="s">
        <v>98</v>
      </c>
      <c r="H362" s="1602" t="s">
        <v>98</v>
      </c>
      <c r="I362" s="1603" t="s">
        <v>98</v>
      </c>
      <c r="J362" s="1601" t="s">
        <v>97</v>
      </c>
      <c r="K362" s="1602" t="s">
        <v>97</v>
      </c>
      <c r="L362" s="1603" t="s">
        <v>97</v>
      </c>
      <c r="M362" s="1601">
        <v>1</v>
      </c>
      <c r="N362" s="1602">
        <v>3</v>
      </c>
      <c r="O362" s="1602">
        <v>3</v>
      </c>
      <c r="P362" s="1602">
        <v>8</v>
      </c>
      <c r="Q362" s="1603">
        <v>17</v>
      </c>
    </row>
    <row r="363" spans="1:17" ht="32.25" thickBot="1">
      <c r="A363" s="2612"/>
      <c r="B363" s="2456"/>
      <c r="C363" s="2818"/>
      <c r="D363" s="2309" t="s">
        <v>78</v>
      </c>
      <c r="E363" s="1621"/>
      <c r="F363" s="2339">
        <f>SUM(M363:Q363)</f>
        <v>0</v>
      </c>
      <c r="G363" s="1615" t="s">
        <v>97</v>
      </c>
      <c r="H363" s="1613" t="s">
        <v>97</v>
      </c>
      <c r="I363" s="1614" t="s">
        <v>97</v>
      </c>
      <c r="J363" s="1612" t="s">
        <v>97</v>
      </c>
      <c r="K363" s="1613" t="s">
        <v>98</v>
      </c>
      <c r="L363" s="1614" t="s">
        <v>98</v>
      </c>
      <c r="M363" s="1621"/>
      <c r="N363" s="1607"/>
      <c r="O363" s="1607"/>
      <c r="P363" s="1607"/>
      <c r="Q363" s="1619"/>
    </row>
    <row r="364" spans="1:17" ht="31.5">
      <c r="A364" s="2442" t="s">
        <v>213</v>
      </c>
      <c r="B364" s="2454" t="s">
        <v>348</v>
      </c>
      <c r="C364" s="2815" t="s">
        <v>349</v>
      </c>
      <c r="D364" s="2310" t="s">
        <v>74</v>
      </c>
      <c r="E364" s="1818">
        <v>10.1</v>
      </c>
      <c r="F364" s="2340">
        <f>SUM(J364:L364)</f>
        <v>94</v>
      </c>
      <c r="G364" s="1699" t="s">
        <v>97</v>
      </c>
      <c r="H364" s="1697" t="s">
        <v>97</v>
      </c>
      <c r="I364" s="1698" t="s">
        <v>97</v>
      </c>
      <c r="J364" s="1588">
        <v>6</v>
      </c>
      <c r="K364" s="1589">
        <v>88</v>
      </c>
      <c r="L364" s="1687">
        <v>0</v>
      </c>
      <c r="M364" s="1699" t="s">
        <v>97</v>
      </c>
      <c r="N364" s="1697" t="s">
        <v>97</v>
      </c>
      <c r="O364" s="1697" t="s">
        <v>97</v>
      </c>
      <c r="P364" s="1697" t="s">
        <v>97</v>
      </c>
      <c r="Q364" s="1698" t="s">
        <v>97</v>
      </c>
    </row>
    <row r="365" spans="1:17" ht="31.5">
      <c r="A365" s="2443"/>
      <c r="B365" s="2455"/>
      <c r="C365" s="2816"/>
      <c r="D365" s="2311" t="s">
        <v>75</v>
      </c>
      <c r="E365" s="1618"/>
      <c r="F365" s="2336">
        <f>SUM(J365:L365)</f>
        <v>0</v>
      </c>
      <c r="G365" s="1604" t="s">
        <v>98</v>
      </c>
      <c r="H365" s="1602" t="s">
        <v>98</v>
      </c>
      <c r="I365" s="1603" t="s">
        <v>98</v>
      </c>
      <c r="J365" s="1604"/>
      <c r="K365" s="1602"/>
      <c r="L365" s="1603"/>
      <c r="M365" s="1604" t="s">
        <v>97</v>
      </c>
      <c r="N365" s="1602" t="s">
        <v>97</v>
      </c>
      <c r="O365" s="1602" t="s">
        <v>97</v>
      </c>
      <c r="P365" s="1602" t="s">
        <v>97</v>
      </c>
      <c r="Q365" s="1603" t="s">
        <v>97</v>
      </c>
    </row>
    <row r="366" spans="1:17" ht="31.5">
      <c r="A366" s="2443"/>
      <c r="B366" s="2455"/>
      <c r="C366" s="2816"/>
      <c r="D366" s="2311" t="s">
        <v>76</v>
      </c>
      <c r="E366" s="1618"/>
      <c r="F366" s="2336">
        <f>SUM(G366:I366)</f>
        <v>0</v>
      </c>
      <c r="G366" s="1604"/>
      <c r="H366" s="1602"/>
      <c r="I366" s="1603"/>
      <c r="J366" s="1604" t="s">
        <v>97</v>
      </c>
      <c r="K366" s="1602" t="s">
        <v>97</v>
      </c>
      <c r="L366" s="1603" t="s">
        <v>97</v>
      </c>
      <c r="M366" s="1604" t="s">
        <v>97</v>
      </c>
      <c r="N366" s="1602" t="s">
        <v>97</v>
      </c>
      <c r="O366" s="1602" t="s">
        <v>97</v>
      </c>
      <c r="P366" s="1602" t="s">
        <v>97</v>
      </c>
      <c r="Q366" s="1603" t="s">
        <v>97</v>
      </c>
    </row>
    <row r="367" spans="1:17">
      <c r="A367" s="2443"/>
      <c r="B367" s="2455"/>
      <c r="C367" s="2816"/>
      <c r="D367" s="2311" t="s">
        <v>77</v>
      </c>
      <c r="E367" s="1618">
        <v>101.2</v>
      </c>
      <c r="F367" s="2336">
        <f>SUM(M367:Q367)</f>
        <v>703</v>
      </c>
      <c r="G367" s="1604" t="s">
        <v>98</v>
      </c>
      <c r="H367" s="1602" t="s">
        <v>98</v>
      </c>
      <c r="I367" s="1603" t="s">
        <v>98</v>
      </c>
      <c r="J367" s="1604" t="s">
        <v>97</v>
      </c>
      <c r="K367" s="1602" t="s">
        <v>97</v>
      </c>
      <c r="L367" s="1603" t="s">
        <v>97</v>
      </c>
      <c r="M367" s="1604">
        <v>9</v>
      </c>
      <c r="N367" s="1602">
        <v>31</v>
      </c>
      <c r="O367" s="1602">
        <v>606</v>
      </c>
      <c r="P367" s="1602">
        <v>49</v>
      </c>
      <c r="Q367" s="1603">
        <v>8</v>
      </c>
    </row>
    <row r="368" spans="1:17" ht="32.25" thickBot="1">
      <c r="A368" s="2443"/>
      <c r="B368" s="2456"/>
      <c r="C368" s="2816"/>
      <c r="D368" s="2312" t="s">
        <v>78</v>
      </c>
      <c r="E368" s="1621"/>
      <c r="F368" s="2337">
        <f>SUM(M368:Q368)</f>
        <v>0</v>
      </c>
      <c r="G368" s="1615" t="s">
        <v>97</v>
      </c>
      <c r="H368" s="1613" t="s">
        <v>97</v>
      </c>
      <c r="I368" s="1614" t="s">
        <v>97</v>
      </c>
      <c r="J368" s="1615" t="s">
        <v>97</v>
      </c>
      <c r="K368" s="1613" t="s">
        <v>98</v>
      </c>
      <c r="L368" s="1614" t="s">
        <v>98</v>
      </c>
      <c r="M368" s="1611"/>
      <c r="N368" s="1607"/>
      <c r="O368" s="1607"/>
      <c r="P368" s="1607"/>
      <c r="Q368" s="1619"/>
    </row>
    <row r="369" spans="1:17" ht="31.5">
      <c r="A369" s="2443"/>
      <c r="B369" s="2454" t="s">
        <v>350</v>
      </c>
      <c r="C369" s="2816"/>
      <c r="D369" s="2310" t="s">
        <v>74</v>
      </c>
      <c r="E369" s="1616">
        <v>9.5</v>
      </c>
      <c r="F369" s="2335">
        <f>SUM(J369:L369)</f>
        <v>127</v>
      </c>
      <c r="G369" s="1596" t="s">
        <v>97</v>
      </c>
      <c r="H369" s="1593" t="s">
        <v>97</v>
      </c>
      <c r="I369" s="1594" t="s">
        <v>97</v>
      </c>
      <c r="J369" s="1591">
        <v>6</v>
      </c>
      <c r="K369" s="1586">
        <v>121</v>
      </c>
      <c r="L369" s="1595"/>
      <c r="M369" s="1596" t="s">
        <v>97</v>
      </c>
      <c r="N369" s="1593" t="s">
        <v>97</v>
      </c>
      <c r="O369" s="1593" t="s">
        <v>97</v>
      </c>
      <c r="P369" s="1593" t="s">
        <v>97</v>
      </c>
      <c r="Q369" s="1594" t="s">
        <v>97</v>
      </c>
    </row>
    <row r="370" spans="1:17" ht="31.5">
      <c r="A370" s="2443"/>
      <c r="B370" s="2455"/>
      <c r="C370" s="2816"/>
      <c r="D370" s="2311" t="s">
        <v>75</v>
      </c>
      <c r="E370" s="1618"/>
      <c r="F370" s="2336">
        <f>SUM(J370:L370)</f>
        <v>0</v>
      </c>
      <c r="G370" s="1604" t="s">
        <v>98</v>
      </c>
      <c r="H370" s="1602" t="s">
        <v>98</v>
      </c>
      <c r="I370" s="1603" t="s">
        <v>98</v>
      </c>
      <c r="J370" s="1604"/>
      <c r="K370" s="1602"/>
      <c r="L370" s="1603"/>
      <c r="M370" s="1604" t="s">
        <v>97</v>
      </c>
      <c r="N370" s="1602" t="s">
        <v>97</v>
      </c>
      <c r="O370" s="1602" t="s">
        <v>97</v>
      </c>
      <c r="P370" s="1602" t="s">
        <v>97</v>
      </c>
      <c r="Q370" s="1603" t="s">
        <v>97</v>
      </c>
    </row>
    <row r="371" spans="1:17" ht="31.5">
      <c r="A371" s="2443"/>
      <c r="B371" s="2455"/>
      <c r="C371" s="2816"/>
      <c r="D371" s="2311" t="s">
        <v>76</v>
      </c>
      <c r="E371" s="1618"/>
      <c r="F371" s="2336">
        <f>SUM(G371:I371)</f>
        <v>0</v>
      </c>
      <c r="G371" s="1604"/>
      <c r="H371" s="1602"/>
      <c r="I371" s="1603"/>
      <c r="J371" s="1604" t="s">
        <v>97</v>
      </c>
      <c r="K371" s="1602" t="s">
        <v>97</v>
      </c>
      <c r="L371" s="1603" t="s">
        <v>97</v>
      </c>
      <c r="M371" s="1604" t="s">
        <v>97</v>
      </c>
      <c r="N371" s="1602" t="s">
        <v>97</v>
      </c>
      <c r="O371" s="1602" t="s">
        <v>97</v>
      </c>
      <c r="P371" s="1602" t="s">
        <v>97</v>
      </c>
      <c r="Q371" s="1603" t="s">
        <v>97</v>
      </c>
    </row>
    <row r="372" spans="1:17">
      <c r="A372" s="2443"/>
      <c r="B372" s="2455"/>
      <c r="C372" s="2816"/>
      <c r="D372" s="2311" t="s">
        <v>77</v>
      </c>
      <c r="E372" s="1618">
        <v>116.7</v>
      </c>
      <c r="F372" s="2336">
        <f>SUM(M372:Q372)</f>
        <v>710</v>
      </c>
      <c r="G372" s="1604" t="s">
        <v>98</v>
      </c>
      <c r="H372" s="1602" t="s">
        <v>98</v>
      </c>
      <c r="I372" s="1603" t="s">
        <v>98</v>
      </c>
      <c r="J372" s="1604" t="s">
        <v>97</v>
      </c>
      <c r="K372" s="1602" t="s">
        <v>97</v>
      </c>
      <c r="L372" s="1603" t="s">
        <v>97</v>
      </c>
      <c r="M372" s="1604">
        <v>9</v>
      </c>
      <c r="N372" s="1602">
        <v>15</v>
      </c>
      <c r="O372" s="1602">
        <v>186</v>
      </c>
      <c r="P372" s="1602">
        <v>499</v>
      </c>
      <c r="Q372" s="1603">
        <v>1</v>
      </c>
    </row>
    <row r="373" spans="1:17" ht="32.25" thickBot="1">
      <c r="A373" s="2443"/>
      <c r="B373" s="2473"/>
      <c r="C373" s="2816"/>
      <c r="D373" s="2313" t="s">
        <v>78</v>
      </c>
      <c r="E373" s="1620"/>
      <c r="F373" s="2338">
        <f>SUM(M373:Q373)</f>
        <v>0</v>
      </c>
      <c r="G373" s="1615" t="s">
        <v>97</v>
      </c>
      <c r="H373" s="1613" t="s">
        <v>97</v>
      </c>
      <c r="I373" s="1614" t="s">
        <v>97</v>
      </c>
      <c r="J373" s="1615" t="s">
        <v>97</v>
      </c>
      <c r="K373" s="1613" t="s">
        <v>98</v>
      </c>
      <c r="L373" s="1614" t="s">
        <v>98</v>
      </c>
      <c r="M373" s="1611"/>
      <c r="N373" s="1607"/>
      <c r="O373" s="1607"/>
      <c r="P373" s="1607"/>
      <c r="Q373" s="1619"/>
    </row>
    <row r="374" spans="1:17" ht="31.5">
      <c r="A374" s="2443"/>
      <c r="B374" s="2454" t="s">
        <v>351</v>
      </c>
      <c r="C374" s="2816"/>
      <c r="D374" s="2310" t="s">
        <v>74</v>
      </c>
      <c r="E374" s="1616">
        <v>10</v>
      </c>
      <c r="F374" s="2335">
        <f>SUM(J374:L374)</f>
        <v>225</v>
      </c>
      <c r="G374" s="1596" t="s">
        <v>97</v>
      </c>
      <c r="H374" s="1593" t="s">
        <v>97</v>
      </c>
      <c r="I374" s="1594" t="s">
        <v>97</v>
      </c>
      <c r="J374" s="1591">
        <v>32</v>
      </c>
      <c r="K374" s="1586">
        <v>193</v>
      </c>
      <c r="L374" s="1595">
        <v>0</v>
      </c>
      <c r="M374" s="1596" t="s">
        <v>97</v>
      </c>
      <c r="N374" s="1593" t="s">
        <v>97</v>
      </c>
      <c r="O374" s="1593" t="s">
        <v>97</v>
      </c>
      <c r="P374" s="1593" t="s">
        <v>97</v>
      </c>
      <c r="Q374" s="1594" t="s">
        <v>97</v>
      </c>
    </row>
    <row r="375" spans="1:17" ht="31.5">
      <c r="A375" s="2443"/>
      <c r="B375" s="2455"/>
      <c r="C375" s="2816"/>
      <c r="D375" s="2311" t="s">
        <v>75</v>
      </c>
      <c r="E375" s="1618"/>
      <c r="F375" s="2336">
        <f>SUM(J375:L375)</f>
        <v>0</v>
      </c>
      <c r="G375" s="1604" t="s">
        <v>98</v>
      </c>
      <c r="H375" s="1602" t="s">
        <v>98</v>
      </c>
      <c r="I375" s="1603" t="s">
        <v>98</v>
      </c>
      <c r="J375" s="1604"/>
      <c r="K375" s="1602"/>
      <c r="L375" s="1603"/>
      <c r="M375" s="1604" t="s">
        <v>97</v>
      </c>
      <c r="N375" s="1602" t="s">
        <v>97</v>
      </c>
      <c r="O375" s="1602" t="s">
        <v>97</v>
      </c>
      <c r="P375" s="1602" t="s">
        <v>97</v>
      </c>
      <c r="Q375" s="1603" t="s">
        <v>97</v>
      </c>
    </row>
    <row r="376" spans="1:17" ht="31.5">
      <c r="A376" s="2443"/>
      <c r="B376" s="2455"/>
      <c r="C376" s="2816"/>
      <c r="D376" s="2311" t="s">
        <v>76</v>
      </c>
      <c r="E376" s="1618"/>
      <c r="F376" s="2336">
        <f>SUM(G376:I376)</f>
        <v>0</v>
      </c>
      <c r="G376" s="1604"/>
      <c r="H376" s="1602"/>
      <c r="I376" s="1603"/>
      <c r="J376" s="1604" t="s">
        <v>97</v>
      </c>
      <c r="K376" s="1602" t="s">
        <v>97</v>
      </c>
      <c r="L376" s="1603" t="s">
        <v>97</v>
      </c>
      <c r="M376" s="1604" t="s">
        <v>97</v>
      </c>
      <c r="N376" s="1602" t="s">
        <v>97</v>
      </c>
      <c r="O376" s="1602" t="s">
        <v>97</v>
      </c>
      <c r="P376" s="1602" t="s">
        <v>97</v>
      </c>
      <c r="Q376" s="1603" t="s">
        <v>97</v>
      </c>
    </row>
    <row r="377" spans="1:17">
      <c r="A377" s="2443"/>
      <c r="B377" s="2455"/>
      <c r="C377" s="2816"/>
      <c r="D377" s="2311" t="s">
        <v>77</v>
      </c>
      <c r="E377" s="1618">
        <v>100</v>
      </c>
      <c r="F377" s="2336">
        <f>SUM(M377:Q377)</f>
        <v>536</v>
      </c>
      <c r="G377" s="1604" t="s">
        <v>98</v>
      </c>
      <c r="H377" s="1602" t="s">
        <v>98</v>
      </c>
      <c r="I377" s="1603" t="s">
        <v>98</v>
      </c>
      <c r="J377" s="1604" t="s">
        <v>97</v>
      </c>
      <c r="K377" s="1602" t="s">
        <v>97</v>
      </c>
      <c r="L377" s="1603" t="s">
        <v>97</v>
      </c>
      <c r="M377" s="1604">
        <v>39</v>
      </c>
      <c r="N377" s="1602">
        <v>128</v>
      </c>
      <c r="O377" s="1602">
        <v>321</v>
      </c>
      <c r="P377" s="1602">
        <v>45</v>
      </c>
      <c r="Q377" s="1603">
        <v>3</v>
      </c>
    </row>
    <row r="378" spans="1:17" ht="32.25" thickBot="1">
      <c r="A378" s="2443"/>
      <c r="B378" s="2456"/>
      <c r="C378" s="2817"/>
      <c r="D378" s="2312" t="s">
        <v>78</v>
      </c>
      <c r="E378" s="1621"/>
      <c r="F378" s="2337">
        <f>SUM(M378:Q378)</f>
        <v>0</v>
      </c>
      <c r="G378" s="1615" t="s">
        <v>97</v>
      </c>
      <c r="H378" s="1613" t="s">
        <v>97</v>
      </c>
      <c r="I378" s="1614" t="s">
        <v>97</v>
      </c>
      <c r="J378" s="1615" t="s">
        <v>97</v>
      </c>
      <c r="K378" s="1613" t="s">
        <v>98</v>
      </c>
      <c r="L378" s="1614" t="s">
        <v>98</v>
      </c>
      <c r="M378" s="1611"/>
      <c r="N378" s="1607"/>
      <c r="O378" s="1607"/>
      <c r="P378" s="1607"/>
      <c r="Q378" s="1619"/>
    </row>
    <row r="379" spans="1:17" ht="31.5">
      <c r="A379" s="2443"/>
      <c r="B379" s="2468" t="s">
        <v>352</v>
      </c>
      <c r="C379" s="2815" t="s">
        <v>353</v>
      </c>
      <c r="D379" s="2310" t="s">
        <v>74</v>
      </c>
      <c r="E379" s="1616"/>
      <c r="F379" s="2335">
        <f>SUM(J379:L379)</f>
        <v>0</v>
      </c>
      <c r="G379" s="1596" t="s">
        <v>97</v>
      </c>
      <c r="H379" s="1593" t="s">
        <v>97</v>
      </c>
      <c r="I379" s="1594" t="s">
        <v>97</v>
      </c>
      <c r="J379" s="1591"/>
      <c r="K379" s="1586"/>
      <c r="L379" s="1595"/>
      <c r="M379" s="1596" t="s">
        <v>97</v>
      </c>
      <c r="N379" s="1593" t="s">
        <v>97</v>
      </c>
      <c r="O379" s="1593" t="s">
        <v>97</v>
      </c>
      <c r="P379" s="1593" t="s">
        <v>97</v>
      </c>
      <c r="Q379" s="1594" t="s">
        <v>97</v>
      </c>
    </row>
    <row r="380" spans="1:17" ht="31.5">
      <c r="A380" s="2443"/>
      <c r="B380" s="2469"/>
      <c r="C380" s="2816"/>
      <c r="D380" s="2311" t="s">
        <v>75</v>
      </c>
      <c r="E380" s="1618"/>
      <c r="F380" s="2336">
        <f>SUM(J380:L380)</f>
        <v>0</v>
      </c>
      <c r="G380" s="1604" t="s">
        <v>98</v>
      </c>
      <c r="H380" s="1602" t="s">
        <v>98</v>
      </c>
      <c r="I380" s="1603" t="s">
        <v>98</v>
      </c>
      <c r="J380" s="1604"/>
      <c r="K380" s="1602"/>
      <c r="L380" s="1603"/>
      <c r="M380" s="1604" t="s">
        <v>97</v>
      </c>
      <c r="N380" s="1602" t="s">
        <v>97</v>
      </c>
      <c r="O380" s="1602" t="s">
        <v>97</v>
      </c>
      <c r="P380" s="1602" t="s">
        <v>97</v>
      </c>
      <c r="Q380" s="1603" t="s">
        <v>97</v>
      </c>
    </row>
    <row r="381" spans="1:17" ht="31.5">
      <c r="A381" s="2443"/>
      <c r="B381" s="2469"/>
      <c r="C381" s="2816"/>
      <c r="D381" s="2311" t="s">
        <v>76</v>
      </c>
      <c r="E381" s="1618"/>
      <c r="F381" s="2336">
        <f>SUM(G381:I381)</f>
        <v>0</v>
      </c>
      <c r="G381" s="1604"/>
      <c r="H381" s="1602"/>
      <c r="I381" s="1603"/>
      <c r="J381" s="1604" t="s">
        <v>97</v>
      </c>
      <c r="K381" s="1602" t="s">
        <v>97</v>
      </c>
      <c r="L381" s="1603" t="s">
        <v>97</v>
      </c>
      <c r="M381" s="1604" t="s">
        <v>97</v>
      </c>
      <c r="N381" s="1602" t="s">
        <v>97</v>
      </c>
      <c r="O381" s="1602" t="s">
        <v>97</v>
      </c>
      <c r="P381" s="1602" t="s">
        <v>97</v>
      </c>
      <c r="Q381" s="1603" t="s">
        <v>97</v>
      </c>
    </row>
    <row r="382" spans="1:17">
      <c r="A382" s="2443"/>
      <c r="B382" s="2469"/>
      <c r="C382" s="2816"/>
      <c r="D382" s="2311" t="s">
        <v>77</v>
      </c>
      <c r="E382" s="1618">
        <v>112.5</v>
      </c>
      <c r="F382" s="2336">
        <f>SUM(M382:Q382)</f>
        <v>17</v>
      </c>
      <c r="G382" s="1604" t="s">
        <v>98</v>
      </c>
      <c r="H382" s="1602" t="s">
        <v>98</v>
      </c>
      <c r="I382" s="1603" t="s">
        <v>98</v>
      </c>
      <c r="J382" s="1604" t="s">
        <v>97</v>
      </c>
      <c r="K382" s="1602" t="s">
        <v>97</v>
      </c>
      <c r="L382" s="1603" t="s">
        <v>97</v>
      </c>
      <c r="M382" s="1604">
        <v>1</v>
      </c>
      <c r="N382" s="1602">
        <v>0</v>
      </c>
      <c r="O382" s="1602">
        <v>7</v>
      </c>
      <c r="P382" s="1602">
        <v>7</v>
      </c>
      <c r="Q382" s="1603">
        <v>2</v>
      </c>
    </row>
    <row r="383" spans="1:17" ht="32.25" thickBot="1">
      <c r="A383" s="2443"/>
      <c r="B383" s="2470"/>
      <c r="C383" s="2817"/>
      <c r="D383" s="2312" t="s">
        <v>78</v>
      </c>
      <c r="E383" s="1621"/>
      <c r="F383" s="2337">
        <f>SUM(M383:Q383)</f>
        <v>0</v>
      </c>
      <c r="G383" s="1615" t="s">
        <v>97</v>
      </c>
      <c r="H383" s="1613" t="s">
        <v>97</v>
      </c>
      <c r="I383" s="1614" t="s">
        <v>97</v>
      </c>
      <c r="J383" s="1615" t="s">
        <v>97</v>
      </c>
      <c r="K383" s="1613" t="s">
        <v>98</v>
      </c>
      <c r="L383" s="1614" t="s">
        <v>98</v>
      </c>
      <c r="M383" s="1611"/>
      <c r="N383" s="1607"/>
      <c r="O383" s="1607"/>
      <c r="P383" s="1607"/>
      <c r="Q383" s="1619"/>
    </row>
    <row r="384" spans="1:17" ht="31.5">
      <c r="A384" s="2443"/>
      <c r="B384" s="2454" t="s">
        <v>354</v>
      </c>
      <c r="C384" s="2789" t="s">
        <v>355</v>
      </c>
      <c r="D384" s="2310" t="s">
        <v>74</v>
      </c>
      <c r="E384" s="1616">
        <v>12</v>
      </c>
      <c r="F384" s="2335">
        <f>SUM(J384:L384)</f>
        <v>49</v>
      </c>
      <c r="G384" s="1596" t="s">
        <v>97</v>
      </c>
      <c r="H384" s="1593" t="s">
        <v>97</v>
      </c>
      <c r="I384" s="1594" t="s">
        <v>97</v>
      </c>
      <c r="J384" s="1591"/>
      <c r="K384" s="1586">
        <v>49</v>
      </c>
      <c r="L384" s="1595"/>
      <c r="M384" s="1596" t="s">
        <v>97</v>
      </c>
      <c r="N384" s="1593" t="s">
        <v>97</v>
      </c>
      <c r="O384" s="1593" t="s">
        <v>97</v>
      </c>
      <c r="P384" s="1593" t="s">
        <v>97</v>
      </c>
      <c r="Q384" s="1594" t="s">
        <v>97</v>
      </c>
    </row>
    <row r="385" spans="1:17" ht="31.5">
      <c r="A385" s="2443"/>
      <c r="B385" s="2455"/>
      <c r="C385" s="2790"/>
      <c r="D385" s="2311" t="s">
        <v>75</v>
      </c>
      <c r="E385" s="1618"/>
      <c r="F385" s="2336">
        <f>SUM(J385:L385)</f>
        <v>0</v>
      </c>
      <c r="G385" s="1604" t="s">
        <v>98</v>
      </c>
      <c r="H385" s="1602" t="s">
        <v>98</v>
      </c>
      <c r="I385" s="1603" t="s">
        <v>98</v>
      </c>
      <c r="J385" s="1604"/>
      <c r="K385" s="1602"/>
      <c r="L385" s="1603"/>
      <c r="M385" s="1604" t="s">
        <v>97</v>
      </c>
      <c r="N385" s="1602" t="s">
        <v>97</v>
      </c>
      <c r="O385" s="1602" t="s">
        <v>97</v>
      </c>
      <c r="P385" s="1602" t="s">
        <v>97</v>
      </c>
      <c r="Q385" s="1603" t="s">
        <v>97</v>
      </c>
    </row>
    <row r="386" spans="1:17" ht="31.5">
      <c r="A386" s="2443"/>
      <c r="B386" s="2455"/>
      <c r="C386" s="2790"/>
      <c r="D386" s="2311" t="s">
        <v>76</v>
      </c>
      <c r="E386" s="1618"/>
      <c r="F386" s="2336">
        <f>SUM(G386:I386)</f>
        <v>0</v>
      </c>
      <c r="G386" s="1604"/>
      <c r="H386" s="1602"/>
      <c r="I386" s="1603"/>
      <c r="J386" s="1604" t="s">
        <v>97</v>
      </c>
      <c r="K386" s="1602" t="s">
        <v>97</v>
      </c>
      <c r="L386" s="1603" t="s">
        <v>97</v>
      </c>
      <c r="M386" s="1604" t="s">
        <v>97</v>
      </c>
      <c r="N386" s="1602" t="s">
        <v>97</v>
      </c>
      <c r="O386" s="1602" t="s">
        <v>97</v>
      </c>
      <c r="P386" s="1602" t="s">
        <v>97</v>
      </c>
      <c r="Q386" s="1603" t="s">
        <v>97</v>
      </c>
    </row>
    <row r="387" spans="1:17">
      <c r="A387" s="2443"/>
      <c r="B387" s="2455"/>
      <c r="C387" s="2790"/>
      <c r="D387" s="2311" t="s">
        <v>77</v>
      </c>
      <c r="E387" s="1618">
        <v>100</v>
      </c>
      <c r="F387" s="2336">
        <f>SUM(M387:Q387)</f>
        <v>202</v>
      </c>
      <c r="G387" s="1604" t="s">
        <v>98</v>
      </c>
      <c r="H387" s="1602" t="s">
        <v>98</v>
      </c>
      <c r="I387" s="1603" t="s">
        <v>98</v>
      </c>
      <c r="J387" s="1604" t="s">
        <v>97</v>
      </c>
      <c r="K387" s="1602" t="s">
        <v>97</v>
      </c>
      <c r="L387" s="1603" t="s">
        <v>97</v>
      </c>
      <c r="M387" s="1604"/>
      <c r="N387" s="1602">
        <v>13</v>
      </c>
      <c r="O387" s="1602">
        <v>123</v>
      </c>
      <c r="P387" s="1602">
        <v>66</v>
      </c>
      <c r="Q387" s="1603"/>
    </row>
    <row r="388" spans="1:17" ht="32.25" thickBot="1">
      <c r="A388" s="2443"/>
      <c r="B388" s="2456"/>
      <c r="C388" s="2791"/>
      <c r="D388" s="2312" t="s">
        <v>78</v>
      </c>
      <c r="E388" s="1621"/>
      <c r="F388" s="2337">
        <f>SUM(M388:Q388)</f>
        <v>0</v>
      </c>
      <c r="G388" s="1615" t="s">
        <v>97</v>
      </c>
      <c r="H388" s="1613" t="s">
        <v>97</v>
      </c>
      <c r="I388" s="1614" t="s">
        <v>97</v>
      </c>
      <c r="J388" s="1615" t="s">
        <v>97</v>
      </c>
      <c r="K388" s="1613" t="s">
        <v>98</v>
      </c>
      <c r="L388" s="1614" t="s">
        <v>98</v>
      </c>
      <c r="M388" s="1611"/>
      <c r="N388" s="1607"/>
      <c r="O388" s="1607"/>
      <c r="P388" s="1607"/>
      <c r="Q388" s="1619"/>
    </row>
    <row r="389" spans="1:17" ht="31.5">
      <c r="A389" s="2443"/>
      <c r="B389" s="2454" t="s">
        <v>356</v>
      </c>
      <c r="C389" s="2789" t="s">
        <v>357</v>
      </c>
      <c r="D389" s="2310" t="s">
        <v>74</v>
      </c>
      <c r="E389" s="1715"/>
      <c r="F389" s="2341">
        <f>SUM(J389:L389)</f>
        <v>0</v>
      </c>
      <c r="G389" s="1720" t="s">
        <v>97</v>
      </c>
      <c r="H389" s="1718" t="s">
        <v>97</v>
      </c>
      <c r="I389" s="1719" t="s">
        <v>97</v>
      </c>
      <c r="J389" s="1713"/>
      <c r="K389" s="1706"/>
      <c r="L389" s="1714"/>
      <c r="M389" s="1720" t="s">
        <v>97</v>
      </c>
      <c r="N389" s="1718" t="s">
        <v>97</v>
      </c>
      <c r="O389" s="1718" t="s">
        <v>97</v>
      </c>
      <c r="P389" s="1718" t="s">
        <v>97</v>
      </c>
      <c r="Q389" s="1719" t="s">
        <v>97</v>
      </c>
    </row>
    <row r="390" spans="1:17" ht="31.5">
      <c r="A390" s="2443"/>
      <c r="B390" s="2455"/>
      <c r="C390" s="2790"/>
      <c r="D390" s="2311" t="s">
        <v>75</v>
      </c>
      <c r="E390" s="1739"/>
      <c r="F390" s="2342">
        <f>SUM(J390:L390)</f>
        <v>0</v>
      </c>
      <c r="G390" s="1744" t="s">
        <v>98</v>
      </c>
      <c r="H390" s="1742" t="s">
        <v>98</v>
      </c>
      <c r="I390" s="1743" t="s">
        <v>98</v>
      </c>
      <c r="J390" s="1744"/>
      <c r="K390" s="1742"/>
      <c r="L390" s="1743"/>
      <c r="M390" s="1744" t="s">
        <v>97</v>
      </c>
      <c r="N390" s="1742" t="s">
        <v>97</v>
      </c>
      <c r="O390" s="1742" t="s">
        <v>97</v>
      </c>
      <c r="P390" s="1742" t="s">
        <v>97</v>
      </c>
      <c r="Q390" s="1743" t="s">
        <v>97</v>
      </c>
    </row>
    <row r="391" spans="1:17" ht="31.5">
      <c r="A391" s="2443"/>
      <c r="B391" s="2455"/>
      <c r="C391" s="2790"/>
      <c r="D391" s="2311" t="s">
        <v>76</v>
      </c>
      <c r="E391" s="1739"/>
      <c r="F391" s="2342">
        <f>SUM(G391:I391)</f>
        <v>0</v>
      </c>
      <c r="G391" s="1744"/>
      <c r="H391" s="1742"/>
      <c r="I391" s="1743"/>
      <c r="J391" s="1744" t="s">
        <v>97</v>
      </c>
      <c r="K391" s="1742" t="s">
        <v>97</v>
      </c>
      <c r="L391" s="1743" t="s">
        <v>97</v>
      </c>
      <c r="M391" s="1744" t="s">
        <v>97</v>
      </c>
      <c r="N391" s="1742" t="s">
        <v>97</v>
      </c>
      <c r="O391" s="1742" t="s">
        <v>97</v>
      </c>
      <c r="P391" s="1742" t="s">
        <v>97</v>
      </c>
      <c r="Q391" s="1743" t="s">
        <v>97</v>
      </c>
    </row>
    <row r="392" spans="1:17">
      <c r="A392" s="2443"/>
      <c r="B392" s="2455"/>
      <c r="C392" s="2790"/>
      <c r="D392" s="2311" t="s">
        <v>77</v>
      </c>
      <c r="E392" s="1739">
        <v>123</v>
      </c>
      <c r="F392" s="2342">
        <f>SUM(M392:Q392)</f>
        <v>20</v>
      </c>
      <c r="G392" s="1744" t="s">
        <v>98</v>
      </c>
      <c r="H392" s="1742" t="s">
        <v>98</v>
      </c>
      <c r="I392" s="1743" t="s">
        <v>98</v>
      </c>
      <c r="J392" s="1744" t="s">
        <v>97</v>
      </c>
      <c r="K392" s="1742" t="s">
        <v>97</v>
      </c>
      <c r="L392" s="1743" t="s">
        <v>97</v>
      </c>
      <c r="M392" s="1744">
        <v>1</v>
      </c>
      <c r="N392" s="1742">
        <v>2</v>
      </c>
      <c r="O392" s="1742">
        <v>6</v>
      </c>
      <c r="P392" s="1742">
        <v>8</v>
      </c>
      <c r="Q392" s="1743">
        <v>3</v>
      </c>
    </row>
    <row r="393" spans="1:17" ht="32.25" thickBot="1">
      <c r="A393" s="2595"/>
      <c r="B393" s="2456"/>
      <c r="C393" s="2791"/>
      <c r="D393" s="2312" t="s">
        <v>78</v>
      </c>
      <c r="E393" s="1757"/>
      <c r="F393" s="2343">
        <f>SUM(M393:Q393)</f>
        <v>0</v>
      </c>
      <c r="G393" s="1762" t="s">
        <v>97</v>
      </c>
      <c r="H393" s="1760" t="s">
        <v>97</v>
      </c>
      <c r="I393" s="1761" t="s">
        <v>97</v>
      </c>
      <c r="J393" s="1762" t="s">
        <v>97</v>
      </c>
      <c r="K393" s="1760" t="s">
        <v>98</v>
      </c>
      <c r="L393" s="1761" t="s">
        <v>98</v>
      </c>
      <c r="M393" s="1755"/>
      <c r="N393" s="1748"/>
      <c r="O393" s="1748"/>
      <c r="P393" s="1748"/>
      <c r="Q393" s="1756"/>
    </row>
    <row r="394" spans="1:17" ht="31.5">
      <c r="A394" s="2449" t="s">
        <v>214</v>
      </c>
      <c r="B394" s="2483" t="s">
        <v>358</v>
      </c>
      <c r="C394" s="2793" t="s">
        <v>359</v>
      </c>
      <c r="D394" s="2314" t="s">
        <v>74</v>
      </c>
      <c r="E394" s="2266">
        <v>14.6</v>
      </c>
      <c r="F394" s="2344">
        <f>SUM(J394:L394)</f>
        <v>3</v>
      </c>
      <c r="G394" s="2379" t="s">
        <v>97</v>
      </c>
      <c r="H394" s="1764" t="s">
        <v>97</v>
      </c>
      <c r="I394" s="1769" t="s">
        <v>97</v>
      </c>
      <c r="J394" s="1766"/>
      <c r="K394" s="1764">
        <v>3</v>
      </c>
      <c r="L394" s="1769"/>
      <c r="M394" s="1766" t="s">
        <v>97</v>
      </c>
      <c r="N394" s="1764" t="s">
        <v>97</v>
      </c>
      <c r="O394" s="1764" t="s">
        <v>97</v>
      </c>
      <c r="P394" s="1764" t="s">
        <v>97</v>
      </c>
      <c r="Q394" s="2380" t="s">
        <v>97</v>
      </c>
    </row>
    <row r="395" spans="1:17" ht="31.5">
      <c r="A395" s="2449"/>
      <c r="B395" s="2455"/>
      <c r="C395" s="2790"/>
      <c r="D395" s="2315" t="s">
        <v>75</v>
      </c>
      <c r="E395" s="1803"/>
      <c r="F395" s="2345"/>
      <c r="G395" s="2381" t="s">
        <v>98</v>
      </c>
      <c r="H395" s="1770" t="s">
        <v>98</v>
      </c>
      <c r="I395" s="1775" t="s">
        <v>98</v>
      </c>
      <c r="J395" s="1772"/>
      <c r="K395" s="951"/>
      <c r="L395" s="1775"/>
      <c r="M395" s="1772" t="s">
        <v>97</v>
      </c>
      <c r="N395" s="1770" t="s">
        <v>97</v>
      </c>
      <c r="O395" s="1770" t="s">
        <v>97</v>
      </c>
      <c r="P395" s="1770" t="s">
        <v>97</v>
      </c>
      <c r="Q395" s="2382" t="s">
        <v>97</v>
      </c>
    </row>
    <row r="396" spans="1:17" ht="31.5">
      <c r="A396" s="2449"/>
      <c r="B396" s="2455"/>
      <c r="C396" s="2790"/>
      <c r="D396" s="2315" t="s">
        <v>76</v>
      </c>
      <c r="E396" s="1803"/>
      <c r="F396" s="2345">
        <f>SUM(G396:I396)</f>
        <v>0</v>
      </c>
      <c r="G396" s="2381"/>
      <c r="H396" s="1770"/>
      <c r="I396" s="1775"/>
      <c r="J396" s="1772" t="s">
        <v>97</v>
      </c>
      <c r="K396" s="1770" t="s">
        <v>97</v>
      </c>
      <c r="L396" s="1775" t="s">
        <v>97</v>
      </c>
      <c r="M396" s="1772" t="s">
        <v>97</v>
      </c>
      <c r="N396" s="1770" t="s">
        <v>97</v>
      </c>
      <c r="O396" s="1770" t="s">
        <v>97</v>
      </c>
      <c r="P396" s="1770" t="s">
        <v>97</v>
      </c>
      <c r="Q396" s="2382" t="s">
        <v>97</v>
      </c>
    </row>
    <row r="397" spans="1:17">
      <c r="A397" s="2449"/>
      <c r="B397" s="2455"/>
      <c r="C397" s="2790"/>
      <c r="D397" s="2315" t="s">
        <v>77</v>
      </c>
      <c r="E397" s="1803">
        <v>95.1</v>
      </c>
      <c r="F397" s="2345">
        <f>SUM(M397:Q397)</f>
        <v>143</v>
      </c>
      <c r="G397" s="2381" t="s">
        <v>98</v>
      </c>
      <c r="H397" s="1770" t="s">
        <v>98</v>
      </c>
      <c r="I397" s="1775" t="s">
        <v>98</v>
      </c>
      <c r="J397" s="1772" t="s">
        <v>97</v>
      </c>
      <c r="K397" s="1770" t="s">
        <v>97</v>
      </c>
      <c r="L397" s="1775" t="s">
        <v>97</v>
      </c>
      <c r="M397" s="1772">
        <v>3</v>
      </c>
      <c r="N397" s="1770">
        <v>21</v>
      </c>
      <c r="O397" s="1770">
        <v>112</v>
      </c>
      <c r="P397" s="1770">
        <v>7</v>
      </c>
      <c r="Q397" s="2382"/>
    </row>
    <row r="398" spans="1:17" ht="32.25" thickBot="1">
      <c r="A398" s="2449"/>
      <c r="B398" s="2473"/>
      <c r="C398" s="2792"/>
      <c r="D398" s="2316" t="s">
        <v>78</v>
      </c>
      <c r="E398" s="1808"/>
      <c r="F398" s="2346">
        <f t="shared" ref="F398" si="2">SUM(M398:Q398)</f>
        <v>0</v>
      </c>
      <c r="G398" s="2383" t="s">
        <v>97</v>
      </c>
      <c r="H398" s="1777" t="s">
        <v>97</v>
      </c>
      <c r="I398" s="1783" t="s">
        <v>97</v>
      </c>
      <c r="J398" s="1784" t="s">
        <v>97</v>
      </c>
      <c r="K398" s="1777" t="s">
        <v>98</v>
      </c>
      <c r="L398" s="1783" t="s">
        <v>98</v>
      </c>
      <c r="M398" s="1784"/>
      <c r="N398" s="1777"/>
      <c r="O398" s="1777"/>
      <c r="P398" s="1777"/>
      <c r="Q398" s="2384"/>
    </row>
    <row r="399" spans="1:17" ht="31.5">
      <c r="A399" s="2449"/>
      <c r="B399" s="2454" t="s">
        <v>360</v>
      </c>
      <c r="C399" s="2789" t="s">
        <v>361</v>
      </c>
      <c r="D399" s="2317" t="s">
        <v>74</v>
      </c>
      <c r="E399" s="2266">
        <v>9.5</v>
      </c>
      <c r="F399" s="2344">
        <f t="shared" ref="F399:F400" si="3">SUM(J399:L399)</f>
        <v>39</v>
      </c>
      <c r="G399" s="2385" t="s">
        <v>97</v>
      </c>
      <c r="H399" s="1785" t="s">
        <v>97</v>
      </c>
      <c r="I399" s="1791" t="s">
        <v>97</v>
      </c>
      <c r="J399" s="1787"/>
      <c r="K399" s="1785">
        <v>37</v>
      </c>
      <c r="L399" s="1791">
        <v>2</v>
      </c>
      <c r="M399" s="1787" t="s">
        <v>97</v>
      </c>
      <c r="N399" s="1785" t="s">
        <v>97</v>
      </c>
      <c r="O399" s="1785" t="s">
        <v>97</v>
      </c>
      <c r="P399" s="1785" t="s">
        <v>97</v>
      </c>
      <c r="Q399" s="2386" t="s">
        <v>97</v>
      </c>
    </row>
    <row r="400" spans="1:17" ht="31.5">
      <c r="A400" s="2449"/>
      <c r="B400" s="2455"/>
      <c r="C400" s="2790"/>
      <c r="D400" s="2315" t="s">
        <v>75</v>
      </c>
      <c r="E400" s="1803"/>
      <c r="F400" s="2345">
        <f t="shared" si="3"/>
        <v>0</v>
      </c>
      <c r="G400" s="2381" t="s">
        <v>98</v>
      </c>
      <c r="H400" s="1770" t="s">
        <v>98</v>
      </c>
      <c r="I400" s="1775" t="s">
        <v>98</v>
      </c>
      <c r="J400" s="1772"/>
      <c r="K400" s="1770"/>
      <c r="L400" s="1775"/>
      <c r="M400" s="1772" t="s">
        <v>97</v>
      </c>
      <c r="N400" s="1770" t="s">
        <v>97</v>
      </c>
      <c r="O400" s="1770" t="s">
        <v>97</v>
      </c>
      <c r="P400" s="1770" t="s">
        <v>97</v>
      </c>
      <c r="Q400" s="2382" t="s">
        <v>97</v>
      </c>
    </row>
    <row r="401" spans="1:17" ht="31.5">
      <c r="A401" s="2449"/>
      <c r="B401" s="2455"/>
      <c r="C401" s="2790"/>
      <c r="D401" s="2315" t="s">
        <v>76</v>
      </c>
      <c r="E401" s="1803"/>
      <c r="F401" s="2345">
        <f>SUM(G401:I401)</f>
        <v>0</v>
      </c>
      <c r="G401" s="2381"/>
      <c r="H401" s="1770"/>
      <c r="I401" s="1775"/>
      <c r="J401" s="1772" t="s">
        <v>97</v>
      </c>
      <c r="K401" s="1770" t="s">
        <v>97</v>
      </c>
      <c r="L401" s="1775" t="s">
        <v>97</v>
      </c>
      <c r="M401" s="1772" t="s">
        <v>97</v>
      </c>
      <c r="N401" s="1770" t="s">
        <v>97</v>
      </c>
      <c r="O401" s="1770" t="s">
        <v>97</v>
      </c>
      <c r="P401" s="1770" t="s">
        <v>97</v>
      </c>
      <c r="Q401" s="2382" t="s">
        <v>97</v>
      </c>
    </row>
    <row r="402" spans="1:17">
      <c r="A402" s="2449"/>
      <c r="B402" s="2455"/>
      <c r="C402" s="2790"/>
      <c r="D402" s="2315" t="s">
        <v>77</v>
      </c>
      <c r="E402" s="1803">
        <v>90</v>
      </c>
      <c r="F402" s="2345">
        <f t="shared" ref="F402:F403" si="4">SUM(M402:Q402)</f>
        <v>120</v>
      </c>
      <c r="G402" s="2381" t="s">
        <v>98</v>
      </c>
      <c r="H402" s="1770" t="s">
        <v>98</v>
      </c>
      <c r="I402" s="1775" t="s">
        <v>98</v>
      </c>
      <c r="J402" s="1772" t="s">
        <v>97</v>
      </c>
      <c r="K402" s="1770" t="s">
        <v>97</v>
      </c>
      <c r="L402" s="1775" t="s">
        <v>97</v>
      </c>
      <c r="M402" s="1772">
        <v>10</v>
      </c>
      <c r="N402" s="1770">
        <v>63</v>
      </c>
      <c r="O402" s="1770">
        <v>34</v>
      </c>
      <c r="P402" s="1770">
        <v>13</v>
      </c>
      <c r="Q402" s="2382">
        <v>0</v>
      </c>
    </row>
    <row r="403" spans="1:17" ht="32.25" thickBot="1">
      <c r="A403" s="2449"/>
      <c r="B403" s="2473"/>
      <c r="C403" s="2792"/>
      <c r="D403" s="2318" t="s">
        <v>78</v>
      </c>
      <c r="E403" s="2267"/>
      <c r="F403" s="2347">
        <f t="shared" si="4"/>
        <v>0</v>
      </c>
      <c r="G403" s="2387" t="s">
        <v>97</v>
      </c>
      <c r="H403" s="1793" t="s">
        <v>97</v>
      </c>
      <c r="I403" s="1797" t="s">
        <v>97</v>
      </c>
      <c r="J403" s="1779" t="s">
        <v>97</v>
      </c>
      <c r="K403" s="1793" t="s">
        <v>98</v>
      </c>
      <c r="L403" s="1797" t="s">
        <v>98</v>
      </c>
      <c r="M403" s="1779"/>
      <c r="N403" s="1793"/>
      <c r="O403" s="1793"/>
      <c r="P403" s="1793"/>
      <c r="Q403" s="2388"/>
    </row>
    <row r="404" spans="1:17" ht="31.5">
      <c r="A404" s="2449"/>
      <c r="B404" s="2454" t="s">
        <v>362</v>
      </c>
      <c r="C404" s="2789" t="s">
        <v>363</v>
      </c>
      <c r="D404" s="2317" t="s">
        <v>74</v>
      </c>
      <c r="E404" s="1800"/>
      <c r="F404" s="2348">
        <f t="shared" ref="F404:F405" si="5">SUM(J404:L404)</f>
        <v>0</v>
      </c>
      <c r="G404" s="1788" t="s">
        <v>97</v>
      </c>
      <c r="H404" s="1798" t="s">
        <v>97</v>
      </c>
      <c r="I404" s="1799" t="s">
        <v>97</v>
      </c>
      <c r="J404" s="1788"/>
      <c r="K404" s="1798"/>
      <c r="L404" s="1799"/>
      <c r="M404" s="1788" t="s">
        <v>97</v>
      </c>
      <c r="N404" s="1798" t="s">
        <v>97</v>
      </c>
      <c r="O404" s="1798" t="s">
        <v>97</v>
      </c>
      <c r="P404" s="1798" t="s">
        <v>97</v>
      </c>
      <c r="Q404" s="1799" t="s">
        <v>97</v>
      </c>
    </row>
    <row r="405" spans="1:17" ht="31.5">
      <c r="A405" s="2449"/>
      <c r="B405" s="2455"/>
      <c r="C405" s="2790"/>
      <c r="D405" s="2315" t="s">
        <v>75</v>
      </c>
      <c r="E405" s="1803"/>
      <c r="F405" s="2345">
        <f t="shared" si="5"/>
        <v>0</v>
      </c>
      <c r="G405" s="1773" t="s">
        <v>98</v>
      </c>
      <c r="H405" s="1801" t="s">
        <v>98</v>
      </c>
      <c r="I405" s="1802" t="s">
        <v>98</v>
      </c>
      <c r="J405" s="1773"/>
      <c r="K405" s="1801"/>
      <c r="L405" s="1802"/>
      <c r="M405" s="1773" t="s">
        <v>97</v>
      </c>
      <c r="N405" s="1801" t="s">
        <v>97</v>
      </c>
      <c r="O405" s="1801" t="s">
        <v>97</v>
      </c>
      <c r="P405" s="1801" t="s">
        <v>97</v>
      </c>
      <c r="Q405" s="1802" t="s">
        <v>97</v>
      </c>
    </row>
    <row r="406" spans="1:17" ht="31.5">
      <c r="A406" s="2449"/>
      <c r="B406" s="2455"/>
      <c r="C406" s="2790"/>
      <c r="D406" s="2315" t="s">
        <v>76</v>
      </c>
      <c r="E406" s="1803"/>
      <c r="F406" s="2345">
        <f>SUM(G406:I406)</f>
        <v>0</v>
      </c>
      <c r="G406" s="1773"/>
      <c r="H406" s="1801"/>
      <c r="I406" s="1802"/>
      <c r="J406" s="1773" t="s">
        <v>97</v>
      </c>
      <c r="K406" s="1801" t="s">
        <v>97</v>
      </c>
      <c r="L406" s="1802" t="s">
        <v>97</v>
      </c>
      <c r="M406" s="1773" t="s">
        <v>97</v>
      </c>
      <c r="N406" s="1801" t="s">
        <v>97</v>
      </c>
      <c r="O406" s="1801" t="s">
        <v>97</v>
      </c>
      <c r="P406" s="1801" t="s">
        <v>97</v>
      </c>
      <c r="Q406" s="1802" t="s">
        <v>97</v>
      </c>
    </row>
    <row r="407" spans="1:17">
      <c r="A407" s="2449"/>
      <c r="B407" s="2455"/>
      <c r="C407" s="2790"/>
      <c r="D407" s="2315" t="s">
        <v>77</v>
      </c>
      <c r="E407" s="1803">
        <v>100</v>
      </c>
      <c r="F407" s="2349">
        <f>SUM(M407:Q407)</f>
        <v>149</v>
      </c>
      <c r="G407" s="1773" t="s">
        <v>98</v>
      </c>
      <c r="H407" s="1801" t="s">
        <v>98</v>
      </c>
      <c r="I407" s="1802" t="s">
        <v>98</v>
      </c>
      <c r="J407" s="1773" t="s">
        <v>97</v>
      </c>
      <c r="K407" s="1801" t="s">
        <v>97</v>
      </c>
      <c r="L407" s="1802" t="s">
        <v>97</v>
      </c>
      <c r="M407" s="998">
        <v>13</v>
      </c>
      <c r="N407" s="996">
        <v>42</v>
      </c>
      <c r="O407" s="996">
        <v>49</v>
      </c>
      <c r="P407" s="996">
        <v>36</v>
      </c>
      <c r="Q407" s="997">
        <v>9</v>
      </c>
    </row>
    <row r="408" spans="1:17" ht="32.25" thickBot="1">
      <c r="A408" s="2450"/>
      <c r="B408" s="2456"/>
      <c r="C408" s="2791"/>
      <c r="D408" s="2318" t="s">
        <v>78</v>
      </c>
      <c r="E408" s="2267"/>
      <c r="F408" s="2347">
        <f t="shared" ref="F408" si="6">SUM(M408:Q408)</f>
        <v>0</v>
      </c>
      <c r="G408" s="1781" t="s">
        <v>97</v>
      </c>
      <c r="H408" s="1805" t="s">
        <v>97</v>
      </c>
      <c r="I408" s="1806" t="s">
        <v>97</v>
      </c>
      <c r="J408" s="1781" t="s">
        <v>97</v>
      </c>
      <c r="K408" s="1805" t="s">
        <v>98</v>
      </c>
      <c r="L408" s="1806" t="s">
        <v>98</v>
      </c>
      <c r="M408" s="1781"/>
      <c r="N408" s="1805"/>
      <c r="O408" s="1805"/>
      <c r="P408" s="1805"/>
      <c r="Q408" s="1806"/>
    </row>
    <row r="409" spans="1:17" ht="31.5">
      <c r="A409" s="2576" t="s">
        <v>215</v>
      </c>
      <c r="B409" s="2485" t="s">
        <v>364</v>
      </c>
      <c r="C409" s="2789" t="s">
        <v>365</v>
      </c>
      <c r="D409" s="2305" t="s">
        <v>74</v>
      </c>
      <c r="E409" s="2268">
        <v>16</v>
      </c>
      <c r="F409" s="2335">
        <f>SUM(J409:L409)</f>
        <v>39</v>
      </c>
      <c r="G409" s="1596" t="s">
        <v>97</v>
      </c>
      <c r="H409" s="1593" t="s">
        <v>97</v>
      </c>
      <c r="I409" s="1594" t="s">
        <v>97</v>
      </c>
      <c r="J409" s="1591">
        <v>1</v>
      </c>
      <c r="K409" s="1586">
        <v>28</v>
      </c>
      <c r="L409" s="1595">
        <v>10</v>
      </c>
      <c r="M409" s="1596" t="s">
        <v>97</v>
      </c>
      <c r="N409" s="1593" t="s">
        <v>97</v>
      </c>
      <c r="O409" s="1593" t="s">
        <v>97</v>
      </c>
      <c r="P409" s="1593" t="s">
        <v>97</v>
      </c>
      <c r="Q409" s="1594" t="s">
        <v>97</v>
      </c>
    </row>
    <row r="410" spans="1:17" ht="31.5">
      <c r="A410" s="2577"/>
      <c r="B410" s="2486"/>
      <c r="C410" s="2790"/>
      <c r="D410" s="2306" t="s">
        <v>75</v>
      </c>
      <c r="E410" s="1618"/>
      <c r="F410" s="2336">
        <f>SUM(J410:L410)</f>
        <v>0</v>
      </c>
      <c r="G410" s="1604" t="s">
        <v>98</v>
      </c>
      <c r="H410" s="1602" t="s">
        <v>98</v>
      </c>
      <c r="I410" s="1603" t="s">
        <v>98</v>
      </c>
      <c r="J410" s="1604"/>
      <c r="K410" s="1602"/>
      <c r="L410" s="1603"/>
      <c r="M410" s="1604" t="s">
        <v>97</v>
      </c>
      <c r="N410" s="1602" t="s">
        <v>97</v>
      </c>
      <c r="O410" s="1602" t="s">
        <v>97</v>
      </c>
      <c r="P410" s="1602" t="s">
        <v>97</v>
      </c>
      <c r="Q410" s="1603" t="s">
        <v>97</v>
      </c>
    </row>
    <row r="411" spans="1:17" ht="31.5">
      <c r="A411" s="2577"/>
      <c r="B411" s="2486"/>
      <c r="C411" s="2790"/>
      <c r="D411" s="2306" t="s">
        <v>76</v>
      </c>
      <c r="E411" s="1618"/>
      <c r="F411" s="2336">
        <f>SUM(G411:I411)</f>
        <v>0</v>
      </c>
      <c r="G411" s="1604"/>
      <c r="H411" s="1602"/>
      <c r="I411" s="1603"/>
      <c r="J411" s="1604" t="s">
        <v>97</v>
      </c>
      <c r="K411" s="1602" t="s">
        <v>97</v>
      </c>
      <c r="L411" s="1603" t="s">
        <v>97</v>
      </c>
      <c r="M411" s="1604" t="s">
        <v>97</v>
      </c>
      <c r="N411" s="1602" t="s">
        <v>97</v>
      </c>
      <c r="O411" s="1602" t="s">
        <v>97</v>
      </c>
      <c r="P411" s="1602" t="s">
        <v>97</v>
      </c>
      <c r="Q411" s="1603" t="s">
        <v>97</v>
      </c>
    </row>
    <row r="412" spans="1:17">
      <c r="A412" s="2577"/>
      <c r="B412" s="2486"/>
      <c r="C412" s="2790"/>
      <c r="D412" s="2306" t="s">
        <v>77</v>
      </c>
      <c r="E412" s="1618">
        <v>120</v>
      </c>
      <c r="F412" s="2336">
        <f>SUM(M412:Q412)</f>
        <v>390</v>
      </c>
      <c r="G412" s="1604" t="s">
        <v>98</v>
      </c>
      <c r="H412" s="1602" t="s">
        <v>98</v>
      </c>
      <c r="I412" s="1603" t="s">
        <v>98</v>
      </c>
      <c r="J412" s="1604" t="s">
        <v>97</v>
      </c>
      <c r="K412" s="1602" t="s">
        <v>97</v>
      </c>
      <c r="L412" s="1603" t="s">
        <v>97</v>
      </c>
      <c r="M412" s="1681">
        <v>38</v>
      </c>
      <c r="N412" s="1599">
        <v>112</v>
      </c>
      <c r="O412" s="1599">
        <v>198</v>
      </c>
      <c r="P412" s="1599">
        <v>24</v>
      </c>
      <c r="Q412" s="1617">
        <v>18</v>
      </c>
    </row>
    <row r="413" spans="1:17" ht="32.25" thickBot="1">
      <c r="A413" s="2577"/>
      <c r="B413" s="2488"/>
      <c r="C413" s="2792"/>
      <c r="D413" s="2308" t="s">
        <v>78</v>
      </c>
      <c r="E413" s="1621"/>
      <c r="F413" s="2337">
        <f>SUM(M413:Q413)</f>
        <v>0</v>
      </c>
      <c r="G413" s="1615" t="s">
        <v>97</v>
      </c>
      <c r="H413" s="1613" t="s">
        <v>97</v>
      </c>
      <c r="I413" s="1614" t="s">
        <v>97</v>
      </c>
      <c r="J413" s="1615" t="s">
        <v>97</v>
      </c>
      <c r="K413" s="1613" t="s">
        <v>98</v>
      </c>
      <c r="L413" s="1614" t="s">
        <v>98</v>
      </c>
      <c r="M413" s="1611"/>
      <c r="N413" s="1607"/>
      <c r="O413" s="1607"/>
      <c r="P413" s="1607"/>
      <c r="Q413" s="1619"/>
    </row>
    <row r="414" spans="1:17" ht="31.5">
      <c r="A414" s="2577"/>
      <c r="B414" s="2570" t="s">
        <v>366</v>
      </c>
      <c r="C414" s="2789" t="s">
        <v>367</v>
      </c>
      <c r="D414" s="2305" t="s">
        <v>74</v>
      </c>
      <c r="E414" s="1616"/>
      <c r="F414" s="2335">
        <f>SUM(J414:L414)</f>
        <v>0</v>
      </c>
      <c r="G414" s="1596" t="s">
        <v>97</v>
      </c>
      <c r="H414" s="1593" t="s">
        <v>97</v>
      </c>
      <c r="I414" s="1594" t="s">
        <v>97</v>
      </c>
      <c r="J414" s="1591"/>
      <c r="K414" s="1586"/>
      <c r="L414" s="1595"/>
      <c r="M414" s="1596" t="s">
        <v>97</v>
      </c>
      <c r="N414" s="1593" t="s">
        <v>97</v>
      </c>
      <c r="O414" s="1593" t="s">
        <v>97</v>
      </c>
      <c r="P414" s="1593" t="s">
        <v>97</v>
      </c>
      <c r="Q414" s="1594" t="s">
        <v>97</v>
      </c>
    </row>
    <row r="415" spans="1:17" ht="31.5">
      <c r="A415" s="2577"/>
      <c r="B415" s="2571"/>
      <c r="C415" s="2790"/>
      <c r="D415" s="2306" t="s">
        <v>75</v>
      </c>
      <c r="E415" s="1618"/>
      <c r="F415" s="2336">
        <f>SUM(J415:L415)</f>
        <v>0</v>
      </c>
      <c r="G415" s="1604" t="s">
        <v>98</v>
      </c>
      <c r="H415" s="1602" t="s">
        <v>98</v>
      </c>
      <c r="I415" s="1603" t="s">
        <v>98</v>
      </c>
      <c r="J415" s="1604"/>
      <c r="K415" s="1602"/>
      <c r="L415" s="1603"/>
      <c r="M415" s="1604" t="s">
        <v>97</v>
      </c>
      <c r="N415" s="1602" t="s">
        <v>97</v>
      </c>
      <c r="O415" s="1602" t="s">
        <v>97</v>
      </c>
      <c r="P415" s="1602" t="s">
        <v>97</v>
      </c>
      <c r="Q415" s="1603" t="s">
        <v>97</v>
      </c>
    </row>
    <row r="416" spans="1:17" ht="31.5">
      <c r="A416" s="2577"/>
      <c r="B416" s="2571"/>
      <c r="C416" s="2790"/>
      <c r="D416" s="2306" t="s">
        <v>76</v>
      </c>
      <c r="E416" s="1618"/>
      <c r="F416" s="2336">
        <f>SUM(G416:I416)</f>
        <v>0</v>
      </c>
      <c r="G416" s="1604"/>
      <c r="H416" s="1602"/>
      <c r="I416" s="1603"/>
      <c r="J416" s="1604" t="s">
        <v>97</v>
      </c>
      <c r="K416" s="1602" t="s">
        <v>97</v>
      </c>
      <c r="L416" s="1603" t="s">
        <v>97</v>
      </c>
      <c r="M416" s="1604" t="s">
        <v>97</v>
      </c>
      <c r="N416" s="1602" t="s">
        <v>97</v>
      </c>
      <c r="O416" s="1602" t="s">
        <v>97</v>
      </c>
      <c r="P416" s="1602" t="s">
        <v>97</v>
      </c>
      <c r="Q416" s="1603" t="s">
        <v>97</v>
      </c>
    </row>
    <row r="417" spans="1:17">
      <c r="A417" s="2577"/>
      <c r="B417" s="2571"/>
      <c r="C417" s="2790"/>
      <c r="D417" s="2306" t="s">
        <v>77</v>
      </c>
      <c r="E417" s="1618">
        <v>111.1</v>
      </c>
      <c r="F417" s="2336">
        <f>SUM(M417:Q417)</f>
        <v>214</v>
      </c>
      <c r="G417" s="1604" t="s">
        <v>98</v>
      </c>
      <c r="H417" s="1602" t="s">
        <v>98</v>
      </c>
      <c r="I417" s="1603" t="s">
        <v>98</v>
      </c>
      <c r="J417" s="1604" t="s">
        <v>97</v>
      </c>
      <c r="K417" s="1602" t="s">
        <v>97</v>
      </c>
      <c r="L417" s="1603" t="s">
        <v>97</v>
      </c>
      <c r="M417" s="1604">
        <v>8</v>
      </c>
      <c r="N417" s="1602">
        <v>45</v>
      </c>
      <c r="O417" s="1602">
        <v>78</v>
      </c>
      <c r="P417" s="1602">
        <v>61</v>
      </c>
      <c r="Q417" s="1603">
        <v>22</v>
      </c>
    </row>
    <row r="418" spans="1:17" ht="32.25" thickBot="1">
      <c r="A418" s="2577"/>
      <c r="B418" s="2571"/>
      <c r="C418" s="2792"/>
      <c r="D418" s="2308" t="s">
        <v>78</v>
      </c>
      <c r="E418" s="1621"/>
      <c r="F418" s="2337">
        <f>SUM(M418:Q418)</f>
        <v>0</v>
      </c>
      <c r="G418" s="1615" t="s">
        <v>97</v>
      </c>
      <c r="H418" s="1613" t="s">
        <v>97</v>
      </c>
      <c r="I418" s="1614" t="s">
        <v>97</v>
      </c>
      <c r="J418" s="1615" t="s">
        <v>97</v>
      </c>
      <c r="K418" s="1613" t="s">
        <v>98</v>
      </c>
      <c r="L418" s="1614" t="s">
        <v>98</v>
      </c>
      <c r="M418" s="1611"/>
      <c r="N418" s="1607"/>
      <c r="O418" s="1607"/>
      <c r="P418" s="1607"/>
      <c r="Q418" s="1619"/>
    </row>
    <row r="419" spans="1:17" ht="31.5">
      <c r="A419" s="2577"/>
      <c r="B419" s="2570" t="s">
        <v>368</v>
      </c>
      <c r="C419" s="2810" t="s">
        <v>369</v>
      </c>
      <c r="D419" s="2305" t="s">
        <v>74</v>
      </c>
      <c r="E419" s="1616"/>
      <c r="F419" s="2335">
        <f>SUM(J419:L419)</f>
        <v>0</v>
      </c>
      <c r="G419" s="1596" t="s">
        <v>97</v>
      </c>
      <c r="H419" s="1593" t="s">
        <v>97</v>
      </c>
      <c r="I419" s="1594" t="s">
        <v>97</v>
      </c>
      <c r="J419" s="1591"/>
      <c r="K419" s="1586"/>
      <c r="L419" s="1595"/>
      <c r="M419" s="1596" t="s">
        <v>97</v>
      </c>
      <c r="N419" s="1593" t="s">
        <v>97</v>
      </c>
      <c r="O419" s="1593" t="s">
        <v>97</v>
      </c>
      <c r="P419" s="1593" t="s">
        <v>97</v>
      </c>
      <c r="Q419" s="1594" t="s">
        <v>97</v>
      </c>
    </row>
    <row r="420" spans="1:17" ht="31.5">
      <c r="A420" s="2577"/>
      <c r="B420" s="2571"/>
      <c r="C420" s="2811"/>
      <c r="D420" s="2306" t="s">
        <v>75</v>
      </c>
      <c r="E420" s="1618"/>
      <c r="F420" s="2336">
        <f>SUM(J420:L420)</f>
        <v>0</v>
      </c>
      <c r="G420" s="1604" t="s">
        <v>98</v>
      </c>
      <c r="H420" s="1602" t="s">
        <v>98</v>
      </c>
      <c r="I420" s="1603" t="s">
        <v>98</v>
      </c>
      <c r="J420" s="1604"/>
      <c r="K420" s="1602"/>
      <c r="L420" s="1603"/>
      <c r="M420" s="1604" t="s">
        <v>97</v>
      </c>
      <c r="N420" s="1602" t="s">
        <v>97</v>
      </c>
      <c r="O420" s="1602" t="s">
        <v>97</v>
      </c>
      <c r="P420" s="1602" t="s">
        <v>97</v>
      </c>
      <c r="Q420" s="1603" t="s">
        <v>97</v>
      </c>
    </row>
    <row r="421" spans="1:17" ht="31.5">
      <c r="A421" s="2577"/>
      <c r="B421" s="2571"/>
      <c r="C421" s="2811"/>
      <c r="D421" s="2306" t="s">
        <v>76</v>
      </c>
      <c r="E421" s="1618"/>
      <c r="F421" s="2336">
        <f>SUM(G421:I421)</f>
        <v>0</v>
      </c>
      <c r="G421" s="1604"/>
      <c r="H421" s="1602"/>
      <c r="I421" s="1603"/>
      <c r="J421" s="1604" t="s">
        <v>97</v>
      </c>
      <c r="K421" s="1602" t="s">
        <v>97</v>
      </c>
      <c r="L421" s="1603" t="s">
        <v>97</v>
      </c>
      <c r="M421" s="1604" t="s">
        <v>97</v>
      </c>
      <c r="N421" s="1602" t="s">
        <v>97</v>
      </c>
      <c r="O421" s="1602" t="s">
        <v>97</v>
      </c>
      <c r="P421" s="1602" t="s">
        <v>97</v>
      </c>
      <c r="Q421" s="1603" t="s">
        <v>97</v>
      </c>
    </row>
    <row r="422" spans="1:17">
      <c r="A422" s="2577"/>
      <c r="B422" s="2571"/>
      <c r="C422" s="2811"/>
      <c r="D422" s="2306" t="s">
        <v>77</v>
      </c>
      <c r="E422" s="1618">
        <v>98.5</v>
      </c>
      <c r="F422" s="2336">
        <f>SUM(M422:Q422)</f>
        <v>88</v>
      </c>
      <c r="G422" s="1604" t="s">
        <v>98</v>
      </c>
      <c r="H422" s="1602" t="s">
        <v>98</v>
      </c>
      <c r="I422" s="1603" t="s">
        <v>98</v>
      </c>
      <c r="J422" s="1604" t="s">
        <v>97</v>
      </c>
      <c r="K422" s="1602" t="s">
        <v>97</v>
      </c>
      <c r="L422" s="1603" t="s">
        <v>97</v>
      </c>
      <c r="M422" s="1604">
        <v>11</v>
      </c>
      <c r="N422" s="1602">
        <v>25</v>
      </c>
      <c r="O422" s="1602">
        <v>24</v>
      </c>
      <c r="P422" s="1602">
        <v>24</v>
      </c>
      <c r="Q422" s="1603">
        <v>4</v>
      </c>
    </row>
    <row r="423" spans="1:17" ht="32.25" thickBot="1">
      <c r="A423" s="2577"/>
      <c r="B423" s="2572"/>
      <c r="C423" s="2812"/>
      <c r="D423" s="2307" t="s">
        <v>78</v>
      </c>
      <c r="E423" s="1621"/>
      <c r="F423" s="2337">
        <f>SUM(M423:Q423)</f>
        <v>0</v>
      </c>
      <c r="G423" s="1615" t="s">
        <v>97</v>
      </c>
      <c r="H423" s="1613" t="s">
        <v>97</v>
      </c>
      <c r="I423" s="1614" t="s">
        <v>97</v>
      </c>
      <c r="J423" s="1615" t="s">
        <v>97</v>
      </c>
      <c r="K423" s="1613" t="s">
        <v>98</v>
      </c>
      <c r="L423" s="1614" t="s">
        <v>98</v>
      </c>
      <c r="M423" s="1611"/>
      <c r="N423" s="1607"/>
      <c r="O423" s="1607"/>
      <c r="P423" s="1607"/>
      <c r="Q423" s="1619"/>
    </row>
    <row r="424" spans="1:17" ht="31.5">
      <c r="A424" s="2577"/>
      <c r="B424" s="2570" t="s">
        <v>370</v>
      </c>
      <c r="C424" s="2810" t="s">
        <v>371</v>
      </c>
      <c r="D424" s="2305" t="s">
        <v>74</v>
      </c>
      <c r="E424" s="1616"/>
      <c r="F424" s="2335">
        <f>SUM(J424:L424)</f>
        <v>0</v>
      </c>
      <c r="G424" s="1596" t="s">
        <v>97</v>
      </c>
      <c r="H424" s="1593" t="s">
        <v>97</v>
      </c>
      <c r="I424" s="1594" t="s">
        <v>97</v>
      </c>
      <c r="J424" s="1591"/>
      <c r="K424" s="1586"/>
      <c r="L424" s="1595"/>
      <c r="M424" s="1596" t="s">
        <v>97</v>
      </c>
      <c r="N424" s="1593" t="s">
        <v>97</v>
      </c>
      <c r="O424" s="1593" t="s">
        <v>97</v>
      </c>
      <c r="P424" s="1593" t="s">
        <v>97</v>
      </c>
      <c r="Q424" s="1594" t="s">
        <v>97</v>
      </c>
    </row>
    <row r="425" spans="1:17" ht="31.5">
      <c r="A425" s="2577"/>
      <c r="B425" s="2571"/>
      <c r="C425" s="2811"/>
      <c r="D425" s="2306" t="s">
        <v>75</v>
      </c>
      <c r="E425" s="1618"/>
      <c r="F425" s="2336">
        <f>SUM(J425:L425)</f>
        <v>0</v>
      </c>
      <c r="G425" s="1604" t="s">
        <v>98</v>
      </c>
      <c r="H425" s="1602" t="s">
        <v>98</v>
      </c>
      <c r="I425" s="1603" t="s">
        <v>98</v>
      </c>
      <c r="J425" s="1604"/>
      <c r="K425" s="1602"/>
      <c r="L425" s="1603"/>
      <c r="M425" s="1604" t="s">
        <v>97</v>
      </c>
      <c r="N425" s="1602" t="s">
        <v>97</v>
      </c>
      <c r="O425" s="1602" t="s">
        <v>97</v>
      </c>
      <c r="P425" s="1602" t="s">
        <v>97</v>
      </c>
      <c r="Q425" s="1603" t="s">
        <v>97</v>
      </c>
    </row>
    <row r="426" spans="1:17" ht="31.5">
      <c r="A426" s="2577"/>
      <c r="B426" s="2571"/>
      <c r="C426" s="2811"/>
      <c r="D426" s="2306" t="s">
        <v>76</v>
      </c>
      <c r="E426" s="1618"/>
      <c r="F426" s="2336">
        <f>SUM(G426:I426)</f>
        <v>0</v>
      </c>
      <c r="G426" s="1604"/>
      <c r="H426" s="1602"/>
      <c r="I426" s="1603"/>
      <c r="J426" s="1604" t="s">
        <v>97</v>
      </c>
      <c r="K426" s="1602" t="s">
        <v>97</v>
      </c>
      <c r="L426" s="1603" t="s">
        <v>97</v>
      </c>
      <c r="M426" s="1604" t="s">
        <v>97</v>
      </c>
      <c r="N426" s="1602" t="s">
        <v>97</v>
      </c>
      <c r="O426" s="1602" t="s">
        <v>97</v>
      </c>
      <c r="P426" s="1602" t="s">
        <v>97</v>
      </c>
      <c r="Q426" s="1603" t="s">
        <v>97</v>
      </c>
    </row>
    <row r="427" spans="1:17">
      <c r="A427" s="2577"/>
      <c r="B427" s="2571"/>
      <c r="C427" s="2811"/>
      <c r="D427" s="2306" t="s">
        <v>77</v>
      </c>
      <c r="E427" s="1618">
        <v>90</v>
      </c>
      <c r="F427" s="2336">
        <f>SUM(M427:Q427)</f>
        <v>44</v>
      </c>
      <c r="G427" s="1604" t="s">
        <v>98</v>
      </c>
      <c r="H427" s="1602" t="s">
        <v>98</v>
      </c>
      <c r="I427" s="1603" t="s">
        <v>98</v>
      </c>
      <c r="J427" s="1604" t="s">
        <v>97</v>
      </c>
      <c r="K427" s="1602" t="s">
        <v>97</v>
      </c>
      <c r="L427" s="1603" t="s">
        <v>97</v>
      </c>
      <c r="M427" s="1604">
        <v>2</v>
      </c>
      <c r="N427" s="1602">
        <v>9</v>
      </c>
      <c r="O427" s="1602">
        <v>27</v>
      </c>
      <c r="P427" s="1602">
        <v>6</v>
      </c>
      <c r="Q427" s="1603">
        <v>0</v>
      </c>
    </row>
    <row r="428" spans="1:17" ht="32.25" thickBot="1">
      <c r="A428" s="2577"/>
      <c r="B428" s="2572"/>
      <c r="C428" s="2812"/>
      <c r="D428" s="2307" t="s">
        <v>78</v>
      </c>
      <c r="E428" s="1621"/>
      <c r="F428" s="2337">
        <f>SUM(M428:Q428)</f>
        <v>0</v>
      </c>
      <c r="G428" s="1615" t="s">
        <v>97</v>
      </c>
      <c r="H428" s="1613" t="s">
        <v>97</v>
      </c>
      <c r="I428" s="1614" t="s">
        <v>97</v>
      </c>
      <c r="J428" s="1615" t="s">
        <v>97</v>
      </c>
      <c r="K428" s="1613" t="s">
        <v>98</v>
      </c>
      <c r="L428" s="1614" t="s">
        <v>98</v>
      </c>
      <c r="M428" s="1611"/>
      <c r="N428" s="1607"/>
      <c r="O428" s="1607"/>
      <c r="P428" s="1607"/>
      <c r="Q428" s="1619"/>
    </row>
    <row r="429" spans="1:17" ht="31.5">
      <c r="A429" s="2577"/>
      <c r="B429" s="2570" t="s">
        <v>372</v>
      </c>
      <c r="C429" s="2810" t="s">
        <v>373</v>
      </c>
      <c r="D429" s="2305" t="s">
        <v>74</v>
      </c>
      <c r="E429" s="1616"/>
      <c r="F429" s="2335">
        <f>SUM(J429:L429)</f>
        <v>0</v>
      </c>
      <c r="G429" s="1596" t="s">
        <v>97</v>
      </c>
      <c r="H429" s="1593" t="s">
        <v>97</v>
      </c>
      <c r="I429" s="1594" t="s">
        <v>97</v>
      </c>
      <c r="J429" s="1591"/>
      <c r="K429" s="1586"/>
      <c r="L429" s="1595"/>
      <c r="M429" s="1596" t="s">
        <v>97</v>
      </c>
      <c r="N429" s="1593" t="s">
        <v>97</v>
      </c>
      <c r="O429" s="1593" t="s">
        <v>97</v>
      </c>
      <c r="P429" s="1593" t="s">
        <v>97</v>
      </c>
      <c r="Q429" s="1594" t="s">
        <v>97</v>
      </c>
    </row>
    <row r="430" spans="1:17" ht="31.5">
      <c r="A430" s="2577"/>
      <c r="B430" s="2571"/>
      <c r="C430" s="2811"/>
      <c r="D430" s="2306" t="s">
        <v>75</v>
      </c>
      <c r="E430" s="1618"/>
      <c r="F430" s="2336">
        <f>SUM(J430:L430)</f>
        <v>0</v>
      </c>
      <c r="G430" s="1604" t="s">
        <v>98</v>
      </c>
      <c r="H430" s="1602" t="s">
        <v>98</v>
      </c>
      <c r="I430" s="1603" t="s">
        <v>98</v>
      </c>
      <c r="J430" s="1604"/>
      <c r="K430" s="1602"/>
      <c r="L430" s="1603"/>
      <c r="M430" s="1604" t="s">
        <v>97</v>
      </c>
      <c r="N430" s="1602" t="s">
        <v>97</v>
      </c>
      <c r="O430" s="1602" t="s">
        <v>97</v>
      </c>
      <c r="P430" s="1602" t="s">
        <v>97</v>
      </c>
      <c r="Q430" s="1603" t="s">
        <v>97</v>
      </c>
    </row>
    <row r="431" spans="1:17" ht="31.5">
      <c r="A431" s="2577"/>
      <c r="B431" s="2571"/>
      <c r="C431" s="2811"/>
      <c r="D431" s="2306" t="s">
        <v>76</v>
      </c>
      <c r="E431" s="1618"/>
      <c r="F431" s="2336">
        <f>SUM(G431:I431)</f>
        <v>0</v>
      </c>
      <c r="G431" s="1604"/>
      <c r="H431" s="1602"/>
      <c r="I431" s="1603"/>
      <c r="J431" s="1604" t="s">
        <v>97</v>
      </c>
      <c r="K431" s="1602" t="s">
        <v>97</v>
      </c>
      <c r="L431" s="1603" t="s">
        <v>97</v>
      </c>
      <c r="M431" s="1604" t="s">
        <v>97</v>
      </c>
      <c r="N431" s="1602" t="s">
        <v>97</v>
      </c>
      <c r="O431" s="1602" t="s">
        <v>97</v>
      </c>
      <c r="P431" s="1602" t="s">
        <v>97</v>
      </c>
      <c r="Q431" s="1603" t="s">
        <v>97</v>
      </c>
    </row>
    <row r="432" spans="1:17">
      <c r="A432" s="2577"/>
      <c r="B432" s="2571"/>
      <c r="C432" s="2811"/>
      <c r="D432" s="2306" t="s">
        <v>77</v>
      </c>
      <c r="E432" s="2269">
        <v>80</v>
      </c>
      <c r="F432" s="2336">
        <f>SUM(M432:Q432)</f>
        <v>14</v>
      </c>
      <c r="G432" s="1604" t="s">
        <v>98</v>
      </c>
      <c r="H432" s="1602" t="s">
        <v>98</v>
      </c>
      <c r="I432" s="1603" t="s">
        <v>98</v>
      </c>
      <c r="J432" s="1604" t="s">
        <v>97</v>
      </c>
      <c r="K432" s="1602" t="s">
        <v>97</v>
      </c>
      <c r="L432" s="1603" t="s">
        <v>97</v>
      </c>
      <c r="M432" s="1824">
        <v>2</v>
      </c>
      <c r="N432" s="1825">
        <v>6</v>
      </c>
      <c r="O432" s="1825">
        <v>4</v>
      </c>
      <c r="P432" s="1825">
        <v>1</v>
      </c>
      <c r="Q432" s="2389">
        <v>1</v>
      </c>
    </row>
    <row r="433" spans="1:17" ht="32.25" thickBot="1">
      <c r="A433" s="2577"/>
      <c r="B433" s="2572"/>
      <c r="C433" s="2812"/>
      <c r="D433" s="2307" t="s">
        <v>78</v>
      </c>
      <c r="E433" s="1621"/>
      <c r="F433" s="2337">
        <f>SUM(M433:Q433)</f>
        <v>0</v>
      </c>
      <c r="G433" s="1615" t="s">
        <v>97</v>
      </c>
      <c r="H433" s="1613" t="s">
        <v>97</v>
      </c>
      <c r="I433" s="1614" t="s">
        <v>97</v>
      </c>
      <c r="J433" s="1615" t="s">
        <v>97</v>
      </c>
      <c r="K433" s="1613" t="s">
        <v>98</v>
      </c>
      <c r="L433" s="1614" t="s">
        <v>98</v>
      </c>
      <c r="M433" s="1611"/>
      <c r="N433" s="1607"/>
      <c r="O433" s="1607"/>
      <c r="P433" s="1607"/>
      <c r="Q433" s="1619"/>
    </row>
    <row r="434" spans="1:17" ht="31.5">
      <c r="A434" s="2577"/>
      <c r="B434" s="2579" t="s">
        <v>374</v>
      </c>
      <c r="C434" s="2813" t="s">
        <v>375</v>
      </c>
      <c r="D434" s="2305" t="s">
        <v>74</v>
      </c>
      <c r="E434" s="1616"/>
      <c r="F434" s="2335">
        <f>SUM(J434:L434)</f>
        <v>0</v>
      </c>
      <c r="G434" s="1596" t="s">
        <v>97</v>
      </c>
      <c r="H434" s="1593" t="s">
        <v>97</v>
      </c>
      <c r="I434" s="1594" t="s">
        <v>97</v>
      </c>
      <c r="J434" s="1591"/>
      <c r="K434" s="1586"/>
      <c r="L434" s="1595"/>
      <c r="M434" s="1596" t="s">
        <v>97</v>
      </c>
      <c r="N434" s="1593" t="s">
        <v>97</v>
      </c>
      <c r="O434" s="1593" t="s">
        <v>97</v>
      </c>
      <c r="P434" s="1593" t="s">
        <v>97</v>
      </c>
      <c r="Q434" s="1594" t="s">
        <v>97</v>
      </c>
    </row>
    <row r="435" spans="1:17" ht="31.5">
      <c r="A435" s="2577"/>
      <c r="B435" s="2486"/>
      <c r="C435" s="2790"/>
      <c r="D435" s="2306" t="s">
        <v>75</v>
      </c>
      <c r="E435" s="1618"/>
      <c r="F435" s="2336">
        <f>SUM(J435:L435)</f>
        <v>0</v>
      </c>
      <c r="G435" s="1604" t="s">
        <v>98</v>
      </c>
      <c r="H435" s="1602" t="s">
        <v>98</v>
      </c>
      <c r="I435" s="1603" t="s">
        <v>98</v>
      </c>
      <c r="J435" s="1604"/>
      <c r="K435" s="1602"/>
      <c r="L435" s="1603"/>
      <c r="M435" s="1604" t="s">
        <v>97</v>
      </c>
      <c r="N435" s="1602" t="s">
        <v>97</v>
      </c>
      <c r="O435" s="1602" t="s">
        <v>97</v>
      </c>
      <c r="P435" s="1602" t="s">
        <v>97</v>
      </c>
      <c r="Q435" s="1603" t="s">
        <v>97</v>
      </c>
    </row>
    <row r="436" spans="1:17" ht="31.5">
      <c r="A436" s="2577"/>
      <c r="B436" s="2486"/>
      <c r="C436" s="2790"/>
      <c r="D436" s="2306" t="s">
        <v>76</v>
      </c>
      <c r="E436" s="1618"/>
      <c r="F436" s="2336">
        <f>SUM(G436:I436)</f>
        <v>0</v>
      </c>
      <c r="G436" s="1604"/>
      <c r="H436" s="1602"/>
      <c r="I436" s="1603"/>
      <c r="J436" s="1604" t="s">
        <v>97</v>
      </c>
      <c r="K436" s="1602" t="s">
        <v>97</v>
      </c>
      <c r="L436" s="1603" t="s">
        <v>97</v>
      </c>
      <c r="M436" s="1604" t="s">
        <v>97</v>
      </c>
      <c r="N436" s="1602" t="s">
        <v>97</v>
      </c>
      <c r="O436" s="1602" t="s">
        <v>97</v>
      </c>
      <c r="P436" s="1602" t="s">
        <v>97</v>
      </c>
      <c r="Q436" s="1603" t="s">
        <v>97</v>
      </c>
    </row>
    <row r="437" spans="1:17">
      <c r="A437" s="2577"/>
      <c r="B437" s="2486"/>
      <c r="C437" s="2790"/>
      <c r="D437" s="2306" t="s">
        <v>77</v>
      </c>
      <c r="E437" s="1618">
        <v>119.1</v>
      </c>
      <c r="F437" s="2336">
        <f>SUM(M437:Q437)</f>
        <v>187</v>
      </c>
      <c r="G437" s="1604" t="s">
        <v>98</v>
      </c>
      <c r="H437" s="1602" t="s">
        <v>98</v>
      </c>
      <c r="I437" s="1603" t="s">
        <v>98</v>
      </c>
      <c r="J437" s="1604" t="s">
        <v>97</v>
      </c>
      <c r="K437" s="1602" t="s">
        <v>97</v>
      </c>
      <c r="L437" s="1603" t="s">
        <v>97</v>
      </c>
      <c r="M437" s="1604">
        <v>5</v>
      </c>
      <c r="N437" s="1602">
        <v>6</v>
      </c>
      <c r="O437" s="1602">
        <v>73</v>
      </c>
      <c r="P437" s="1602">
        <v>96</v>
      </c>
      <c r="Q437" s="1603">
        <v>7</v>
      </c>
    </row>
    <row r="438" spans="1:17" ht="32.25" thickBot="1">
      <c r="A438" s="2578"/>
      <c r="B438" s="2580"/>
      <c r="C438" s="2814"/>
      <c r="D438" s="2307" t="s">
        <v>78</v>
      </c>
      <c r="E438" s="1621"/>
      <c r="F438" s="2337">
        <f>SUM(M438:Q438)</f>
        <v>0</v>
      </c>
      <c r="G438" s="1615" t="s">
        <v>97</v>
      </c>
      <c r="H438" s="1613" t="s">
        <v>97</v>
      </c>
      <c r="I438" s="1614" t="s">
        <v>97</v>
      </c>
      <c r="J438" s="1615" t="s">
        <v>97</v>
      </c>
      <c r="K438" s="1613" t="s">
        <v>98</v>
      </c>
      <c r="L438" s="1614" t="s">
        <v>98</v>
      </c>
      <c r="M438" s="1611"/>
      <c r="N438" s="1607"/>
      <c r="O438" s="1607"/>
      <c r="P438" s="1607"/>
      <c r="Q438" s="1619"/>
    </row>
    <row r="439" spans="1:17" ht="31.5">
      <c r="A439" s="2465" t="s">
        <v>216</v>
      </c>
      <c r="B439" s="2454" t="s">
        <v>376</v>
      </c>
      <c r="C439" s="2789" t="s">
        <v>377</v>
      </c>
      <c r="D439" s="2305" t="s">
        <v>74</v>
      </c>
      <c r="E439" s="1858">
        <v>9</v>
      </c>
      <c r="F439" s="2350">
        <f>SUM(J439:L439)</f>
        <v>53</v>
      </c>
      <c r="G439" s="1837" t="s">
        <v>97</v>
      </c>
      <c r="H439" s="1834" t="s">
        <v>97</v>
      </c>
      <c r="I439" s="1835" t="s">
        <v>97</v>
      </c>
      <c r="J439" s="1832">
        <v>9</v>
      </c>
      <c r="K439" s="1827">
        <v>44</v>
      </c>
      <c r="L439" s="1836">
        <v>0</v>
      </c>
      <c r="M439" s="1837" t="s">
        <v>97</v>
      </c>
      <c r="N439" s="1834" t="s">
        <v>97</v>
      </c>
      <c r="O439" s="1834" t="s">
        <v>97</v>
      </c>
      <c r="P439" s="1834" t="s">
        <v>97</v>
      </c>
      <c r="Q439" s="1835" t="s">
        <v>97</v>
      </c>
    </row>
    <row r="440" spans="1:17" ht="31.5">
      <c r="A440" s="2466"/>
      <c r="B440" s="2455"/>
      <c r="C440" s="2790"/>
      <c r="D440" s="2306" t="s">
        <v>75</v>
      </c>
      <c r="E440" s="1860"/>
      <c r="F440" s="361">
        <f>SUM(J440:L440)</f>
        <v>0</v>
      </c>
      <c r="G440" s="1845" t="s">
        <v>98</v>
      </c>
      <c r="H440" s="1843" t="s">
        <v>98</v>
      </c>
      <c r="I440" s="1844" t="s">
        <v>98</v>
      </c>
      <c r="J440" s="1845"/>
      <c r="K440" s="1843"/>
      <c r="L440" s="1844"/>
      <c r="M440" s="1845" t="s">
        <v>97</v>
      </c>
      <c r="N440" s="1843" t="s">
        <v>97</v>
      </c>
      <c r="O440" s="1843" t="s">
        <v>97</v>
      </c>
      <c r="P440" s="1843" t="s">
        <v>97</v>
      </c>
      <c r="Q440" s="1844" t="s">
        <v>97</v>
      </c>
    </row>
    <row r="441" spans="1:17" ht="31.5">
      <c r="A441" s="2466"/>
      <c r="B441" s="2455"/>
      <c r="C441" s="2790"/>
      <c r="D441" s="2306" t="s">
        <v>76</v>
      </c>
      <c r="E441" s="1860">
        <v>100</v>
      </c>
      <c r="F441" s="361">
        <f>SUM(G441:I441)</f>
        <v>18</v>
      </c>
      <c r="G441" s="1845">
        <v>1</v>
      </c>
      <c r="H441" s="1843">
        <v>14</v>
      </c>
      <c r="I441" s="1844">
        <v>3</v>
      </c>
      <c r="J441" s="1845" t="s">
        <v>97</v>
      </c>
      <c r="K441" s="1843" t="s">
        <v>97</v>
      </c>
      <c r="L441" s="1844" t="s">
        <v>97</v>
      </c>
      <c r="M441" s="1845" t="s">
        <v>97</v>
      </c>
      <c r="N441" s="1843" t="s">
        <v>97</v>
      </c>
      <c r="O441" s="1843" t="s">
        <v>97</v>
      </c>
      <c r="P441" s="1843" t="s">
        <v>97</v>
      </c>
      <c r="Q441" s="1844" t="s">
        <v>97</v>
      </c>
    </row>
    <row r="442" spans="1:17">
      <c r="A442" s="2466"/>
      <c r="B442" s="2455"/>
      <c r="C442" s="2790"/>
      <c r="D442" s="2306" t="s">
        <v>77</v>
      </c>
      <c r="E442" s="1860">
        <v>89</v>
      </c>
      <c r="F442" s="361">
        <f>SUM(M442:Q442)</f>
        <v>217</v>
      </c>
      <c r="G442" s="1845" t="s">
        <v>98</v>
      </c>
      <c r="H442" s="1843" t="s">
        <v>98</v>
      </c>
      <c r="I442" s="1844" t="s">
        <v>98</v>
      </c>
      <c r="J442" s="1845" t="s">
        <v>97</v>
      </c>
      <c r="K442" s="1843" t="s">
        <v>97</v>
      </c>
      <c r="L442" s="1844" t="s">
        <v>97</v>
      </c>
      <c r="M442" s="1845">
        <v>12</v>
      </c>
      <c r="N442" s="1843">
        <v>51</v>
      </c>
      <c r="O442" s="1843">
        <v>150</v>
      </c>
      <c r="P442" s="1843">
        <v>4</v>
      </c>
      <c r="Q442" s="1844">
        <v>0</v>
      </c>
    </row>
    <row r="443" spans="1:17" ht="32.25" thickBot="1">
      <c r="A443" s="2466"/>
      <c r="B443" s="2473"/>
      <c r="C443" s="2792"/>
      <c r="D443" s="2308" t="s">
        <v>78</v>
      </c>
      <c r="E443" s="1868"/>
      <c r="F443" s="2351">
        <f>SUM(M443:Q443)</f>
        <v>0</v>
      </c>
      <c r="G443" s="1856" t="s">
        <v>97</v>
      </c>
      <c r="H443" s="1854" t="s">
        <v>97</v>
      </c>
      <c r="I443" s="1855" t="s">
        <v>97</v>
      </c>
      <c r="J443" s="1856" t="s">
        <v>97</v>
      </c>
      <c r="K443" s="1854" t="s">
        <v>98</v>
      </c>
      <c r="L443" s="1855" t="s">
        <v>98</v>
      </c>
      <c r="M443" s="1852"/>
      <c r="N443" s="1848"/>
      <c r="O443" s="1848"/>
      <c r="P443" s="1848"/>
      <c r="Q443" s="1869"/>
    </row>
    <row r="444" spans="1:17" ht="31.5">
      <c r="A444" s="2466"/>
      <c r="B444" s="2454" t="s">
        <v>378</v>
      </c>
      <c r="C444" s="2789" t="s">
        <v>377</v>
      </c>
      <c r="D444" s="2305" t="s">
        <v>74</v>
      </c>
      <c r="E444" s="1858">
        <v>9.8000000000000007</v>
      </c>
      <c r="F444" s="2350">
        <f>SUM(J444:L444)</f>
        <v>88</v>
      </c>
      <c r="G444" s="1837" t="s">
        <v>97</v>
      </c>
      <c r="H444" s="1834" t="s">
        <v>97</v>
      </c>
      <c r="I444" s="1835" t="s">
        <v>97</v>
      </c>
      <c r="J444" s="1832">
        <v>3</v>
      </c>
      <c r="K444" s="1827">
        <v>85</v>
      </c>
      <c r="L444" s="1836"/>
      <c r="M444" s="1837" t="s">
        <v>97</v>
      </c>
      <c r="N444" s="1834" t="s">
        <v>97</v>
      </c>
      <c r="O444" s="1834" t="s">
        <v>97</v>
      </c>
      <c r="P444" s="1834" t="s">
        <v>97</v>
      </c>
      <c r="Q444" s="1835" t="s">
        <v>97</v>
      </c>
    </row>
    <row r="445" spans="1:17" ht="31.5">
      <c r="A445" s="2466"/>
      <c r="B445" s="2455"/>
      <c r="C445" s="2790"/>
      <c r="D445" s="2306" t="s">
        <v>75</v>
      </c>
      <c r="E445" s="1860"/>
      <c r="F445" s="361">
        <f>SUM(J445:L445)</f>
        <v>0</v>
      </c>
      <c r="G445" s="1845" t="s">
        <v>98</v>
      </c>
      <c r="H445" s="1843" t="s">
        <v>98</v>
      </c>
      <c r="I445" s="1844" t="s">
        <v>98</v>
      </c>
      <c r="J445" s="1845"/>
      <c r="K445" s="1843"/>
      <c r="L445" s="1844"/>
      <c r="M445" s="1845" t="s">
        <v>97</v>
      </c>
      <c r="N445" s="1843" t="s">
        <v>97</v>
      </c>
      <c r="O445" s="1843" t="s">
        <v>97</v>
      </c>
      <c r="P445" s="1843" t="s">
        <v>97</v>
      </c>
      <c r="Q445" s="1844" t="s">
        <v>97</v>
      </c>
    </row>
    <row r="446" spans="1:17" ht="31.5">
      <c r="A446" s="2466"/>
      <c r="B446" s="2455"/>
      <c r="C446" s="2790"/>
      <c r="D446" s="2306" t="s">
        <v>76</v>
      </c>
      <c r="E446" s="1860"/>
      <c r="F446" s="361">
        <f>SUM(G446:I446)</f>
        <v>19</v>
      </c>
      <c r="G446" s="1845">
        <v>6</v>
      </c>
      <c r="H446" s="1843">
        <v>13</v>
      </c>
      <c r="I446" s="1844"/>
      <c r="J446" s="1845" t="s">
        <v>97</v>
      </c>
      <c r="K446" s="1843" t="s">
        <v>97</v>
      </c>
      <c r="L446" s="1844" t="s">
        <v>97</v>
      </c>
      <c r="M446" s="1845" t="s">
        <v>97</v>
      </c>
      <c r="N446" s="1843" t="s">
        <v>97</v>
      </c>
      <c r="O446" s="1843" t="s">
        <v>97</v>
      </c>
      <c r="P446" s="1843" t="s">
        <v>97</v>
      </c>
      <c r="Q446" s="1844" t="s">
        <v>97</v>
      </c>
    </row>
    <row r="447" spans="1:17">
      <c r="A447" s="2466"/>
      <c r="B447" s="2455"/>
      <c r="C447" s="2790"/>
      <c r="D447" s="2306" t="s">
        <v>77</v>
      </c>
      <c r="E447" s="1860">
        <v>98.2</v>
      </c>
      <c r="F447" s="361">
        <f>SUM(M447:Q447)</f>
        <v>265</v>
      </c>
      <c r="G447" s="1845" t="s">
        <v>98</v>
      </c>
      <c r="H447" s="1843" t="s">
        <v>98</v>
      </c>
      <c r="I447" s="1844" t="s">
        <v>98</v>
      </c>
      <c r="J447" s="1845" t="s">
        <v>97</v>
      </c>
      <c r="K447" s="1843" t="s">
        <v>97</v>
      </c>
      <c r="L447" s="1844" t="s">
        <v>97</v>
      </c>
      <c r="M447" s="1845">
        <v>12</v>
      </c>
      <c r="N447" s="1843">
        <v>31</v>
      </c>
      <c r="O447" s="1843">
        <v>203</v>
      </c>
      <c r="P447" s="1843">
        <v>17</v>
      </c>
      <c r="Q447" s="1844">
        <v>2</v>
      </c>
    </row>
    <row r="448" spans="1:17" ht="32.25" thickBot="1">
      <c r="A448" s="2466"/>
      <c r="B448" s="2473"/>
      <c r="C448" s="2792"/>
      <c r="D448" s="2308" t="s">
        <v>78</v>
      </c>
      <c r="E448" s="1868"/>
      <c r="F448" s="2351">
        <f>SUM(M448:Q448)</f>
        <v>0</v>
      </c>
      <c r="G448" s="1856" t="s">
        <v>97</v>
      </c>
      <c r="H448" s="1854" t="s">
        <v>97</v>
      </c>
      <c r="I448" s="1855" t="s">
        <v>97</v>
      </c>
      <c r="J448" s="1856" t="s">
        <v>97</v>
      </c>
      <c r="K448" s="1854" t="s">
        <v>98</v>
      </c>
      <c r="L448" s="1855" t="s">
        <v>98</v>
      </c>
      <c r="M448" s="1852"/>
      <c r="N448" s="1848"/>
      <c r="O448" s="1848"/>
      <c r="P448" s="1848"/>
      <c r="Q448" s="1869"/>
    </row>
    <row r="449" spans="1:17" ht="31.5">
      <c r="A449" s="2466"/>
      <c r="B449" s="2454" t="s">
        <v>379</v>
      </c>
      <c r="C449" s="2789" t="s">
        <v>380</v>
      </c>
      <c r="D449" s="2305" t="s">
        <v>74</v>
      </c>
      <c r="E449" s="1858"/>
      <c r="F449" s="2350">
        <f>SUM(J449:L449)</f>
        <v>0</v>
      </c>
      <c r="G449" s="1837" t="s">
        <v>97</v>
      </c>
      <c r="H449" s="1834" t="s">
        <v>97</v>
      </c>
      <c r="I449" s="1835" t="s">
        <v>97</v>
      </c>
      <c r="J449" s="1832"/>
      <c r="K449" s="1827"/>
      <c r="L449" s="1836"/>
      <c r="M449" s="1837" t="s">
        <v>97</v>
      </c>
      <c r="N449" s="1834" t="s">
        <v>97</v>
      </c>
      <c r="O449" s="1834" t="s">
        <v>97</v>
      </c>
      <c r="P449" s="1834" t="s">
        <v>97</v>
      </c>
      <c r="Q449" s="1835" t="s">
        <v>97</v>
      </c>
    </row>
    <row r="450" spans="1:17" ht="31.5">
      <c r="A450" s="2466"/>
      <c r="B450" s="2455"/>
      <c r="C450" s="2790"/>
      <c r="D450" s="2306" t="s">
        <v>75</v>
      </c>
      <c r="E450" s="1860"/>
      <c r="F450" s="361">
        <f>SUM(J450:L450)</f>
        <v>0</v>
      </c>
      <c r="G450" s="1845" t="s">
        <v>98</v>
      </c>
      <c r="H450" s="1843" t="s">
        <v>98</v>
      </c>
      <c r="I450" s="1844" t="s">
        <v>98</v>
      </c>
      <c r="J450" s="1845"/>
      <c r="K450" s="1843"/>
      <c r="L450" s="1844"/>
      <c r="M450" s="1845" t="s">
        <v>97</v>
      </c>
      <c r="N450" s="1843" t="s">
        <v>97</v>
      </c>
      <c r="O450" s="1843" t="s">
        <v>97</v>
      </c>
      <c r="P450" s="1843" t="s">
        <v>97</v>
      </c>
      <c r="Q450" s="1844" t="s">
        <v>97</v>
      </c>
    </row>
    <row r="451" spans="1:17" ht="31.5">
      <c r="A451" s="2466"/>
      <c r="B451" s="2455"/>
      <c r="C451" s="2790"/>
      <c r="D451" s="2306" t="s">
        <v>76</v>
      </c>
      <c r="E451" s="1860"/>
      <c r="F451" s="361">
        <f>SUM(G451:I451)</f>
        <v>0</v>
      </c>
      <c r="G451" s="1845"/>
      <c r="H451" s="1843"/>
      <c r="I451" s="1844"/>
      <c r="J451" s="1845" t="s">
        <v>97</v>
      </c>
      <c r="K451" s="1843" t="s">
        <v>97</v>
      </c>
      <c r="L451" s="1844" t="s">
        <v>97</v>
      </c>
      <c r="M451" s="1845" t="s">
        <v>97</v>
      </c>
      <c r="N451" s="1843" t="s">
        <v>97</v>
      </c>
      <c r="O451" s="1843" t="s">
        <v>97</v>
      </c>
      <c r="P451" s="1843" t="s">
        <v>97</v>
      </c>
      <c r="Q451" s="1844" t="s">
        <v>97</v>
      </c>
    </row>
    <row r="452" spans="1:17">
      <c r="A452" s="2466"/>
      <c r="B452" s="2455"/>
      <c r="C452" s="2790"/>
      <c r="D452" s="2306" t="s">
        <v>77</v>
      </c>
      <c r="E452" s="1860">
        <v>120</v>
      </c>
      <c r="F452" s="361">
        <f>SUM(M452:Q452)</f>
        <v>90</v>
      </c>
      <c r="G452" s="1845" t="s">
        <v>98</v>
      </c>
      <c r="H452" s="1843" t="s">
        <v>98</v>
      </c>
      <c r="I452" s="1844" t="s">
        <v>98</v>
      </c>
      <c r="J452" s="1845" t="s">
        <v>97</v>
      </c>
      <c r="K452" s="1843" t="s">
        <v>97</v>
      </c>
      <c r="L452" s="1844" t="s">
        <v>97</v>
      </c>
      <c r="M452" s="1845">
        <v>6</v>
      </c>
      <c r="N452" s="1843">
        <v>14</v>
      </c>
      <c r="O452" s="1843">
        <v>35</v>
      </c>
      <c r="P452" s="1843">
        <v>34</v>
      </c>
      <c r="Q452" s="1844">
        <v>1</v>
      </c>
    </row>
    <row r="453" spans="1:17" ht="32.25" thickBot="1">
      <c r="A453" s="2466"/>
      <c r="B453" s="2456"/>
      <c r="C453" s="2791"/>
      <c r="D453" s="2307" t="s">
        <v>78</v>
      </c>
      <c r="E453" s="1868"/>
      <c r="F453" s="2351">
        <f>SUM(M453:Q453)</f>
        <v>0</v>
      </c>
      <c r="G453" s="1856" t="s">
        <v>97</v>
      </c>
      <c r="H453" s="1854" t="s">
        <v>97</v>
      </c>
      <c r="I453" s="1855" t="s">
        <v>97</v>
      </c>
      <c r="J453" s="1856" t="s">
        <v>97</v>
      </c>
      <c r="K453" s="1854" t="s">
        <v>98</v>
      </c>
      <c r="L453" s="1855" t="s">
        <v>98</v>
      </c>
      <c r="M453" s="1852"/>
      <c r="N453" s="1848"/>
      <c r="O453" s="1848"/>
      <c r="P453" s="1848"/>
      <c r="Q453" s="1869"/>
    </row>
    <row r="454" spans="1:17" ht="31.5">
      <c r="A454" s="2466"/>
      <c r="B454" s="2454" t="s">
        <v>381</v>
      </c>
      <c r="C454" s="2789" t="s">
        <v>380</v>
      </c>
      <c r="D454" s="2305" t="s">
        <v>74</v>
      </c>
      <c r="E454" s="1858"/>
      <c r="F454" s="2350">
        <f>SUM(J454:L454)</f>
        <v>0</v>
      </c>
      <c r="G454" s="1837" t="s">
        <v>97</v>
      </c>
      <c r="H454" s="1834" t="s">
        <v>97</v>
      </c>
      <c r="I454" s="1835" t="s">
        <v>97</v>
      </c>
      <c r="J454" s="1832"/>
      <c r="K454" s="1827"/>
      <c r="L454" s="1836"/>
      <c r="M454" s="1837" t="s">
        <v>97</v>
      </c>
      <c r="N454" s="1834" t="s">
        <v>97</v>
      </c>
      <c r="O454" s="1834" t="s">
        <v>97</v>
      </c>
      <c r="P454" s="1834" t="s">
        <v>97</v>
      </c>
      <c r="Q454" s="1835" t="s">
        <v>97</v>
      </c>
    </row>
    <row r="455" spans="1:17" ht="31.5">
      <c r="A455" s="2466"/>
      <c r="B455" s="2455"/>
      <c r="C455" s="2790"/>
      <c r="D455" s="2306" t="s">
        <v>75</v>
      </c>
      <c r="E455" s="1860"/>
      <c r="F455" s="361">
        <f>SUM(J455:L455)</f>
        <v>0</v>
      </c>
      <c r="G455" s="1845" t="s">
        <v>98</v>
      </c>
      <c r="H455" s="1843" t="s">
        <v>98</v>
      </c>
      <c r="I455" s="1844" t="s">
        <v>98</v>
      </c>
      <c r="J455" s="1845"/>
      <c r="K455" s="1843"/>
      <c r="L455" s="1844"/>
      <c r="M455" s="1845" t="s">
        <v>97</v>
      </c>
      <c r="N455" s="1843" t="s">
        <v>97</v>
      </c>
      <c r="O455" s="1843" t="s">
        <v>97</v>
      </c>
      <c r="P455" s="1843" t="s">
        <v>97</v>
      </c>
      <c r="Q455" s="1844" t="s">
        <v>97</v>
      </c>
    </row>
    <row r="456" spans="1:17" ht="31.5">
      <c r="A456" s="2466"/>
      <c r="B456" s="2455"/>
      <c r="C456" s="2790"/>
      <c r="D456" s="2306" t="s">
        <v>76</v>
      </c>
      <c r="E456" s="1860"/>
      <c r="F456" s="361">
        <f>SUM(G456:I456)</f>
        <v>0</v>
      </c>
      <c r="G456" s="1845"/>
      <c r="H456" s="1843"/>
      <c r="I456" s="1844"/>
      <c r="J456" s="1845" t="s">
        <v>97</v>
      </c>
      <c r="K456" s="1843" t="s">
        <v>97</v>
      </c>
      <c r="L456" s="1844" t="s">
        <v>97</v>
      </c>
      <c r="M456" s="1845" t="s">
        <v>97</v>
      </c>
      <c r="N456" s="1843" t="s">
        <v>97</v>
      </c>
      <c r="O456" s="1843" t="s">
        <v>97</v>
      </c>
      <c r="P456" s="1843" t="s">
        <v>97</v>
      </c>
      <c r="Q456" s="1844" t="s">
        <v>97</v>
      </c>
    </row>
    <row r="457" spans="1:17">
      <c r="A457" s="2466"/>
      <c r="B457" s="2455"/>
      <c r="C457" s="2790"/>
      <c r="D457" s="2306" t="s">
        <v>77</v>
      </c>
      <c r="E457" s="1860">
        <v>112.5</v>
      </c>
      <c r="F457" s="361">
        <f>SUM(M457:Q457)</f>
        <v>2</v>
      </c>
      <c r="G457" s="1845" t="s">
        <v>98</v>
      </c>
      <c r="H457" s="1843" t="s">
        <v>98</v>
      </c>
      <c r="I457" s="1844" t="s">
        <v>98</v>
      </c>
      <c r="J457" s="1845" t="s">
        <v>97</v>
      </c>
      <c r="K457" s="1843" t="s">
        <v>97</v>
      </c>
      <c r="L457" s="1844" t="s">
        <v>97</v>
      </c>
      <c r="M457" s="1845"/>
      <c r="N457" s="1843"/>
      <c r="O457" s="1843">
        <v>1</v>
      </c>
      <c r="P457" s="1843">
        <v>1</v>
      </c>
      <c r="Q457" s="1844"/>
    </row>
    <row r="458" spans="1:17" ht="32.25" thickBot="1">
      <c r="A458" s="2466"/>
      <c r="B458" s="2456"/>
      <c r="C458" s="2791"/>
      <c r="D458" s="2307" t="s">
        <v>78</v>
      </c>
      <c r="E458" s="1868"/>
      <c r="F458" s="2351">
        <f>SUM(M458:Q458)</f>
        <v>0</v>
      </c>
      <c r="G458" s="1856" t="s">
        <v>97</v>
      </c>
      <c r="H458" s="1854" t="s">
        <v>97</v>
      </c>
      <c r="I458" s="1855" t="s">
        <v>97</v>
      </c>
      <c r="J458" s="1856" t="s">
        <v>97</v>
      </c>
      <c r="K458" s="1854" t="s">
        <v>98</v>
      </c>
      <c r="L458" s="1855" t="s">
        <v>98</v>
      </c>
      <c r="M458" s="1852"/>
      <c r="N458" s="1848"/>
      <c r="O458" s="1848"/>
      <c r="P458" s="1848"/>
      <c r="Q458" s="1869"/>
    </row>
    <row r="459" spans="1:17" ht="31.5">
      <c r="A459" s="2466"/>
      <c r="B459" s="2454" t="s">
        <v>382</v>
      </c>
      <c r="C459" s="2789" t="s">
        <v>383</v>
      </c>
      <c r="D459" s="2305" t="s">
        <v>74</v>
      </c>
      <c r="E459" s="1858"/>
      <c r="F459" s="2350">
        <f>SUM(J459:L459)</f>
        <v>0</v>
      </c>
      <c r="G459" s="1837" t="s">
        <v>97</v>
      </c>
      <c r="H459" s="1834" t="s">
        <v>97</v>
      </c>
      <c r="I459" s="1835" t="s">
        <v>97</v>
      </c>
      <c r="J459" s="1832"/>
      <c r="K459" s="1827"/>
      <c r="L459" s="1836"/>
      <c r="M459" s="1837" t="s">
        <v>97</v>
      </c>
      <c r="N459" s="1834" t="s">
        <v>97</v>
      </c>
      <c r="O459" s="1834" t="s">
        <v>97</v>
      </c>
      <c r="P459" s="1834" t="s">
        <v>97</v>
      </c>
      <c r="Q459" s="1835" t="s">
        <v>97</v>
      </c>
    </row>
    <row r="460" spans="1:17" ht="31.5">
      <c r="A460" s="2466"/>
      <c r="B460" s="2455"/>
      <c r="C460" s="2790"/>
      <c r="D460" s="2306" t="s">
        <v>75</v>
      </c>
      <c r="E460" s="1860"/>
      <c r="F460" s="361">
        <f>SUM(J460:L460)</f>
        <v>0</v>
      </c>
      <c r="G460" s="1845" t="s">
        <v>98</v>
      </c>
      <c r="H460" s="1843" t="s">
        <v>98</v>
      </c>
      <c r="I460" s="1844" t="s">
        <v>98</v>
      </c>
      <c r="J460" s="1845"/>
      <c r="K460" s="1843"/>
      <c r="L460" s="1844"/>
      <c r="M460" s="1845" t="s">
        <v>97</v>
      </c>
      <c r="N460" s="1843" t="s">
        <v>97</v>
      </c>
      <c r="O460" s="1843" t="s">
        <v>97</v>
      </c>
      <c r="P460" s="1843" t="s">
        <v>97</v>
      </c>
      <c r="Q460" s="1844" t="s">
        <v>97</v>
      </c>
    </row>
    <row r="461" spans="1:17" ht="31.5">
      <c r="A461" s="2466"/>
      <c r="B461" s="2455"/>
      <c r="C461" s="2790"/>
      <c r="D461" s="2306" t="s">
        <v>76</v>
      </c>
      <c r="E461" s="1860"/>
      <c r="F461" s="361">
        <f>SUM(G461:I461)</f>
        <v>0</v>
      </c>
      <c r="G461" s="1845"/>
      <c r="H461" s="1843"/>
      <c r="I461" s="1844"/>
      <c r="J461" s="1845" t="s">
        <v>97</v>
      </c>
      <c r="K461" s="1843" t="s">
        <v>97</v>
      </c>
      <c r="L461" s="1844" t="s">
        <v>97</v>
      </c>
      <c r="M461" s="1845" t="s">
        <v>97</v>
      </c>
      <c r="N461" s="1843" t="s">
        <v>97</v>
      </c>
      <c r="O461" s="1843" t="s">
        <v>97</v>
      </c>
      <c r="P461" s="1843" t="s">
        <v>97</v>
      </c>
      <c r="Q461" s="1844" t="s">
        <v>97</v>
      </c>
    </row>
    <row r="462" spans="1:17">
      <c r="A462" s="2466"/>
      <c r="B462" s="2455"/>
      <c r="C462" s="2790"/>
      <c r="D462" s="2306" t="s">
        <v>77</v>
      </c>
      <c r="E462" s="1860">
        <v>95</v>
      </c>
      <c r="F462" s="361">
        <f>SUM(M462:Q462)</f>
        <v>21</v>
      </c>
      <c r="G462" s="1845" t="s">
        <v>98</v>
      </c>
      <c r="H462" s="1843" t="s">
        <v>98</v>
      </c>
      <c r="I462" s="1844" t="s">
        <v>98</v>
      </c>
      <c r="J462" s="1845" t="s">
        <v>97</v>
      </c>
      <c r="K462" s="1843" t="s">
        <v>97</v>
      </c>
      <c r="L462" s="1844" t="s">
        <v>97</v>
      </c>
      <c r="M462" s="1845"/>
      <c r="N462" s="1843">
        <v>2</v>
      </c>
      <c r="O462" s="1843">
        <v>19</v>
      </c>
      <c r="P462" s="1843"/>
      <c r="Q462" s="1844"/>
    </row>
    <row r="463" spans="1:17" ht="32.25" thickBot="1">
      <c r="A463" s="2466"/>
      <c r="B463" s="2456"/>
      <c r="C463" s="2791"/>
      <c r="D463" s="2307" t="s">
        <v>78</v>
      </c>
      <c r="E463" s="1868"/>
      <c r="F463" s="2351">
        <f>SUM(M463:Q463)</f>
        <v>0</v>
      </c>
      <c r="G463" s="1856" t="s">
        <v>97</v>
      </c>
      <c r="H463" s="1854" t="s">
        <v>97</v>
      </c>
      <c r="I463" s="1855" t="s">
        <v>97</v>
      </c>
      <c r="J463" s="1856" t="s">
        <v>97</v>
      </c>
      <c r="K463" s="1854" t="s">
        <v>98</v>
      </c>
      <c r="L463" s="1855" t="s">
        <v>98</v>
      </c>
      <c r="M463" s="1852"/>
      <c r="N463" s="1848"/>
      <c r="O463" s="1848"/>
      <c r="P463" s="1848"/>
      <c r="Q463" s="1869"/>
    </row>
    <row r="464" spans="1:17" ht="31.5">
      <c r="A464" s="2466"/>
      <c r="B464" s="2454" t="s">
        <v>384</v>
      </c>
      <c r="C464" s="2789" t="s">
        <v>383</v>
      </c>
      <c r="D464" s="2305" t="s">
        <v>74</v>
      </c>
      <c r="E464" s="1858"/>
      <c r="F464" s="2350">
        <f>SUM(J464:L464)</f>
        <v>0</v>
      </c>
      <c r="G464" s="1837" t="s">
        <v>97</v>
      </c>
      <c r="H464" s="1834" t="s">
        <v>97</v>
      </c>
      <c r="I464" s="1835" t="s">
        <v>97</v>
      </c>
      <c r="J464" s="1832"/>
      <c r="K464" s="1827"/>
      <c r="L464" s="1836"/>
      <c r="M464" s="1837" t="s">
        <v>97</v>
      </c>
      <c r="N464" s="1834" t="s">
        <v>97</v>
      </c>
      <c r="O464" s="1834" t="s">
        <v>97</v>
      </c>
      <c r="P464" s="1834" t="s">
        <v>97</v>
      </c>
      <c r="Q464" s="1835" t="s">
        <v>97</v>
      </c>
    </row>
    <row r="465" spans="1:17" ht="31.5">
      <c r="A465" s="2466"/>
      <c r="B465" s="2455"/>
      <c r="C465" s="2790"/>
      <c r="D465" s="2306" t="s">
        <v>75</v>
      </c>
      <c r="E465" s="1860"/>
      <c r="F465" s="361">
        <f>SUM(J465:L465)</f>
        <v>0</v>
      </c>
      <c r="G465" s="1845" t="s">
        <v>98</v>
      </c>
      <c r="H465" s="1843" t="s">
        <v>98</v>
      </c>
      <c r="I465" s="1844" t="s">
        <v>98</v>
      </c>
      <c r="J465" s="1845"/>
      <c r="K465" s="1843"/>
      <c r="L465" s="1844"/>
      <c r="M465" s="1845" t="s">
        <v>97</v>
      </c>
      <c r="N465" s="1843" t="s">
        <v>97</v>
      </c>
      <c r="O465" s="1843" t="s">
        <v>97</v>
      </c>
      <c r="P465" s="1843" t="s">
        <v>97</v>
      </c>
      <c r="Q465" s="1844" t="s">
        <v>97</v>
      </c>
    </row>
    <row r="466" spans="1:17" ht="31.5">
      <c r="A466" s="2466"/>
      <c r="B466" s="2455"/>
      <c r="C466" s="2790"/>
      <c r="D466" s="2306" t="s">
        <v>76</v>
      </c>
      <c r="E466" s="1860"/>
      <c r="F466" s="361">
        <f>SUM(G466:I466)</f>
        <v>0</v>
      </c>
      <c r="G466" s="1845"/>
      <c r="H466" s="1843"/>
      <c r="I466" s="1844"/>
      <c r="J466" s="1845" t="s">
        <v>97</v>
      </c>
      <c r="K466" s="1843" t="s">
        <v>97</v>
      </c>
      <c r="L466" s="1844" t="s">
        <v>97</v>
      </c>
      <c r="M466" s="1845" t="s">
        <v>97</v>
      </c>
      <c r="N466" s="1843" t="s">
        <v>97</v>
      </c>
      <c r="O466" s="1843" t="s">
        <v>97</v>
      </c>
      <c r="P466" s="1843" t="s">
        <v>97</v>
      </c>
      <c r="Q466" s="1844" t="s">
        <v>97</v>
      </c>
    </row>
    <row r="467" spans="1:17">
      <c r="A467" s="2466"/>
      <c r="B467" s="2455"/>
      <c r="C467" s="2790"/>
      <c r="D467" s="2306" t="s">
        <v>77</v>
      </c>
      <c r="E467" s="1860">
        <v>100</v>
      </c>
      <c r="F467" s="361">
        <f>SUM(M467:Q467)</f>
        <v>21</v>
      </c>
      <c r="G467" s="1845" t="s">
        <v>98</v>
      </c>
      <c r="H467" s="1843" t="s">
        <v>98</v>
      </c>
      <c r="I467" s="1844" t="s">
        <v>98</v>
      </c>
      <c r="J467" s="1845" t="s">
        <v>97</v>
      </c>
      <c r="K467" s="1843" t="s">
        <v>97</v>
      </c>
      <c r="L467" s="1844" t="s">
        <v>97</v>
      </c>
      <c r="M467" s="1845"/>
      <c r="N467" s="1840">
        <v>3</v>
      </c>
      <c r="O467" s="1840">
        <v>18</v>
      </c>
      <c r="P467" s="1843"/>
      <c r="Q467" s="1844"/>
    </row>
    <row r="468" spans="1:17" ht="32.25" thickBot="1">
      <c r="A468" s="2466"/>
      <c r="B468" s="2456"/>
      <c r="C468" s="2791"/>
      <c r="D468" s="2307" t="s">
        <v>78</v>
      </c>
      <c r="E468" s="1868"/>
      <c r="F468" s="2351">
        <f>SUM(M468:Q468)</f>
        <v>0</v>
      </c>
      <c r="G468" s="1856" t="s">
        <v>97</v>
      </c>
      <c r="H468" s="1854" t="s">
        <v>97</v>
      </c>
      <c r="I468" s="1855" t="s">
        <v>97</v>
      </c>
      <c r="J468" s="1856" t="s">
        <v>97</v>
      </c>
      <c r="K468" s="1854" t="s">
        <v>98</v>
      </c>
      <c r="L468" s="1855" t="s">
        <v>98</v>
      </c>
      <c r="M468" s="1852"/>
      <c r="N468" s="1848"/>
      <c r="O468" s="1848"/>
      <c r="P468" s="1848"/>
      <c r="Q468" s="1869"/>
    </row>
    <row r="469" spans="1:17" ht="31.5">
      <c r="A469" s="2466"/>
      <c r="B469" s="2454" t="s">
        <v>385</v>
      </c>
      <c r="C469" s="2789" t="s">
        <v>386</v>
      </c>
      <c r="D469" s="2305" t="s">
        <v>74</v>
      </c>
      <c r="E469" s="1858"/>
      <c r="F469" s="2350">
        <f>SUM(J469:L469)</f>
        <v>0</v>
      </c>
      <c r="G469" s="1837" t="s">
        <v>97</v>
      </c>
      <c r="H469" s="1834" t="s">
        <v>97</v>
      </c>
      <c r="I469" s="1835" t="s">
        <v>97</v>
      </c>
      <c r="J469" s="1832"/>
      <c r="K469" s="1827"/>
      <c r="L469" s="1836"/>
      <c r="M469" s="1837" t="s">
        <v>97</v>
      </c>
      <c r="N469" s="1834" t="s">
        <v>97</v>
      </c>
      <c r="O469" s="1834" t="s">
        <v>97</v>
      </c>
      <c r="P469" s="1834" t="s">
        <v>97</v>
      </c>
      <c r="Q469" s="1835" t="s">
        <v>97</v>
      </c>
    </row>
    <row r="470" spans="1:17" ht="31.5">
      <c r="A470" s="2466"/>
      <c r="B470" s="2455"/>
      <c r="C470" s="2790"/>
      <c r="D470" s="2306" t="s">
        <v>75</v>
      </c>
      <c r="E470" s="1860"/>
      <c r="F470" s="361">
        <f>SUM(J470:L470)</f>
        <v>0</v>
      </c>
      <c r="G470" s="1845" t="s">
        <v>98</v>
      </c>
      <c r="H470" s="1843" t="s">
        <v>98</v>
      </c>
      <c r="I470" s="1844" t="s">
        <v>98</v>
      </c>
      <c r="J470" s="1845"/>
      <c r="K470" s="1843"/>
      <c r="L470" s="1844"/>
      <c r="M470" s="1845" t="s">
        <v>97</v>
      </c>
      <c r="N470" s="1843" t="s">
        <v>97</v>
      </c>
      <c r="O470" s="1843" t="s">
        <v>97</v>
      </c>
      <c r="P470" s="1843" t="s">
        <v>97</v>
      </c>
      <c r="Q470" s="1844" t="s">
        <v>97</v>
      </c>
    </row>
    <row r="471" spans="1:17" ht="31.5">
      <c r="A471" s="2466"/>
      <c r="B471" s="2455"/>
      <c r="C471" s="2790"/>
      <c r="D471" s="2306" t="s">
        <v>76</v>
      </c>
      <c r="E471" s="1860"/>
      <c r="F471" s="361">
        <f>SUM(G471:I471)</f>
        <v>0</v>
      </c>
      <c r="G471" s="1845"/>
      <c r="H471" s="1843"/>
      <c r="I471" s="1844"/>
      <c r="J471" s="1845" t="s">
        <v>97</v>
      </c>
      <c r="K471" s="1843" t="s">
        <v>97</v>
      </c>
      <c r="L471" s="1844" t="s">
        <v>97</v>
      </c>
      <c r="M471" s="1845" t="s">
        <v>97</v>
      </c>
      <c r="N471" s="1843" t="s">
        <v>97</v>
      </c>
      <c r="O471" s="1843" t="s">
        <v>97</v>
      </c>
      <c r="P471" s="1843" t="s">
        <v>97</v>
      </c>
      <c r="Q471" s="1844" t="s">
        <v>97</v>
      </c>
    </row>
    <row r="472" spans="1:17">
      <c r="A472" s="2466"/>
      <c r="B472" s="2455"/>
      <c r="C472" s="2790"/>
      <c r="D472" s="2306" t="s">
        <v>77</v>
      </c>
      <c r="E472" s="1860">
        <v>114.2</v>
      </c>
      <c r="F472" s="361">
        <f>SUM(M472:Q472)</f>
        <v>61</v>
      </c>
      <c r="G472" s="1845" t="s">
        <v>98</v>
      </c>
      <c r="H472" s="1843" t="s">
        <v>98</v>
      </c>
      <c r="I472" s="1844" t="s">
        <v>98</v>
      </c>
      <c r="J472" s="1845" t="s">
        <v>97</v>
      </c>
      <c r="K472" s="1843" t="s">
        <v>97</v>
      </c>
      <c r="L472" s="1844" t="s">
        <v>97</v>
      </c>
      <c r="M472" s="1845"/>
      <c r="N472" s="1843">
        <v>5</v>
      </c>
      <c r="O472" s="1843">
        <v>20</v>
      </c>
      <c r="P472" s="1843">
        <v>36</v>
      </c>
      <c r="Q472" s="1844"/>
    </row>
    <row r="473" spans="1:17" ht="32.25" thickBot="1">
      <c r="A473" s="2466"/>
      <c r="B473" s="2456"/>
      <c r="C473" s="2791"/>
      <c r="D473" s="2307" t="s">
        <v>78</v>
      </c>
      <c r="E473" s="1868"/>
      <c r="F473" s="2351">
        <f>SUM(M473:Q473)</f>
        <v>0</v>
      </c>
      <c r="G473" s="1856" t="s">
        <v>97</v>
      </c>
      <c r="H473" s="1854" t="s">
        <v>97</v>
      </c>
      <c r="I473" s="1855" t="s">
        <v>97</v>
      </c>
      <c r="J473" s="1856" t="s">
        <v>97</v>
      </c>
      <c r="K473" s="1854" t="s">
        <v>98</v>
      </c>
      <c r="L473" s="1855" t="s">
        <v>98</v>
      </c>
      <c r="M473" s="1852"/>
      <c r="N473" s="1848"/>
      <c r="O473" s="1848"/>
      <c r="P473" s="1848"/>
      <c r="Q473" s="1869"/>
    </row>
    <row r="474" spans="1:17" ht="31.5">
      <c r="A474" s="2466"/>
      <c r="B474" s="2454" t="s">
        <v>387</v>
      </c>
      <c r="C474" s="2789" t="s">
        <v>388</v>
      </c>
      <c r="D474" s="2305" t="s">
        <v>74</v>
      </c>
      <c r="E474" s="1858">
        <v>15.2</v>
      </c>
      <c r="F474" s="2350">
        <f>SUM(J474:L474)</f>
        <v>11</v>
      </c>
      <c r="G474" s="1837" t="s">
        <v>97</v>
      </c>
      <c r="H474" s="1834" t="s">
        <v>97</v>
      </c>
      <c r="I474" s="1835" t="s">
        <v>97</v>
      </c>
      <c r="J474" s="1832">
        <v>0</v>
      </c>
      <c r="K474" s="1827">
        <v>11</v>
      </c>
      <c r="L474" s="1836">
        <v>0</v>
      </c>
      <c r="M474" s="1837" t="s">
        <v>97</v>
      </c>
      <c r="N474" s="1834" t="s">
        <v>97</v>
      </c>
      <c r="O474" s="1834" t="s">
        <v>97</v>
      </c>
      <c r="P474" s="1834" t="s">
        <v>97</v>
      </c>
      <c r="Q474" s="1835" t="s">
        <v>97</v>
      </c>
    </row>
    <row r="475" spans="1:17" ht="31.5">
      <c r="A475" s="2466"/>
      <c r="B475" s="2455"/>
      <c r="C475" s="2790"/>
      <c r="D475" s="2306" t="s">
        <v>75</v>
      </c>
      <c r="E475" s="1860"/>
      <c r="F475" s="361">
        <f>SUM(J475:L475)</f>
        <v>0</v>
      </c>
      <c r="G475" s="1845" t="s">
        <v>98</v>
      </c>
      <c r="H475" s="1843" t="s">
        <v>98</v>
      </c>
      <c r="I475" s="1844" t="s">
        <v>98</v>
      </c>
      <c r="J475" s="1845"/>
      <c r="K475" s="1843"/>
      <c r="L475" s="1844"/>
      <c r="M475" s="1845" t="s">
        <v>97</v>
      </c>
      <c r="N475" s="1843" t="s">
        <v>97</v>
      </c>
      <c r="O475" s="1843" t="s">
        <v>97</v>
      </c>
      <c r="P475" s="1843" t="s">
        <v>97</v>
      </c>
      <c r="Q475" s="1844" t="s">
        <v>97</v>
      </c>
    </row>
    <row r="476" spans="1:17" ht="31.5">
      <c r="A476" s="2466"/>
      <c r="B476" s="2455"/>
      <c r="C476" s="2790"/>
      <c r="D476" s="2306" t="s">
        <v>76</v>
      </c>
      <c r="E476" s="1860"/>
      <c r="F476" s="361">
        <f>SUM(G476:I476)</f>
        <v>0</v>
      </c>
      <c r="G476" s="1845"/>
      <c r="H476" s="1843"/>
      <c r="I476" s="1844"/>
      <c r="J476" s="1845" t="s">
        <v>97</v>
      </c>
      <c r="K476" s="1843" t="s">
        <v>97</v>
      </c>
      <c r="L476" s="1844" t="s">
        <v>97</v>
      </c>
      <c r="M476" s="1845" t="s">
        <v>97</v>
      </c>
      <c r="N476" s="1843" t="s">
        <v>97</v>
      </c>
      <c r="O476" s="1843" t="s">
        <v>97</v>
      </c>
      <c r="P476" s="1843" t="s">
        <v>97</v>
      </c>
      <c r="Q476" s="1844" t="s">
        <v>97</v>
      </c>
    </row>
    <row r="477" spans="1:17">
      <c r="A477" s="2466"/>
      <c r="B477" s="2455"/>
      <c r="C477" s="2790"/>
      <c r="D477" s="2306" t="s">
        <v>77</v>
      </c>
      <c r="E477" s="1860"/>
      <c r="F477" s="361">
        <f>SUM(M477:Q477)</f>
        <v>0</v>
      </c>
      <c r="G477" s="1845" t="s">
        <v>98</v>
      </c>
      <c r="H477" s="1843" t="s">
        <v>98</v>
      </c>
      <c r="I477" s="1844" t="s">
        <v>98</v>
      </c>
      <c r="J477" s="1845" t="s">
        <v>97</v>
      </c>
      <c r="K477" s="1843" t="s">
        <v>97</v>
      </c>
      <c r="L477" s="1844" t="s">
        <v>97</v>
      </c>
      <c r="M477" s="1845"/>
      <c r="N477" s="1843"/>
      <c r="O477" s="1843"/>
      <c r="P477" s="1843"/>
      <c r="Q477" s="1844"/>
    </row>
    <row r="478" spans="1:17" ht="32.25" thickBot="1">
      <c r="A478" s="2466"/>
      <c r="B478" s="2456"/>
      <c r="C478" s="2791"/>
      <c r="D478" s="2307" t="s">
        <v>78</v>
      </c>
      <c r="E478" s="1868"/>
      <c r="F478" s="2351">
        <f>SUM(M478:Q478)</f>
        <v>0</v>
      </c>
      <c r="G478" s="1856" t="s">
        <v>97</v>
      </c>
      <c r="H478" s="1854" t="s">
        <v>97</v>
      </c>
      <c r="I478" s="1855" t="s">
        <v>97</v>
      </c>
      <c r="J478" s="1856" t="s">
        <v>97</v>
      </c>
      <c r="K478" s="1854" t="s">
        <v>98</v>
      </c>
      <c r="L478" s="1855" t="s">
        <v>98</v>
      </c>
      <c r="M478" s="1852"/>
      <c r="N478" s="1848"/>
      <c r="O478" s="1848"/>
      <c r="P478" s="1848"/>
      <c r="Q478" s="1869"/>
    </row>
    <row r="479" spans="1:17" ht="31.5">
      <c r="A479" s="2466"/>
      <c r="B479" s="2454" t="s">
        <v>389</v>
      </c>
      <c r="C479" s="2789" t="s">
        <v>390</v>
      </c>
      <c r="D479" s="2305" t="s">
        <v>74</v>
      </c>
      <c r="E479" s="1858"/>
      <c r="F479" s="2350">
        <f>SUM(J479:L479)</f>
        <v>0</v>
      </c>
      <c r="G479" s="1837" t="s">
        <v>97</v>
      </c>
      <c r="H479" s="1834" t="s">
        <v>97</v>
      </c>
      <c r="I479" s="1835" t="s">
        <v>97</v>
      </c>
      <c r="J479" s="1832"/>
      <c r="K479" s="1827"/>
      <c r="L479" s="1836"/>
      <c r="M479" s="1837" t="s">
        <v>97</v>
      </c>
      <c r="N479" s="1834" t="s">
        <v>97</v>
      </c>
      <c r="O479" s="1834" t="s">
        <v>97</v>
      </c>
      <c r="P479" s="1834" t="s">
        <v>97</v>
      </c>
      <c r="Q479" s="1835" t="s">
        <v>97</v>
      </c>
    </row>
    <row r="480" spans="1:17" ht="31.5">
      <c r="A480" s="2466"/>
      <c r="B480" s="2455"/>
      <c r="C480" s="2790"/>
      <c r="D480" s="2306" t="s">
        <v>75</v>
      </c>
      <c r="E480" s="1860"/>
      <c r="F480" s="361">
        <f>SUM(J480:L480)</f>
        <v>0</v>
      </c>
      <c r="G480" s="1845" t="s">
        <v>98</v>
      </c>
      <c r="H480" s="1843" t="s">
        <v>98</v>
      </c>
      <c r="I480" s="1844" t="s">
        <v>98</v>
      </c>
      <c r="J480" s="1845"/>
      <c r="K480" s="1843"/>
      <c r="L480" s="1844"/>
      <c r="M480" s="1845" t="s">
        <v>97</v>
      </c>
      <c r="N480" s="1843" t="s">
        <v>97</v>
      </c>
      <c r="O480" s="1843" t="s">
        <v>97</v>
      </c>
      <c r="P480" s="1843" t="s">
        <v>97</v>
      </c>
      <c r="Q480" s="1844" t="s">
        <v>97</v>
      </c>
    </row>
    <row r="481" spans="1:17" ht="31.5">
      <c r="A481" s="2466"/>
      <c r="B481" s="2455"/>
      <c r="C481" s="2790"/>
      <c r="D481" s="2306" t="s">
        <v>76</v>
      </c>
      <c r="E481" s="1860"/>
      <c r="F481" s="361">
        <f>SUM(G481:I481)</f>
        <v>0</v>
      </c>
      <c r="G481" s="1845"/>
      <c r="H481" s="1843"/>
      <c r="I481" s="1844"/>
      <c r="J481" s="1845" t="s">
        <v>97</v>
      </c>
      <c r="K481" s="1843" t="s">
        <v>97</v>
      </c>
      <c r="L481" s="1844" t="s">
        <v>97</v>
      </c>
      <c r="M481" s="1845" t="s">
        <v>97</v>
      </c>
      <c r="N481" s="1843" t="s">
        <v>97</v>
      </c>
      <c r="O481" s="1843" t="s">
        <v>97</v>
      </c>
      <c r="P481" s="1843" t="s">
        <v>97</v>
      </c>
      <c r="Q481" s="1844" t="s">
        <v>97</v>
      </c>
    </row>
    <row r="482" spans="1:17">
      <c r="A482" s="2466"/>
      <c r="B482" s="2455"/>
      <c r="C482" s="2790"/>
      <c r="D482" s="2306" t="s">
        <v>77</v>
      </c>
      <c r="E482" s="1860" t="s">
        <v>391</v>
      </c>
      <c r="F482" s="361">
        <f>SUM(M482:Q482)</f>
        <v>68</v>
      </c>
      <c r="G482" s="1845" t="s">
        <v>98</v>
      </c>
      <c r="H482" s="1843" t="s">
        <v>98</v>
      </c>
      <c r="I482" s="1844" t="s">
        <v>98</v>
      </c>
      <c r="J482" s="1845" t="s">
        <v>97</v>
      </c>
      <c r="K482" s="1843" t="s">
        <v>97</v>
      </c>
      <c r="L482" s="1844" t="s">
        <v>97</v>
      </c>
      <c r="M482" s="1845">
        <v>7</v>
      </c>
      <c r="N482" s="1843">
        <v>42</v>
      </c>
      <c r="O482" s="1843">
        <v>8</v>
      </c>
      <c r="P482" s="1843">
        <v>11</v>
      </c>
      <c r="Q482" s="1844"/>
    </row>
    <row r="483" spans="1:17" ht="32.25" thickBot="1">
      <c r="A483" s="2466"/>
      <c r="B483" s="2456"/>
      <c r="C483" s="2791"/>
      <c r="D483" s="2307" t="s">
        <v>78</v>
      </c>
      <c r="E483" s="1868"/>
      <c r="F483" s="2351">
        <f>SUM(M483:Q483)</f>
        <v>0</v>
      </c>
      <c r="G483" s="1856" t="s">
        <v>97</v>
      </c>
      <c r="H483" s="1854" t="s">
        <v>97</v>
      </c>
      <c r="I483" s="1855" t="s">
        <v>97</v>
      </c>
      <c r="J483" s="1856" t="s">
        <v>97</v>
      </c>
      <c r="K483" s="1854" t="s">
        <v>98</v>
      </c>
      <c r="L483" s="1855" t="s">
        <v>98</v>
      </c>
      <c r="M483" s="1852"/>
      <c r="N483" s="1848"/>
      <c r="O483" s="1848"/>
      <c r="P483" s="1848"/>
      <c r="Q483" s="1869"/>
    </row>
    <row r="484" spans="1:17" ht="31.5">
      <c r="A484" s="2466"/>
      <c r="B484" s="2454" t="s">
        <v>392</v>
      </c>
      <c r="C484" s="2789" t="s">
        <v>393</v>
      </c>
      <c r="D484" s="2305" t="s">
        <v>74</v>
      </c>
      <c r="E484" s="1858">
        <v>12</v>
      </c>
      <c r="F484" s="2350">
        <f>SUM(J484:L484)</f>
        <v>5</v>
      </c>
      <c r="G484" s="1837" t="s">
        <v>97</v>
      </c>
      <c r="H484" s="1834" t="s">
        <v>97</v>
      </c>
      <c r="I484" s="1835" t="s">
        <v>97</v>
      </c>
      <c r="J484" s="1832"/>
      <c r="K484" s="1827">
        <v>5</v>
      </c>
      <c r="L484" s="1836"/>
      <c r="M484" s="1837" t="s">
        <v>97</v>
      </c>
      <c r="N484" s="1834" t="s">
        <v>97</v>
      </c>
      <c r="O484" s="1834" t="s">
        <v>97</v>
      </c>
      <c r="P484" s="1834" t="s">
        <v>97</v>
      </c>
      <c r="Q484" s="1835" t="s">
        <v>97</v>
      </c>
    </row>
    <row r="485" spans="1:17" ht="31.5">
      <c r="A485" s="2466"/>
      <c r="B485" s="2455"/>
      <c r="C485" s="2790"/>
      <c r="D485" s="2306" t="s">
        <v>75</v>
      </c>
      <c r="E485" s="1860"/>
      <c r="F485" s="361">
        <f>SUM(J485:L485)</f>
        <v>0</v>
      </c>
      <c r="G485" s="1845" t="s">
        <v>98</v>
      </c>
      <c r="H485" s="1843" t="s">
        <v>98</v>
      </c>
      <c r="I485" s="1844" t="s">
        <v>98</v>
      </c>
      <c r="J485" s="1845"/>
      <c r="K485" s="1843"/>
      <c r="L485" s="1844"/>
      <c r="M485" s="1845" t="s">
        <v>97</v>
      </c>
      <c r="N485" s="1843" t="s">
        <v>97</v>
      </c>
      <c r="O485" s="1843" t="s">
        <v>97</v>
      </c>
      <c r="P485" s="1843" t="s">
        <v>97</v>
      </c>
      <c r="Q485" s="1844" t="s">
        <v>97</v>
      </c>
    </row>
    <row r="486" spans="1:17" ht="31.5">
      <c r="A486" s="2466"/>
      <c r="B486" s="2455"/>
      <c r="C486" s="2790"/>
      <c r="D486" s="2306" t="s">
        <v>76</v>
      </c>
      <c r="E486" s="1860"/>
      <c r="F486" s="361">
        <f>SUM(G486:I486)</f>
        <v>0</v>
      </c>
      <c r="G486" s="1845"/>
      <c r="H486" s="1843"/>
      <c r="I486" s="1844"/>
      <c r="J486" s="1845" t="s">
        <v>97</v>
      </c>
      <c r="K486" s="1843" t="s">
        <v>97</v>
      </c>
      <c r="L486" s="1844" t="s">
        <v>97</v>
      </c>
      <c r="M486" s="1845" t="s">
        <v>97</v>
      </c>
      <c r="N486" s="1843" t="s">
        <v>97</v>
      </c>
      <c r="O486" s="1843" t="s">
        <v>97</v>
      </c>
      <c r="P486" s="1843" t="s">
        <v>97</v>
      </c>
      <c r="Q486" s="1844" t="s">
        <v>97</v>
      </c>
    </row>
    <row r="487" spans="1:17">
      <c r="A487" s="2466"/>
      <c r="B487" s="2455"/>
      <c r="C487" s="2790"/>
      <c r="D487" s="2306" t="s">
        <v>77</v>
      </c>
      <c r="E487" s="1860">
        <v>128</v>
      </c>
      <c r="F487" s="361">
        <f>SUM(M487:Q487)</f>
        <v>5</v>
      </c>
      <c r="G487" s="1845" t="s">
        <v>98</v>
      </c>
      <c r="H487" s="1843" t="s">
        <v>98</v>
      </c>
      <c r="I487" s="1844" t="s">
        <v>98</v>
      </c>
      <c r="J487" s="1845" t="s">
        <v>97</v>
      </c>
      <c r="K487" s="1843" t="s">
        <v>97</v>
      </c>
      <c r="L487" s="1844" t="s">
        <v>97</v>
      </c>
      <c r="M487" s="1845">
        <v>1</v>
      </c>
      <c r="N487" s="1843"/>
      <c r="O487" s="1843">
        <v>1</v>
      </c>
      <c r="P487" s="1843">
        <v>3</v>
      </c>
      <c r="Q487" s="1844"/>
    </row>
    <row r="488" spans="1:17" ht="32.25" thickBot="1">
      <c r="A488" s="2466"/>
      <c r="B488" s="2456"/>
      <c r="C488" s="2791"/>
      <c r="D488" s="2307" t="s">
        <v>78</v>
      </c>
      <c r="E488" s="1868"/>
      <c r="F488" s="2351">
        <f>SUM(M488:Q488)</f>
        <v>0</v>
      </c>
      <c r="G488" s="1856" t="s">
        <v>97</v>
      </c>
      <c r="H488" s="1854" t="s">
        <v>97</v>
      </c>
      <c r="I488" s="1855" t="s">
        <v>97</v>
      </c>
      <c r="J488" s="1856" t="s">
        <v>97</v>
      </c>
      <c r="K488" s="1854" t="s">
        <v>98</v>
      </c>
      <c r="L488" s="1855" t="s">
        <v>98</v>
      </c>
      <c r="M488" s="1852"/>
      <c r="N488" s="1848"/>
      <c r="O488" s="1848"/>
      <c r="P488" s="1848"/>
      <c r="Q488" s="1869"/>
    </row>
    <row r="489" spans="1:17" ht="31.5">
      <c r="A489" s="2466"/>
      <c r="B489" s="2454" t="s">
        <v>394</v>
      </c>
      <c r="C489" s="2789" t="s">
        <v>395</v>
      </c>
      <c r="D489" s="2305" t="s">
        <v>74</v>
      </c>
      <c r="E489" s="1858">
        <v>11</v>
      </c>
      <c r="F489" s="2350">
        <f>SUM(J489:L489)</f>
        <v>2</v>
      </c>
      <c r="G489" s="1837" t="s">
        <v>97</v>
      </c>
      <c r="H489" s="1834" t="s">
        <v>97</v>
      </c>
      <c r="I489" s="1835" t="s">
        <v>97</v>
      </c>
      <c r="J489" s="1832"/>
      <c r="K489" s="1827">
        <v>2</v>
      </c>
      <c r="L489" s="1836"/>
      <c r="M489" s="1837" t="s">
        <v>97</v>
      </c>
      <c r="N489" s="1834" t="s">
        <v>97</v>
      </c>
      <c r="O489" s="1834" t="s">
        <v>97</v>
      </c>
      <c r="P489" s="1834" t="s">
        <v>97</v>
      </c>
      <c r="Q489" s="1835" t="s">
        <v>97</v>
      </c>
    </row>
    <row r="490" spans="1:17" ht="31.5">
      <c r="A490" s="2466"/>
      <c r="B490" s="2455"/>
      <c r="C490" s="2790"/>
      <c r="D490" s="2306" t="s">
        <v>75</v>
      </c>
      <c r="E490" s="1860"/>
      <c r="F490" s="361">
        <f>SUM(J490:L490)</f>
        <v>0</v>
      </c>
      <c r="G490" s="1845" t="s">
        <v>98</v>
      </c>
      <c r="H490" s="1843" t="s">
        <v>98</v>
      </c>
      <c r="I490" s="1844" t="s">
        <v>98</v>
      </c>
      <c r="J490" s="1845"/>
      <c r="K490" s="1843"/>
      <c r="L490" s="1844"/>
      <c r="M490" s="1845" t="s">
        <v>97</v>
      </c>
      <c r="N490" s="1843" t="s">
        <v>97</v>
      </c>
      <c r="O490" s="1843" t="s">
        <v>97</v>
      </c>
      <c r="P490" s="1843" t="s">
        <v>97</v>
      </c>
      <c r="Q490" s="1844" t="s">
        <v>97</v>
      </c>
    </row>
    <row r="491" spans="1:17" ht="31.5">
      <c r="A491" s="2466"/>
      <c r="B491" s="2455"/>
      <c r="C491" s="2790"/>
      <c r="D491" s="2306" t="s">
        <v>76</v>
      </c>
      <c r="E491" s="1860"/>
      <c r="F491" s="361">
        <f>SUM(G491:I491)</f>
        <v>0</v>
      </c>
      <c r="G491" s="1845"/>
      <c r="H491" s="1843"/>
      <c r="I491" s="1844"/>
      <c r="J491" s="1845" t="s">
        <v>97</v>
      </c>
      <c r="K491" s="1843" t="s">
        <v>97</v>
      </c>
      <c r="L491" s="1844" t="s">
        <v>97</v>
      </c>
      <c r="M491" s="1845" t="s">
        <v>97</v>
      </c>
      <c r="N491" s="1843" t="s">
        <v>97</v>
      </c>
      <c r="O491" s="1843" t="s">
        <v>97</v>
      </c>
      <c r="P491" s="1843" t="s">
        <v>97</v>
      </c>
      <c r="Q491" s="1844" t="s">
        <v>97</v>
      </c>
    </row>
    <row r="492" spans="1:17">
      <c r="A492" s="2466"/>
      <c r="B492" s="2455"/>
      <c r="C492" s="2790"/>
      <c r="D492" s="2306" t="s">
        <v>77</v>
      </c>
      <c r="E492" s="1860">
        <v>100</v>
      </c>
      <c r="F492" s="361">
        <f>SUM(M492:Q492)</f>
        <v>28</v>
      </c>
      <c r="G492" s="1845" t="s">
        <v>98</v>
      </c>
      <c r="H492" s="1843" t="s">
        <v>98</v>
      </c>
      <c r="I492" s="1844" t="s">
        <v>98</v>
      </c>
      <c r="J492" s="1845" t="s">
        <v>97</v>
      </c>
      <c r="K492" s="1843" t="s">
        <v>97</v>
      </c>
      <c r="L492" s="1844" t="s">
        <v>97</v>
      </c>
      <c r="M492" s="1845"/>
      <c r="N492" s="1843">
        <v>7</v>
      </c>
      <c r="O492" s="1843">
        <v>19</v>
      </c>
      <c r="P492" s="1843">
        <v>2</v>
      </c>
      <c r="Q492" s="1844"/>
    </row>
    <row r="493" spans="1:17" ht="32.25" thickBot="1">
      <c r="A493" s="2466"/>
      <c r="B493" s="2456"/>
      <c r="C493" s="2791"/>
      <c r="D493" s="2307" t="s">
        <v>78</v>
      </c>
      <c r="E493" s="1868"/>
      <c r="F493" s="2351">
        <f>SUM(M493:Q493)</f>
        <v>0</v>
      </c>
      <c r="G493" s="1856" t="s">
        <v>97</v>
      </c>
      <c r="H493" s="1854" t="s">
        <v>97</v>
      </c>
      <c r="I493" s="1855" t="s">
        <v>97</v>
      </c>
      <c r="J493" s="1856" t="s">
        <v>97</v>
      </c>
      <c r="K493" s="1854" t="s">
        <v>98</v>
      </c>
      <c r="L493" s="1855" t="s">
        <v>98</v>
      </c>
      <c r="M493" s="1852"/>
      <c r="N493" s="1848"/>
      <c r="O493" s="1848"/>
      <c r="P493" s="1848"/>
      <c r="Q493" s="1869"/>
    </row>
    <row r="494" spans="1:17" ht="31.5">
      <c r="A494" s="2466"/>
      <c r="B494" s="2454" t="s">
        <v>396</v>
      </c>
      <c r="C494" s="2789" t="s">
        <v>397</v>
      </c>
      <c r="D494" s="2305" t="s">
        <v>74</v>
      </c>
      <c r="E494" s="1858">
        <v>10</v>
      </c>
      <c r="F494" s="2350">
        <f>SUM(J494:L494)</f>
        <v>11</v>
      </c>
      <c r="G494" s="1837" t="s">
        <v>97</v>
      </c>
      <c r="H494" s="1834" t="s">
        <v>97</v>
      </c>
      <c r="I494" s="1838" t="s">
        <v>97</v>
      </c>
      <c r="J494" s="1832"/>
      <c r="K494" s="1827">
        <v>11</v>
      </c>
      <c r="L494" s="1836"/>
      <c r="M494" s="1833" t="s">
        <v>97</v>
      </c>
      <c r="N494" s="1834" t="s">
        <v>97</v>
      </c>
      <c r="O494" s="1834" t="s">
        <v>97</v>
      </c>
      <c r="P494" s="1834" t="s">
        <v>97</v>
      </c>
      <c r="Q494" s="1835" t="s">
        <v>97</v>
      </c>
    </row>
    <row r="495" spans="1:17" ht="31.5">
      <c r="A495" s="2466"/>
      <c r="B495" s="2455"/>
      <c r="C495" s="2790"/>
      <c r="D495" s="2306" t="s">
        <v>75</v>
      </c>
      <c r="E495" s="1860"/>
      <c r="F495" s="361">
        <f>SUM(J495:L495)</f>
        <v>0</v>
      </c>
      <c r="G495" s="1845" t="s">
        <v>98</v>
      </c>
      <c r="H495" s="1843" t="s">
        <v>98</v>
      </c>
      <c r="I495" s="1846" t="s">
        <v>98</v>
      </c>
      <c r="J495" s="1845"/>
      <c r="K495" s="1843"/>
      <c r="L495" s="1844"/>
      <c r="M495" s="1842" t="s">
        <v>97</v>
      </c>
      <c r="N495" s="1843" t="s">
        <v>97</v>
      </c>
      <c r="O495" s="1843" t="s">
        <v>97</v>
      </c>
      <c r="P495" s="1843" t="s">
        <v>97</v>
      </c>
      <c r="Q495" s="1844" t="s">
        <v>97</v>
      </c>
    </row>
    <row r="496" spans="1:17" ht="31.5">
      <c r="A496" s="2466"/>
      <c r="B496" s="2455"/>
      <c r="C496" s="2790"/>
      <c r="D496" s="2306" t="s">
        <v>76</v>
      </c>
      <c r="E496" s="1860"/>
      <c r="F496" s="361">
        <f>SUM(G496:I496)</f>
        <v>0</v>
      </c>
      <c r="G496" s="1845"/>
      <c r="H496" s="1843"/>
      <c r="I496" s="1846"/>
      <c r="J496" s="1845" t="s">
        <v>97</v>
      </c>
      <c r="K496" s="1843" t="s">
        <v>97</v>
      </c>
      <c r="L496" s="1844" t="s">
        <v>97</v>
      </c>
      <c r="M496" s="1842" t="s">
        <v>97</v>
      </c>
      <c r="N496" s="1843" t="s">
        <v>97</v>
      </c>
      <c r="O496" s="1843" t="s">
        <v>97</v>
      </c>
      <c r="P496" s="1843" t="s">
        <v>97</v>
      </c>
      <c r="Q496" s="1844" t="s">
        <v>97</v>
      </c>
    </row>
    <row r="497" spans="1:17">
      <c r="A497" s="2466"/>
      <c r="B497" s="2455"/>
      <c r="C497" s="2790"/>
      <c r="D497" s="2306" t="s">
        <v>77</v>
      </c>
      <c r="E497" s="1860">
        <v>100</v>
      </c>
      <c r="F497" s="361">
        <f>SUM(M497:Q497)</f>
        <v>22</v>
      </c>
      <c r="G497" s="1845" t="s">
        <v>98</v>
      </c>
      <c r="H497" s="1843" t="s">
        <v>98</v>
      </c>
      <c r="I497" s="1846" t="s">
        <v>98</v>
      </c>
      <c r="J497" s="1845" t="s">
        <v>97</v>
      </c>
      <c r="K497" s="1843" t="s">
        <v>97</v>
      </c>
      <c r="L497" s="1844" t="s">
        <v>97</v>
      </c>
      <c r="M497" s="1842"/>
      <c r="N497" s="1843">
        <v>3</v>
      </c>
      <c r="O497" s="1839">
        <v>13</v>
      </c>
      <c r="P497" s="1843">
        <v>6</v>
      </c>
      <c r="Q497" s="1844"/>
    </row>
    <row r="498" spans="1:17" ht="32.25" thickBot="1">
      <c r="A498" s="2466"/>
      <c r="B498" s="2456"/>
      <c r="C498" s="2791"/>
      <c r="D498" s="2307" t="s">
        <v>78</v>
      </c>
      <c r="E498" s="1910"/>
      <c r="F498" s="2352">
        <f>SUM(M498:Q498)</f>
        <v>0</v>
      </c>
      <c r="G498" s="1892" t="s">
        <v>97</v>
      </c>
      <c r="H498" s="1874" t="s">
        <v>97</v>
      </c>
      <c r="I498" s="1875" t="s">
        <v>97</v>
      </c>
      <c r="J498" s="1876" t="s">
        <v>97</v>
      </c>
      <c r="K498" s="1877" t="s">
        <v>98</v>
      </c>
      <c r="L498" s="1878" t="s">
        <v>98</v>
      </c>
      <c r="M498" s="1879"/>
      <c r="N498" s="1880"/>
      <c r="O498" s="1874" t="s">
        <v>97</v>
      </c>
      <c r="P498" s="1880"/>
      <c r="Q498" s="1987"/>
    </row>
    <row r="499" spans="1:17" ht="31.5">
      <c r="A499" s="2466"/>
      <c r="B499" s="2566" t="s">
        <v>398</v>
      </c>
      <c r="C499" s="2568">
        <v>13821460</v>
      </c>
      <c r="D499" s="2297" t="s">
        <v>74</v>
      </c>
      <c r="E499" s="1858"/>
      <c r="F499" s="2350">
        <f>SUM(J499:L499)</f>
        <v>0</v>
      </c>
      <c r="G499" s="1837" t="s">
        <v>97</v>
      </c>
      <c r="H499" s="1834" t="s">
        <v>97</v>
      </c>
      <c r="I499" s="1835" t="s">
        <v>97</v>
      </c>
      <c r="J499" s="1832"/>
      <c r="K499" s="1827"/>
      <c r="L499" s="1836"/>
      <c r="M499" s="1837" t="s">
        <v>97</v>
      </c>
      <c r="N499" s="1834" t="s">
        <v>97</v>
      </c>
      <c r="O499" s="1834" t="s">
        <v>97</v>
      </c>
      <c r="P499" s="1834" t="s">
        <v>97</v>
      </c>
      <c r="Q499" s="1835" t="s">
        <v>97</v>
      </c>
    </row>
    <row r="500" spans="1:17" ht="31.5">
      <c r="A500" s="2466"/>
      <c r="B500" s="2567"/>
      <c r="C500" s="2569"/>
      <c r="D500" s="2298" t="s">
        <v>75</v>
      </c>
      <c r="E500" s="1860"/>
      <c r="F500" s="361">
        <f>SUM(J500:L500)</f>
        <v>0</v>
      </c>
      <c r="G500" s="1845" t="s">
        <v>98</v>
      </c>
      <c r="H500" s="1843" t="s">
        <v>98</v>
      </c>
      <c r="I500" s="1844" t="s">
        <v>98</v>
      </c>
      <c r="J500" s="1845"/>
      <c r="K500" s="1843"/>
      <c r="L500" s="1844"/>
      <c r="M500" s="1845" t="s">
        <v>97</v>
      </c>
      <c r="N500" s="1843" t="s">
        <v>97</v>
      </c>
      <c r="O500" s="1843" t="s">
        <v>97</v>
      </c>
      <c r="P500" s="1843" t="s">
        <v>97</v>
      </c>
      <c r="Q500" s="1844" t="s">
        <v>97</v>
      </c>
    </row>
    <row r="501" spans="1:17" ht="31.5">
      <c r="A501" s="2466"/>
      <c r="B501" s="2567"/>
      <c r="C501" s="2569"/>
      <c r="D501" s="2298" t="s">
        <v>76</v>
      </c>
      <c r="E501" s="1860"/>
      <c r="F501" s="361">
        <f>SUM(G501:I501)</f>
        <v>0</v>
      </c>
      <c r="G501" s="1845"/>
      <c r="H501" s="1843"/>
      <c r="I501" s="1844"/>
      <c r="J501" s="1845" t="s">
        <v>97</v>
      </c>
      <c r="K501" s="1843" t="s">
        <v>97</v>
      </c>
      <c r="L501" s="1844" t="s">
        <v>97</v>
      </c>
      <c r="M501" s="1845" t="s">
        <v>97</v>
      </c>
      <c r="N501" s="1843" t="s">
        <v>97</v>
      </c>
      <c r="O501" s="1843" t="s">
        <v>97</v>
      </c>
      <c r="P501" s="1843" t="s">
        <v>97</v>
      </c>
      <c r="Q501" s="1844" t="s">
        <v>97</v>
      </c>
    </row>
    <row r="502" spans="1:17">
      <c r="A502" s="2466"/>
      <c r="B502" s="2567"/>
      <c r="C502" s="2569"/>
      <c r="D502" s="2298" t="s">
        <v>77</v>
      </c>
      <c r="E502" s="1860" t="s">
        <v>399</v>
      </c>
      <c r="F502" s="361">
        <f>SUM(M502:Q502)</f>
        <v>6</v>
      </c>
      <c r="G502" s="1845" t="s">
        <v>98</v>
      </c>
      <c r="H502" s="1843" t="s">
        <v>98</v>
      </c>
      <c r="I502" s="1844" t="s">
        <v>98</v>
      </c>
      <c r="J502" s="1845" t="s">
        <v>97</v>
      </c>
      <c r="K502" s="1843" t="s">
        <v>97</v>
      </c>
      <c r="L502" s="1844" t="s">
        <v>97</v>
      </c>
      <c r="M502" s="1845"/>
      <c r="N502" s="1843">
        <v>3</v>
      </c>
      <c r="O502" s="1843">
        <v>1</v>
      </c>
      <c r="P502" s="1843">
        <v>1</v>
      </c>
      <c r="Q502" s="1844">
        <v>1</v>
      </c>
    </row>
    <row r="503" spans="1:17" ht="32.25" thickBot="1">
      <c r="A503" s="2466"/>
      <c r="B503" s="2567"/>
      <c r="C503" s="2569"/>
      <c r="D503" s="2299" t="s">
        <v>78</v>
      </c>
      <c r="E503" s="1910"/>
      <c r="F503" s="2352">
        <f>SUM(M503:Q503)</f>
        <v>0</v>
      </c>
      <c r="G503" s="1856" t="s">
        <v>97</v>
      </c>
      <c r="H503" s="1854" t="s">
        <v>97</v>
      </c>
      <c r="I503" s="1855" t="s">
        <v>97</v>
      </c>
      <c r="J503" s="1856" t="s">
        <v>97</v>
      </c>
      <c r="K503" s="1854" t="s">
        <v>98</v>
      </c>
      <c r="L503" s="1855" t="s">
        <v>98</v>
      </c>
      <c r="M503" s="1852"/>
      <c r="N503" s="1848"/>
      <c r="O503" s="1848"/>
      <c r="P503" s="1848"/>
      <c r="Q503" s="1869"/>
    </row>
    <row r="504" spans="1:17" ht="31.5">
      <c r="A504" s="2466"/>
      <c r="B504" s="2454" t="s">
        <v>400</v>
      </c>
      <c r="C504" s="2789" t="s">
        <v>401</v>
      </c>
      <c r="D504" s="2297" t="s">
        <v>74</v>
      </c>
      <c r="E504" s="1858">
        <v>6</v>
      </c>
      <c r="F504" s="2350">
        <f>SUM(J504:L504)</f>
        <v>9</v>
      </c>
      <c r="G504" s="1885" t="s">
        <v>97</v>
      </c>
      <c r="H504" s="1883" t="s">
        <v>97</v>
      </c>
      <c r="I504" s="1884" t="s">
        <v>97</v>
      </c>
      <c r="J504" s="1829">
        <v>6</v>
      </c>
      <c r="K504" s="1830">
        <v>3</v>
      </c>
      <c r="L504" s="1870"/>
      <c r="M504" s="1885" t="s">
        <v>97</v>
      </c>
      <c r="N504" s="1883" t="s">
        <v>97</v>
      </c>
      <c r="O504" s="1883" t="s">
        <v>97</v>
      </c>
      <c r="P504" s="1883" t="s">
        <v>97</v>
      </c>
      <c r="Q504" s="1884" t="s">
        <v>97</v>
      </c>
    </row>
    <row r="505" spans="1:17" ht="31.5">
      <c r="A505" s="2466"/>
      <c r="B505" s="2455"/>
      <c r="C505" s="2790"/>
      <c r="D505" s="2298" t="s">
        <v>75</v>
      </c>
      <c r="E505" s="1860"/>
      <c r="F505" s="361">
        <f>SUM(J505:L505)</f>
        <v>0</v>
      </c>
      <c r="G505" s="1845" t="s">
        <v>98</v>
      </c>
      <c r="H505" s="1843" t="s">
        <v>98</v>
      </c>
      <c r="I505" s="1844" t="s">
        <v>98</v>
      </c>
      <c r="J505" s="1845"/>
      <c r="K505" s="1843"/>
      <c r="L505" s="1844"/>
      <c r="M505" s="1845" t="s">
        <v>97</v>
      </c>
      <c r="N505" s="1843" t="s">
        <v>97</v>
      </c>
      <c r="O505" s="1843" t="s">
        <v>97</v>
      </c>
      <c r="P505" s="1843" t="s">
        <v>97</v>
      </c>
      <c r="Q505" s="1844" t="s">
        <v>97</v>
      </c>
    </row>
    <row r="506" spans="1:17" ht="31.5">
      <c r="A506" s="2466"/>
      <c r="B506" s="2455"/>
      <c r="C506" s="2790"/>
      <c r="D506" s="2298" t="s">
        <v>76</v>
      </c>
      <c r="E506" s="1860"/>
      <c r="F506" s="361">
        <f>SUM(G506:I506)</f>
        <v>0</v>
      </c>
      <c r="G506" s="1845"/>
      <c r="H506" s="1843"/>
      <c r="I506" s="1844"/>
      <c r="J506" s="1845" t="s">
        <v>97</v>
      </c>
      <c r="K506" s="1843" t="s">
        <v>97</v>
      </c>
      <c r="L506" s="1844" t="s">
        <v>97</v>
      </c>
      <c r="M506" s="1845" t="s">
        <v>97</v>
      </c>
      <c r="N506" s="1843" t="s">
        <v>97</v>
      </c>
      <c r="O506" s="1843" t="s">
        <v>97</v>
      </c>
      <c r="P506" s="1843" t="s">
        <v>97</v>
      </c>
      <c r="Q506" s="1844" t="s">
        <v>97</v>
      </c>
    </row>
    <row r="507" spans="1:17">
      <c r="A507" s="2466"/>
      <c r="B507" s="2455"/>
      <c r="C507" s="2790"/>
      <c r="D507" s="2298" t="s">
        <v>77</v>
      </c>
      <c r="E507" s="1860">
        <v>115</v>
      </c>
      <c r="F507" s="361">
        <f>SUM(M507:Q507)</f>
        <v>70</v>
      </c>
      <c r="G507" s="1845" t="s">
        <v>98</v>
      </c>
      <c r="H507" s="1843" t="s">
        <v>98</v>
      </c>
      <c r="I507" s="1844" t="s">
        <v>98</v>
      </c>
      <c r="J507" s="1845" t="s">
        <v>97</v>
      </c>
      <c r="K507" s="1843" t="s">
        <v>97</v>
      </c>
      <c r="L507" s="1844" t="s">
        <v>97</v>
      </c>
      <c r="M507" s="1845">
        <v>21</v>
      </c>
      <c r="N507" s="1843">
        <v>11</v>
      </c>
      <c r="O507" s="1843">
        <v>13</v>
      </c>
      <c r="P507" s="1843">
        <v>17</v>
      </c>
      <c r="Q507" s="1844">
        <v>8</v>
      </c>
    </row>
    <row r="508" spans="1:17" ht="32.25" thickBot="1">
      <c r="A508" s="2466"/>
      <c r="B508" s="2456"/>
      <c r="C508" s="2791"/>
      <c r="D508" s="2300" t="s">
        <v>78</v>
      </c>
      <c r="E508" s="1868"/>
      <c r="F508" s="2351">
        <f>SUM(M508:Q508)</f>
        <v>0</v>
      </c>
      <c r="G508" s="1856" t="s">
        <v>97</v>
      </c>
      <c r="H508" s="1854" t="s">
        <v>97</v>
      </c>
      <c r="I508" s="1855" t="s">
        <v>97</v>
      </c>
      <c r="J508" s="1856" t="s">
        <v>97</v>
      </c>
      <c r="K508" s="1854" t="s">
        <v>98</v>
      </c>
      <c r="L508" s="1855" t="s">
        <v>98</v>
      </c>
      <c r="M508" s="1852"/>
      <c r="N508" s="1848"/>
      <c r="O508" s="1848"/>
      <c r="P508" s="1848"/>
      <c r="Q508" s="1869"/>
    </row>
    <row r="509" spans="1:17" ht="31.5">
      <c r="A509" s="2466"/>
      <c r="B509" s="2454" t="s">
        <v>404</v>
      </c>
      <c r="C509" s="2789" t="s">
        <v>405</v>
      </c>
      <c r="D509" s="2297" t="s">
        <v>74</v>
      </c>
      <c r="E509" s="1859"/>
      <c r="F509" s="2353">
        <f>SUM(J509:L509)</f>
        <v>0</v>
      </c>
      <c r="G509" s="1837" t="s">
        <v>97</v>
      </c>
      <c r="H509" s="1834" t="s">
        <v>97</v>
      </c>
      <c r="I509" s="1835" t="s">
        <v>97</v>
      </c>
      <c r="J509" s="1832"/>
      <c r="K509" s="1827"/>
      <c r="L509" s="1836"/>
      <c r="M509" s="1837" t="s">
        <v>97</v>
      </c>
      <c r="N509" s="1834" t="s">
        <v>97</v>
      </c>
      <c r="O509" s="1834" t="s">
        <v>97</v>
      </c>
      <c r="P509" s="1834" t="s">
        <v>97</v>
      </c>
      <c r="Q509" s="1835" t="s">
        <v>97</v>
      </c>
    </row>
    <row r="510" spans="1:17" ht="31.5">
      <c r="A510" s="2466"/>
      <c r="B510" s="2455"/>
      <c r="C510" s="2790"/>
      <c r="D510" s="2298" t="s">
        <v>75</v>
      </c>
      <c r="E510" s="1860"/>
      <c r="F510" s="361">
        <f>SUM(J510:L510)</f>
        <v>0</v>
      </c>
      <c r="G510" s="1845" t="s">
        <v>98</v>
      </c>
      <c r="H510" s="1843" t="s">
        <v>98</v>
      </c>
      <c r="I510" s="1844" t="s">
        <v>98</v>
      </c>
      <c r="J510" s="1845"/>
      <c r="K510" s="1843"/>
      <c r="L510" s="1844"/>
      <c r="M510" s="1845" t="s">
        <v>97</v>
      </c>
      <c r="N510" s="1843" t="s">
        <v>97</v>
      </c>
      <c r="O510" s="1843" t="s">
        <v>97</v>
      </c>
      <c r="P510" s="1843" t="s">
        <v>97</v>
      </c>
      <c r="Q510" s="1844" t="s">
        <v>97</v>
      </c>
    </row>
    <row r="511" spans="1:17" ht="31.5">
      <c r="A511" s="2466"/>
      <c r="B511" s="2455"/>
      <c r="C511" s="2790"/>
      <c r="D511" s="2298" t="s">
        <v>76</v>
      </c>
      <c r="E511" s="1860"/>
      <c r="F511" s="361">
        <f>SUM(G511:I511)</f>
        <v>0</v>
      </c>
      <c r="G511" s="1845"/>
      <c r="H511" s="1843"/>
      <c r="I511" s="1844"/>
      <c r="J511" s="1845" t="s">
        <v>97</v>
      </c>
      <c r="K511" s="1843" t="s">
        <v>97</v>
      </c>
      <c r="L511" s="1844" t="s">
        <v>97</v>
      </c>
      <c r="M511" s="1845" t="s">
        <v>97</v>
      </c>
      <c r="N511" s="1843" t="s">
        <v>97</v>
      </c>
      <c r="O511" s="1843" t="s">
        <v>97</v>
      </c>
      <c r="P511" s="1843" t="s">
        <v>97</v>
      </c>
      <c r="Q511" s="1844" t="s">
        <v>97</v>
      </c>
    </row>
    <row r="512" spans="1:17">
      <c r="A512" s="2466"/>
      <c r="B512" s="2455"/>
      <c r="C512" s="2790"/>
      <c r="D512" s="2298" t="s">
        <v>77</v>
      </c>
      <c r="E512" s="1860">
        <v>89.6</v>
      </c>
      <c r="F512" s="361">
        <f>SUM(M512:Q512)</f>
        <v>139</v>
      </c>
      <c r="G512" s="1845" t="s">
        <v>98</v>
      </c>
      <c r="H512" s="1843" t="s">
        <v>98</v>
      </c>
      <c r="I512" s="1844" t="s">
        <v>98</v>
      </c>
      <c r="J512" s="1845" t="s">
        <v>97</v>
      </c>
      <c r="K512" s="1843" t="s">
        <v>97</v>
      </c>
      <c r="L512" s="1844" t="s">
        <v>97</v>
      </c>
      <c r="M512" s="1888">
        <v>23</v>
      </c>
      <c r="N512" s="1840">
        <v>49</v>
      </c>
      <c r="O512" s="1840">
        <v>46</v>
      </c>
      <c r="P512" s="1840">
        <v>17</v>
      </c>
      <c r="Q512" s="1857">
        <v>4</v>
      </c>
    </row>
    <row r="513" spans="1:17" ht="32.25" thickBot="1">
      <c r="A513" s="2467"/>
      <c r="B513" s="2456"/>
      <c r="C513" s="2791"/>
      <c r="D513" s="2300" t="s">
        <v>78</v>
      </c>
      <c r="E513" s="1910"/>
      <c r="F513" s="2352">
        <f>SUM(M513:Q513)</f>
        <v>0</v>
      </c>
      <c r="G513" s="1892" t="s">
        <v>97</v>
      </c>
      <c r="H513" s="1890" t="s">
        <v>97</v>
      </c>
      <c r="I513" s="1891" t="s">
        <v>97</v>
      </c>
      <c r="J513" s="1892" t="s">
        <v>97</v>
      </c>
      <c r="K513" s="1890" t="s">
        <v>98</v>
      </c>
      <c r="L513" s="1891" t="s">
        <v>98</v>
      </c>
      <c r="M513" s="1850"/>
      <c r="N513" s="1871"/>
      <c r="O513" s="1871"/>
      <c r="P513" s="1871"/>
      <c r="Q513" s="1872"/>
    </row>
    <row r="514" spans="1:17" ht="31.5">
      <c r="A514" s="2556" t="s">
        <v>217</v>
      </c>
      <c r="B514" s="2454" t="s">
        <v>407</v>
      </c>
      <c r="C514" s="2789">
        <v>43443757</v>
      </c>
      <c r="D514" s="2202" t="s">
        <v>74</v>
      </c>
      <c r="E514" s="1858">
        <v>10</v>
      </c>
      <c r="F514" s="2350">
        <f>SUM(J514:L514)</f>
        <v>48</v>
      </c>
      <c r="G514" s="1837" t="s">
        <v>97</v>
      </c>
      <c r="H514" s="1834" t="s">
        <v>97</v>
      </c>
      <c r="I514" s="1835" t="s">
        <v>97</v>
      </c>
      <c r="J514" s="1832">
        <v>10</v>
      </c>
      <c r="K514" s="1827">
        <v>37</v>
      </c>
      <c r="L514" s="1836">
        <v>1</v>
      </c>
      <c r="M514" s="1837" t="s">
        <v>97</v>
      </c>
      <c r="N514" s="1834" t="s">
        <v>97</v>
      </c>
      <c r="O514" s="1834" t="s">
        <v>97</v>
      </c>
      <c r="P514" s="1834" t="s">
        <v>97</v>
      </c>
      <c r="Q514" s="1835" t="s">
        <v>97</v>
      </c>
    </row>
    <row r="515" spans="1:17" ht="31.5">
      <c r="A515" s="2557"/>
      <c r="B515" s="2455"/>
      <c r="C515" s="2790"/>
      <c r="D515" s="2207" t="s">
        <v>75</v>
      </c>
      <c r="E515" s="1253"/>
      <c r="F515" s="2354"/>
      <c r="G515" s="1249"/>
      <c r="H515" s="1226"/>
      <c r="I515" s="1251"/>
      <c r="J515" s="1249"/>
      <c r="K515" s="1226"/>
      <c r="L515" s="1251"/>
      <c r="M515" s="1249"/>
      <c r="N515" s="1226"/>
      <c r="O515" s="1226"/>
      <c r="P515" s="1226"/>
      <c r="Q515" s="1251"/>
    </row>
    <row r="516" spans="1:17" ht="31.5">
      <c r="A516" s="2557"/>
      <c r="B516" s="2455"/>
      <c r="C516" s="2790"/>
      <c r="D516" s="2207" t="s">
        <v>76</v>
      </c>
      <c r="E516" s="1253"/>
      <c r="F516" s="2354"/>
      <c r="G516" s="1249"/>
      <c r="H516" s="1226"/>
      <c r="I516" s="1251"/>
      <c r="J516" s="1249"/>
      <c r="K516" s="1226"/>
      <c r="L516" s="1251"/>
      <c r="M516" s="1249"/>
      <c r="N516" s="1226"/>
      <c r="O516" s="1226"/>
      <c r="P516" s="1226"/>
      <c r="Q516" s="1251"/>
    </row>
    <row r="517" spans="1:17">
      <c r="A517" s="2557"/>
      <c r="B517" s="2455"/>
      <c r="C517" s="2790"/>
      <c r="D517" s="2207" t="s">
        <v>77</v>
      </c>
      <c r="E517" s="1860">
        <v>110</v>
      </c>
      <c r="F517" s="361">
        <f>SUM(M517:Q517)</f>
        <v>384</v>
      </c>
      <c r="G517" s="1845" t="s">
        <v>98</v>
      </c>
      <c r="H517" s="1843" t="s">
        <v>98</v>
      </c>
      <c r="I517" s="1844" t="s">
        <v>98</v>
      </c>
      <c r="J517" s="1845" t="s">
        <v>97</v>
      </c>
      <c r="K517" s="1843" t="s">
        <v>97</v>
      </c>
      <c r="L517" s="1844" t="s">
        <v>97</v>
      </c>
      <c r="M517" s="1845">
        <v>36</v>
      </c>
      <c r="N517" s="1843">
        <v>56</v>
      </c>
      <c r="O517" s="1843">
        <v>141</v>
      </c>
      <c r="P517" s="1843">
        <v>114</v>
      </c>
      <c r="Q517" s="1844">
        <v>37</v>
      </c>
    </row>
    <row r="518" spans="1:17" ht="32.25" thickBot="1">
      <c r="A518" s="2557"/>
      <c r="B518" s="2456"/>
      <c r="C518" s="2791"/>
      <c r="D518" s="2208" t="s">
        <v>78</v>
      </c>
      <c r="E518" s="1262"/>
      <c r="F518" s="2355"/>
      <c r="G518" s="1259"/>
      <c r="H518" s="1257"/>
      <c r="I518" s="1261"/>
      <c r="J518" s="1259"/>
      <c r="K518" s="1257"/>
      <c r="L518" s="1261"/>
      <c r="M518" s="1259"/>
      <c r="N518" s="1257"/>
      <c r="O518" s="1257"/>
      <c r="P518" s="1257"/>
      <c r="Q518" s="1261"/>
    </row>
    <row r="519" spans="1:17" ht="31.5">
      <c r="A519" s="2557"/>
      <c r="B519" s="2454" t="s">
        <v>408</v>
      </c>
      <c r="C519" s="2789">
        <v>5483227</v>
      </c>
      <c r="D519" s="2305" t="s">
        <v>74</v>
      </c>
      <c r="E519" s="1858">
        <v>12</v>
      </c>
      <c r="F519" s="2350">
        <f>SUM(J519:L519)</f>
        <v>8</v>
      </c>
      <c r="G519" s="1837" t="s">
        <v>97</v>
      </c>
      <c r="H519" s="1834" t="s">
        <v>97</v>
      </c>
      <c r="I519" s="1835" t="s">
        <v>97</v>
      </c>
      <c r="J519" s="1832">
        <v>4</v>
      </c>
      <c r="K519" s="1827">
        <v>3</v>
      </c>
      <c r="L519" s="1836">
        <v>1</v>
      </c>
      <c r="M519" s="1837" t="s">
        <v>97</v>
      </c>
      <c r="N519" s="1834" t="s">
        <v>97</v>
      </c>
      <c r="O519" s="1834" t="s">
        <v>97</v>
      </c>
      <c r="P519" s="1834" t="s">
        <v>97</v>
      </c>
      <c r="Q519" s="1835" t="s">
        <v>97</v>
      </c>
    </row>
    <row r="520" spans="1:17" ht="31.5">
      <c r="A520" s="2557"/>
      <c r="B520" s="2455"/>
      <c r="C520" s="2790"/>
      <c r="D520" s="2306" t="s">
        <v>75</v>
      </c>
      <c r="E520" s="1860"/>
      <c r="F520" s="361">
        <f>SUM(J520:L520)</f>
        <v>0</v>
      </c>
      <c r="G520" s="1845" t="s">
        <v>98</v>
      </c>
      <c r="H520" s="1843" t="s">
        <v>98</v>
      </c>
      <c r="I520" s="1844" t="s">
        <v>98</v>
      </c>
      <c r="J520" s="1845"/>
      <c r="K520" s="1843"/>
      <c r="L520" s="1844"/>
      <c r="M520" s="1845" t="s">
        <v>97</v>
      </c>
      <c r="N520" s="1843" t="s">
        <v>97</v>
      </c>
      <c r="O520" s="1843" t="s">
        <v>97</v>
      </c>
      <c r="P520" s="1843" t="s">
        <v>97</v>
      </c>
      <c r="Q520" s="1844" t="s">
        <v>97</v>
      </c>
    </row>
    <row r="521" spans="1:17" ht="31.5">
      <c r="A521" s="2557"/>
      <c r="B521" s="2455"/>
      <c r="C521" s="2790"/>
      <c r="D521" s="2306" t="s">
        <v>76</v>
      </c>
      <c r="E521" s="1860"/>
      <c r="F521" s="361">
        <f>SUM(G521:I521)</f>
        <v>0</v>
      </c>
      <c r="G521" s="1845"/>
      <c r="H521" s="1843"/>
      <c r="I521" s="1844"/>
      <c r="J521" s="1845" t="s">
        <v>97</v>
      </c>
      <c r="K521" s="1843" t="s">
        <v>97</v>
      </c>
      <c r="L521" s="1844" t="s">
        <v>97</v>
      </c>
      <c r="M521" s="1845" t="s">
        <v>97</v>
      </c>
      <c r="N521" s="1843" t="s">
        <v>97</v>
      </c>
      <c r="O521" s="1843" t="s">
        <v>97</v>
      </c>
      <c r="P521" s="1843" t="s">
        <v>97</v>
      </c>
      <c r="Q521" s="1844" t="s">
        <v>97</v>
      </c>
    </row>
    <row r="522" spans="1:17">
      <c r="A522" s="2557"/>
      <c r="B522" s="2455"/>
      <c r="C522" s="2790"/>
      <c r="D522" s="2306" t="s">
        <v>77</v>
      </c>
      <c r="E522" s="1860">
        <v>165</v>
      </c>
      <c r="F522" s="361">
        <f>SUM(M522:Q522)</f>
        <v>150</v>
      </c>
      <c r="G522" s="1845" t="s">
        <v>98</v>
      </c>
      <c r="H522" s="1843" t="s">
        <v>98</v>
      </c>
      <c r="I522" s="1844" t="s">
        <v>98</v>
      </c>
      <c r="J522" s="1845" t="s">
        <v>97</v>
      </c>
      <c r="K522" s="1843" t="s">
        <v>97</v>
      </c>
      <c r="L522" s="1844" t="s">
        <v>97</v>
      </c>
      <c r="M522" s="1845">
        <v>4</v>
      </c>
      <c r="N522" s="1843">
        <v>4</v>
      </c>
      <c r="O522" s="1843">
        <v>61</v>
      </c>
      <c r="P522" s="1843">
        <v>27</v>
      </c>
      <c r="Q522" s="1844">
        <v>54</v>
      </c>
    </row>
    <row r="523" spans="1:17" ht="32.25" thickBot="1">
      <c r="A523" s="2557"/>
      <c r="B523" s="2456"/>
      <c r="C523" s="2791"/>
      <c r="D523" s="2307" t="s">
        <v>78</v>
      </c>
      <c r="E523" s="1868"/>
      <c r="F523" s="2351">
        <f>SUM(M523:Q523)</f>
        <v>0</v>
      </c>
      <c r="G523" s="1856" t="s">
        <v>97</v>
      </c>
      <c r="H523" s="1854" t="s">
        <v>97</v>
      </c>
      <c r="I523" s="1855" t="s">
        <v>97</v>
      </c>
      <c r="J523" s="1856" t="s">
        <v>97</v>
      </c>
      <c r="K523" s="1854" t="s">
        <v>98</v>
      </c>
      <c r="L523" s="1855" t="s">
        <v>98</v>
      </c>
      <c r="M523" s="1852"/>
      <c r="N523" s="1848"/>
      <c r="O523" s="1848"/>
      <c r="P523" s="1848"/>
      <c r="Q523" s="1869"/>
    </row>
    <row r="524" spans="1:17" ht="31.5">
      <c r="A524" s="2557"/>
      <c r="B524" s="2454" t="s">
        <v>409</v>
      </c>
      <c r="C524" s="2789">
        <v>32884704</v>
      </c>
      <c r="D524" s="2305" t="s">
        <v>74</v>
      </c>
      <c r="E524" s="1858"/>
      <c r="F524" s="2350">
        <f>SUM(J524:L524)</f>
        <v>0</v>
      </c>
      <c r="G524" s="1837" t="s">
        <v>97</v>
      </c>
      <c r="H524" s="1834" t="s">
        <v>97</v>
      </c>
      <c r="I524" s="1835" t="s">
        <v>97</v>
      </c>
      <c r="J524" s="1832"/>
      <c r="K524" s="1827"/>
      <c r="L524" s="1836"/>
      <c r="M524" s="1837" t="s">
        <v>97</v>
      </c>
      <c r="N524" s="1834" t="s">
        <v>97</v>
      </c>
      <c r="O524" s="1834" t="s">
        <v>97</v>
      </c>
      <c r="P524" s="1834" t="s">
        <v>97</v>
      </c>
      <c r="Q524" s="1835" t="s">
        <v>97</v>
      </c>
    </row>
    <row r="525" spans="1:17" ht="31.5">
      <c r="A525" s="2557"/>
      <c r="B525" s="2455"/>
      <c r="C525" s="2790"/>
      <c r="D525" s="2306" t="s">
        <v>75</v>
      </c>
      <c r="E525" s="1860"/>
      <c r="F525" s="361">
        <f>SUM(J525:L525)</f>
        <v>0</v>
      </c>
      <c r="G525" s="1845" t="s">
        <v>98</v>
      </c>
      <c r="H525" s="1843" t="s">
        <v>98</v>
      </c>
      <c r="I525" s="1844" t="s">
        <v>98</v>
      </c>
      <c r="J525" s="1845"/>
      <c r="K525" s="1843"/>
      <c r="L525" s="1844"/>
      <c r="M525" s="1845" t="s">
        <v>97</v>
      </c>
      <c r="N525" s="1843" t="s">
        <v>97</v>
      </c>
      <c r="O525" s="1843" t="s">
        <v>97</v>
      </c>
      <c r="P525" s="1843" t="s">
        <v>97</v>
      </c>
      <c r="Q525" s="1844" t="s">
        <v>97</v>
      </c>
    </row>
    <row r="526" spans="1:17" ht="31.5">
      <c r="A526" s="2557"/>
      <c r="B526" s="2455"/>
      <c r="C526" s="2790"/>
      <c r="D526" s="2306" t="s">
        <v>76</v>
      </c>
      <c r="E526" s="1860"/>
      <c r="F526" s="361">
        <f>SUM(G526:I526)</f>
        <v>0</v>
      </c>
      <c r="G526" s="1845"/>
      <c r="H526" s="1843"/>
      <c r="I526" s="1844"/>
      <c r="J526" s="1845" t="s">
        <v>97</v>
      </c>
      <c r="K526" s="1843" t="s">
        <v>97</v>
      </c>
      <c r="L526" s="1844" t="s">
        <v>97</v>
      </c>
      <c r="M526" s="1845" t="s">
        <v>97</v>
      </c>
      <c r="N526" s="1843" t="s">
        <v>97</v>
      </c>
      <c r="O526" s="1843" t="s">
        <v>97</v>
      </c>
      <c r="P526" s="1843" t="s">
        <v>97</v>
      </c>
      <c r="Q526" s="1844" t="s">
        <v>97</v>
      </c>
    </row>
    <row r="527" spans="1:17">
      <c r="A527" s="2557"/>
      <c r="B527" s="2455"/>
      <c r="C527" s="2790"/>
      <c r="D527" s="2306" t="s">
        <v>77</v>
      </c>
      <c r="E527" s="1860">
        <v>125</v>
      </c>
      <c r="F527" s="361">
        <f>SUM(M527:Q527)</f>
        <v>53</v>
      </c>
      <c r="G527" s="1845" t="s">
        <v>98</v>
      </c>
      <c r="H527" s="1843" t="s">
        <v>98</v>
      </c>
      <c r="I527" s="1844" t="s">
        <v>98</v>
      </c>
      <c r="J527" s="1845" t="s">
        <v>97</v>
      </c>
      <c r="K527" s="1843" t="s">
        <v>97</v>
      </c>
      <c r="L527" s="1844" t="s">
        <v>97</v>
      </c>
      <c r="M527" s="1845">
        <v>3</v>
      </c>
      <c r="N527" s="1843">
        <v>8</v>
      </c>
      <c r="O527" s="1843">
        <v>12</v>
      </c>
      <c r="P527" s="1843">
        <v>21</v>
      </c>
      <c r="Q527" s="1844">
        <v>9</v>
      </c>
    </row>
    <row r="528" spans="1:17" ht="32.25" thickBot="1">
      <c r="A528" s="2557"/>
      <c r="B528" s="2456"/>
      <c r="C528" s="2791"/>
      <c r="D528" s="2307" t="s">
        <v>78</v>
      </c>
      <c r="E528" s="1868"/>
      <c r="F528" s="2351">
        <f>SUM(M528:Q528)</f>
        <v>0</v>
      </c>
      <c r="G528" s="1856" t="s">
        <v>97</v>
      </c>
      <c r="H528" s="1854" t="s">
        <v>97</v>
      </c>
      <c r="I528" s="1855" t="s">
        <v>97</v>
      </c>
      <c r="J528" s="1856" t="s">
        <v>97</v>
      </c>
      <c r="K528" s="1854" t="s">
        <v>98</v>
      </c>
      <c r="L528" s="1855" t="s">
        <v>98</v>
      </c>
      <c r="M528" s="1852"/>
      <c r="N528" s="1848"/>
      <c r="O528" s="1848"/>
      <c r="P528" s="1848"/>
      <c r="Q528" s="1869"/>
    </row>
    <row r="529" spans="1:17" ht="31.5">
      <c r="A529" s="2557"/>
      <c r="B529" s="2451" t="s">
        <v>410</v>
      </c>
      <c r="C529" s="2807">
        <v>1998390</v>
      </c>
      <c r="D529" s="2305" t="s">
        <v>74</v>
      </c>
      <c r="E529" s="1858"/>
      <c r="F529" s="2350">
        <f>SUM(J529:L529)</f>
        <v>0</v>
      </c>
      <c r="G529" s="1837" t="s">
        <v>97</v>
      </c>
      <c r="H529" s="1834" t="s">
        <v>97</v>
      </c>
      <c r="I529" s="1835" t="s">
        <v>97</v>
      </c>
      <c r="J529" s="1832"/>
      <c r="K529" s="1827"/>
      <c r="L529" s="1836"/>
      <c r="M529" s="1837" t="s">
        <v>97</v>
      </c>
      <c r="N529" s="1834" t="s">
        <v>97</v>
      </c>
      <c r="O529" s="1834" t="s">
        <v>97</v>
      </c>
      <c r="P529" s="1834" t="s">
        <v>97</v>
      </c>
      <c r="Q529" s="1835" t="s">
        <v>97</v>
      </c>
    </row>
    <row r="530" spans="1:17" ht="31.5">
      <c r="A530" s="2557"/>
      <c r="B530" s="2452"/>
      <c r="C530" s="2808"/>
      <c r="D530" s="2306" t="s">
        <v>75</v>
      </c>
      <c r="E530" s="1860"/>
      <c r="F530" s="361">
        <f>SUM(J530:L530)</f>
        <v>0</v>
      </c>
      <c r="G530" s="1845" t="s">
        <v>98</v>
      </c>
      <c r="H530" s="1843" t="s">
        <v>98</v>
      </c>
      <c r="I530" s="1844" t="s">
        <v>98</v>
      </c>
      <c r="J530" s="1845"/>
      <c r="K530" s="1843"/>
      <c r="L530" s="1844"/>
      <c r="M530" s="1845" t="s">
        <v>97</v>
      </c>
      <c r="N530" s="1843" t="s">
        <v>97</v>
      </c>
      <c r="O530" s="1843" t="s">
        <v>97</v>
      </c>
      <c r="P530" s="1843" t="s">
        <v>97</v>
      </c>
      <c r="Q530" s="1844" t="s">
        <v>97</v>
      </c>
    </row>
    <row r="531" spans="1:17" ht="31.5">
      <c r="A531" s="2557"/>
      <c r="B531" s="2452"/>
      <c r="C531" s="2808"/>
      <c r="D531" s="2306" t="s">
        <v>76</v>
      </c>
      <c r="E531" s="1860"/>
      <c r="F531" s="361">
        <f>SUM(G531:I531)</f>
        <v>0</v>
      </c>
      <c r="G531" s="1845"/>
      <c r="H531" s="1843"/>
      <c r="I531" s="1844"/>
      <c r="J531" s="1845" t="s">
        <v>97</v>
      </c>
      <c r="K531" s="1843" t="s">
        <v>97</v>
      </c>
      <c r="L531" s="1844" t="s">
        <v>97</v>
      </c>
      <c r="M531" s="1845" t="s">
        <v>97</v>
      </c>
      <c r="N531" s="1843" t="s">
        <v>97</v>
      </c>
      <c r="O531" s="1843" t="s">
        <v>97</v>
      </c>
      <c r="P531" s="1843" t="s">
        <v>97</v>
      </c>
      <c r="Q531" s="1844" t="s">
        <v>97</v>
      </c>
    </row>
    <row r="532" spans="1:17">
      <c r="A532" s="2557"/>
      <c r="B532" s="2452"/>
      <c r="C532" s="2808"/>
      <c r="D532" s="2306" t="s">
        <v>77</v>
      </c>
      <c r="E532" s="1860"/>
      <c r="F532" s="361">
        <f>SUM(M532:Q532)</f>
        <v>0</v>
      </c>
      <c r="G532" s="1845" t="s">
        <v>98</v>
      </c>
      <c r="H532" s="1843" t="s">
        <v>98</v>
      </c>
      <c r="I532" s="1844" t="s">
        <v>98</v>
      </c>
      <c r="J532" s="1845" t="s">
        <v>97</v>
      </c>
      <c r="K532" s="1843" t="s">
        <v>97</v>
      </c>
      <c r="L532" s="1844" t="s">
        <v>97</v>
      </c>
      <c r="M532" s="1845"/>
      <c r="N532" s="1843"/>
      <c r="O532" s="1843"/>
      <c r="P532" s="1843"/>
      <c r="Q532" s="1844"/>
    </row>
    <row r="533" spans="1:17" ht="32.25" thickBot="1">
      <c r="A533" s="2557"/>
      <c r="B533" s="2453"/>
      <c r="C533" s="2809"/>
      <c r="D533" s="2307" t="s">
        <v>78</v>
      </c>
      <c r="E533" s="1868"/>
      <c r="F533" s="2351">
        <f>SUM(M533:Q533)</f>
        <v>0</v>
      </c>
      <c r="G533" s="1856" t="s">
        <v>97</v>
      </c>
      <c r="H533" s="1854" t="s">
        <v>97</v>
      </c>
      <c r="I533" s="1855" t="s">
        <v>97</v>
      </c>
      <c r="J533" s="1856" t="s">
        <v>97</v>
      </c>
      <c r="K533" s="1854" t="s">
        <v>98</v>
      </c>
      <c r="L533" s="1855" t="s">
        <v>98</v>
      </c>
      <c r="M533" s="1852"/>
      <c r="N533" s="1848"/>
      <c r="O533" s="1848"/>
      <c r="P533" s="1848"/>
      <c r="Q533" s="1869"/>
    </row>
    <row r="534" spans="1:17" ht="31.5">
      <c r="A534" s="2557"/>
      <c r="B534" s="2451" t="s">
        <v>411</v>
      </c>
      <c r="C534" s="2807">
        <v>1998383</v>
      </c>
      <c r="D534" s="2305" t="s">
        <v>74</v>
      </c>
      <c r="E534" s="1858"/>
      <c r="F534" s="2350">
        <f>SUM(J534:L534)</f>
        <v>0</v>
      </c>
      <c r="G534" s="1837" t="s">
        <v>97</v>
      </c>
      <c r="H534" s="1834" t="s">
        <v>97</v>
      </c>
      <c r="I534" s="1835" t="s">
        <v>97</v>
      </c>
      <c r="J534" s="1832"/>
      <c r="K534" s="1827"/>
      <c r="L534" s="1836"/>
      <c r="M534" s="1837" t="s">
        <v>97</v>
      </c>
      <c r="N534" s="1834" t="s">
        <v>97</v>
      </c>
      <c r="O534" s="1834" t="s">
        <v>97</v>
      </c>
      <c r="P534" s="1834" t="s">
        <v>97</v>
      </c>
      <c r="Q534" s="1835" t="s">
        <v>97</v>
      </c>
    </row>
    <row r="535" spans="1:17" ht="31.5">
      <c r="A535" s="2557"/>
      <c r="B535" s="2452"/>
      <c r="C535" s="2808"/>
      <c r="D535" s="2306" t="s">
        <v>75</v>
      </c>
      <c r="E535" s="1860"/>
      <c r="F535" s="361">
        <f>SUM(J535:L535)</f>
        <v>0</v>
      </c>
      <c r="G535" s="1845" t="s">
        <v>98</v>
      </c>
      <c r="H535" s="1843" t="s">
        <v>98</v>
      </c>
      <c r="I535" s="1844" t="s">
        <v>98</v>
      </c>
      <c r="J535" s="1845"/>
      <c r="K535" s="1843"/>
      <c r="L535" s="1844"/>
      <c r="M535" s="1845" t="s">
        <v>97</v>
      </c>
      <c r="N535" s="1843" t="s">
        <v>97</v>
      </c>
      <c r="O535" s="1843" t="s">
        <v>97</v>
      </c>
      <c r="P535" s="1843" t="s">
        <v>97</v>
      </c>
      <c r="Q535" s="1844" t="s">
        <v>97</v>
      </c>
    </row>
    <row r="536" spans="1:17" ht="31.5">
      <c r="A536" s="2557"/>
      <c r="B536" s="2452"/>
      <c r="C536" s="2808"/>
      <c r="D536" s="2306" t="s">
        <v>76</v>
      </c>
      <c r="E536" s="1860"/>
      <c r="F536" s="361">
        <f>SUM(G536:I536)</f>
        <v>0</v>
      </c>
      <c r="G536" s="1845"/>
      <c r="H536" s="1843"/>
      <c r="I536" s="1844"/>
      <c r="J536" s="1845" t="s">
        <v>97</v>
      </c>
      <c r="K536" s="1843" t="s">
        <v>97</v>
      </c>
      <c r="L536" s="1844" t="s">
        <v>97</v>
      </c>
      <c r="M536" s="1845" t="s">
        <v>97</v>
      </c>
      <c r="N536" s="1843" t="s">
        <v>97</v>
      </c>
      <c r="O536" s="1843" t="s">
        <v>97</v>
      </c>
      <c r="P536" s="1843" t="s">
        <v>97</v>
      </c>
      <c r="Q536" s="1844" t="s">
        <v>97</v>
      </c>
    </row>
    <row r="537" spans="1:17">
      <c r="A537" s="2557"/>
      <c r="B537" s="2452"/>
      <c r="C537" s="2808"/>
      <c r="D537" s="2306" t="s">
        <v>77</v>
      </c>
      <c r="E537" s="1860">
        <v>110</v>
      </c>
      <c r="F537" s="361">
        <f>SUM(M537:Q537)</f>
        <v>33</v>
      </c>
      <c r="G537" s="1845" t="s">
        <v>98</v>
      </c>
      <c r="H537" s="1843" t="s">
        <v>98</v>
      </c>
      <c r="I537" s="1844" t="s">
        <v>98</v>
      </c>
      <c r="J537" s="1845" t="s">
        <v>97</v>
      </c>
      <c r="K537" s="1843" t="s">
        <v>97</v>
      </c>
      <c r="L537" s="1844" t="s">
        <v>97</v>
      </c>
      <c r="M537" s="1845">
        <v>5</v>
      </c>
      <c r="N537" s="1843">
        <v>6</v>
      </c>
      <c r="O537" s="1843">
        <v>8</v>
      </c>
      <c r="P537" s="1843">
        <v>4</v>
      </c>
      <c r="Q537" s="1844">
        <v>10</v>
      </c>
    </row>
    <row r="538" spans="1:17" ht="32.25" thickBot="1">
      <c r="A538" s="2557"/>
      <c r="B538" s="2453"/>
      <c r="C538" s="2809"/>
      <c r="D538" s="2307" t="s">
        <v>78</v>
      </c>
      <c r="E538" s="1868"/>
      <c r="F538" s="2351">
        <f>SUM(M538:Q538)</f>
        <v>0</v>
      </c>
      <c r="G538" s="1856" t="s">
        <v>97</v>
      </c>
      <c r="H538" s="1854" t="s">
        <v>97</v>
      </c>
      <c r="I538" s="1855" t="s">
        <v>97</v>
      </c>
      <c r="J538" s="1856" t="s">
        <v>97</v>
      </c>
      <c r="K538" s="1854" t="s">
        <v>98</v>
      </c>
      <c r="L538" s="1855" t="s">
        <v>98</v>
      </c>
      <c r="M538" s="1852"/>
      <c r="N538" s="1848"/>
      <c r="O538" s="1848"/>
      <c r="P538" s="1848"/>
      <c r="Q538" s="1869"/>
    </row>
    <row r="539" spans="1:17" ht="31.5">
      <c r="A539" s="2557"/>
      <c r="B539" s="2451" t="s">
        <v>412</v>
      </c>
      <c r="C539" s="2807">
        <v>1998489</v>
      </c>
      <c r="D539" s="2305" t="s">
        <v>74</v>
      </c>
      <c r="E539" s="1858"/>
      <c r="F539" s="2350">
        <f>SUM(J539:L539)</f>
        <v>0</v>
      </c>
      <c r="G539" s="1837" t="s">
        <v>97</v>
      </c>
      <c r="H539" s="1834" t="s">
        <v>97</v>
      </c>
      <c r="I539" s="1835" t="s">
        <v>97</v>
      </c>
      <c r="J539" s="1832"/>
      <c r="K539" s="1827"/>
      <c r="L539" s="1836"/>
      <c r="M539" s="1837" t="s">
        <v>97</v>
      </c>
      <c r="N539" s="1834" t="s">
        <v>97</v>
      </c>
      <c r="O539" s="1834" t="s">
        <v>97</v>
      </c>
      <c r="P539" s="1834" t="s">
        <v>97</v>
      </c>
      <c r="Q539" s="1835" t="s">
        <v>97</v>
      </c>
    </row>
    <row r="540" spans="1:17" ht="31.5">
      <c r="A540" s="2557"/>
      <c r="B540" s="2452"/>
      <c r="C540" s="2808"/>
      <c r="D540" s="2306" t="s">
        <v>75</v>
      </c>
      <c r="E540" s="1860"/>
      <c r="F540" s="361">
        <f>SUM(J540:L540)</f>
        <v>0</v>
      </c>
      <c r="G540" s="1845" t="s">
        <v>98</v>
      </c>
      <c r="H540" s="1843" t="s">
        <v>98</v>
      </c>
      <c r="I540" s="1844" t="s">
        <v>98</v>
      </c>
      <c r="J540" s="1845"/>
      <c r="K540" s="1843"/>
      <c r="L540" s="1844"/>
      <c r="M540" s="1845" t="s">
        <v>97</v>
      </c>
      <c r="N540" s="1843" t="s">
        <v>97</v>
      </c>
      <c r="O540" s="1843" t="s">
        <v>97</v>
      </c>
      <c r="P540" s="1843" t="s">
        <v>97</v>
      </c>
      <c r="Q540" s="1844" t="s">
        <v>97</v>
      </c>
    </row>
    <row r="541" spans="1:17" ht="31.5">
      <c r="A541" s="2557"/>
      <c r="B541" s="2452"/>
      <c r="C541" s="2808"/>
      <c r="D541" s="2306" t="s">
        <v>76</v>
      </c>
      <c r="E541" s="1860"/>
      <c r="F541" s="361">
        <f>SUM(G541:I541)</f>
        <v>0</v>
      </c>
      <c r="G541" s="1845"/>
      <c r="H541" s="1843"/>
      <c r="I541" s="1844"/>
      <c r="J541" s="1845" t="s">
        <v>97</v>
      </c>
      <c r="K541" s="1843" t="s">
        <v>97</v>
      </c>
      <c r="L541" s="1844" t="s">
        <v>97</v>
      </c>
      <c r="M541" s="1845" t="s">
        <v>97</v>
      </c>
      <c r="N541" s="1843" t="s">
        <v>97</v>
      </c>
      <c r="O541" s="1843" t="s">
        <v>97</v>
      </c>
      <c r="P541" s="1843" t="s">
        <v>97</v>
      </c>
      <c r="Q541" s="1844" t="s">
        <v>97</v>
      </c>
    </row>
    <row r="542" spans="1:17">
      <c r="A542" s="2557"/>
      <c r="B542" s="2452"/>
      <c r="C542" s="2808"/>
      <c r="D542" s="2306" t="s">
        <v>77</v>
      </c>
      <c r="E542" s="1860">
        <v>125</v>
      </c>
      <c r="F542" s="361">
        <f>SUM(M542:Q542)</f>
        <v>155</v>
      </c>
      <c r="G542" s="1845" t="s">
        <v>98</v>
      </c>
      <c r="H542" s="1843" t="s">
        <v>98</v>
      </c>
      <c r="I542" s="1844" t="s">
        <v>98</v>
      </c>
      <c r="J542" s="1845" t="s">
        <v>97</v>
      </c>
      <c r="K542" s="1843" t="s">
        <v>97</v>
      </c>
      <c r="L542" s="1844" t="s">
        <v>97</v>
      </c>
      <c r="M542" s="1845">
        <v>4</v>
      </c>
      <c r="N542" s="1843">
        <v>6</v>
      </c>
      <c r="O542" s="1843">
        <v>30</v>
      </c>
      <c r="P542" s="1843">
        <v>49</v>
      </c>
      <c r="Q542" s="1844">
        <v>66</v>
      </c>
    </row>
    <row r="543" spans="1:17" ht="32.25" thickBot="1">
      <c r="A543" s="2557"/>
      <c r="B543" s="2453"/>
      <c r="C543" s="2809"/>
      <c r="D543" s="2307" t="s">
        <v>78</v>
      </c>
      <c r="E543" s="1868"/>
      <c r="F543" s="2351">
        <f>SUM(M543:Q543)</f>
        <v>0</v>
      </c>
      <c r="G543" s="1856" t="s">
        <v>97</v>
      </c>
      <c r="H543" s="1854" t="s">
        <v>97</v>
      </c>
      <c r="I543" s="1855" t="s">
        <v>97</v>
      </c>
      <c r="J543" s="1856" t="s">
        <v>97</v>
      </c>
      <c r="K543" s="1854" t="s">
        <v>98</v>
      </c>
      <c r="L543" s="1855" t="s">
        <v>98</v>
      </c>
      <c r="M543" s="1852"/>
      <c r="N543" s="1848"/>
      <c r="O543" s="1848"/>
      <c r="P543" s="1848"/>
      <c r="Q543" s="1869"/>
    </row>
    <row r="544" spans="1:17" ht="31.5">
      <c r="A544" s="2557"/>
      <c r="B544" s="2451" t="s">
        <v>413</v>
      </c>
      <c r="C544" s="2807">
        <v>34712085</v>
      </c>
      <c r="D544" s="2305" t="s">
        <v>74</v>
      </c>
      <c r="E544" s="1858"/>
      <c r="F544" s="2350">
        <f>SUM(J544:L544)</f>
        <v>0</v>
      </c>
      <c r="G544" s="1837" t="s">
        <v>97</v>
      </c>
      <c r="H544" s="1834" t="s">
        <v>97</v>
      </c>
      <c r="I544" s="1835" t="s">
        <v>97</v>
      </c>
      <c r="J544" s="1832"/>
      <c r="K544" s="1827"/>
      <c r="L544" s="1836"/>
      <c r="M544" s="1837" t="s">
        <v>97</v>
      </c>
      <c r="N544" s="1834" t="s">
        <v>97</v>
      </c>
      <c r="O544" s="1834" t="s">
        <v>97</v>
      </c>
      <c r="P544" s="1834" t="s">
        <v>97</v>
      </c>
      <c r="Q544" s="1835" t="s">
        <v>97</v>
      </c>
    </row>
    <row r="545" spans="1:17" ht="31.5">
      <c r="A545" s="2557"/>
      <c r="B545" s="2452"/>
      <c r="C545" s="2808"/>
      <c r="D545" s="2306" t="s">
        <v>75</v>
      </c>
      <c r="E545" s="1860"/>
      <c r="F545" s="361">
        <f>SUM(J545:L545)</f>
        <v>0</v>
      </c>
      <c r="G545" s="1845" t="s">
        <v>98</v>
      </c>
      <c r="H545" s="1843" t="s">
        <v>98</v>
      </c>
      <c r="I545" s="1844" t="s">
        <v>98</v>
      </c>
      <c r="J545" s="1845"/>
      <c r="K545" s="1843"/>
      <c r="L545" s="1844"/>
      <c r="M545" s="1845" t="s">
        <v>97</v>
      </c>
      <c r="N545" s="1843" t="s">
        <v>97</v>
      </c>
      <c r="O545" s="1843" t="s">
        <v>97</v>
      </c>
      <c r="P545" s="1843" t="s">
        <v>97</v>
      </c>
      <c r="Q545" s="1844" t="s">
        <v>97</v>
      </c>
    </row>
    <row r="546" spans="1:17" ht="31.5">
      <c r="A546" s="2557"/>
      <c r="B546" s="2452"/>
      <c r="C546" s="2808"/>
      <c r="D546" s="2306" t="s">
        <v>76</v>
      </c>
      <c r="E546" s="1860"/>
      <c r="F546" s="361">
        <f>SUM(G546:I546)</f>
        <v>0</v>
      </c>
      <c r="G546" s="1845"/>
      <c r="H546" s="1843"/>
      <c r="I546" s="1844"/>
      <c r="J546" s="1845" t="s">
        <v>97</v>
      </c>
      <c r="K546" s="1843" t="s">
        <v>97</v>
      </c>
      <c r="L546" s="1844" t="s">
        <v>97</v>
      </c>
      <c r="M546" s="1845" t="s">
        <v>97</v>
      </c>
      <c r="N546" s="1843" t="s">
        <v>97</v>
      </c>
      <c r="O546" s="1843" t="s">
        <v>97</v>
      </c>
      <c r="P546" s="1843" t="s">
        <v>97</v>
      </c>
      <c r="Q546" s="1844" t="s">
        <v>97</v>
      </c>
    </row>
    <row r="547" spans="1:17">
      <c r="A547" s="2557"/>
      <c r="B547" s="2452"/>
      <c r="C547" s="2808"/>
      <c r="D547" s="2306" t="s">
        <v>77</v>
      </c>
      <c r="E547" s="1860">
        <v>75</v>
      </c>
      <c r="F547" s="361">
        <f>SUM(M547:Q547)</f>
        <v>117</v>
      </c>
      <c r="G547" s="1845" t="s">
        <v>98</v>
      </c>
      <c r="H547" s="1843" t="s">
        <v>98</v>
      </c>
      <c r="I547" s="1844" t="s">
        <v>98</v>
      </c>
      <c r="J547" s="1845" t="s">
        <v>97</v>
      </c>
      <c r="K547" s="1843" t="s">
        <v>97</v>
      </c>
      <c r="L547" s="1844" t="s">
        <v>97</v>
      </c>
      <c r="M547" s="1845">
        <v>15</v>
      </c>
      <c r="N547" s="1843">
        <v>79</v>
      </c>
      <c r="O547" s="1843">
        <v>18</v>
      </c>
      <c r="P547" s="1843">
        <v>5</v>
      </c>
      <c r="Q547" s="1844"/>
    </row>
    <row r="548" spans="1:17" ht="32.25" thickBot="1">
      <c r="A548" s="2557"/>
      <c r="B548" s="2453"/>
      <c r="C548" s="2809"/>
      <c r="D548" s="2307" t="s">
        <v>78</v>
      </c>
      <c r="E548" s="1868"/>
      <c r="F548" s="2351">
        <f>SUM(M548:Q548)</f>
        <v>0</v>
      </c>
      <c r="G548" s="1856" t="s">
        <v>97</v>
      </c>
      <c r="H548" s="1854" t="s">
        <v>97</v>
      </c>
      <c r="I548" s="1855" t="s">
        <v>97</v>
      </c>
      <c r="J548" s="1856" t="s">
        <v>97</v>
      </c>
      <c r="K548" s="1854" t="s">
        <v>98</v>
      </c>
      <c r="L548" s="1855" t="s">
        <v>98</v>
      </c>
      <c r="M548" s="1852"/>
      <c r="N548" s="1848"/>
      <c r="O548" s="1848"/>
      <c r="P548" s="1848"/>
      <c r="Q548" s="1869"/>
    </row>
    <row r="549" spans="1:17" ht="31.5">
      <c r="A549" s="2557"/>
      <c r="B549" s="2451" t="s">
        <v>414</v>
      </c>
      <c r="C549" s="2807">
        <v>1998443</v>
      </c>
      <c r="D549" s="2305" t="s">
        <v>74</v>
      </c>
      <c r="E549" s="1858"/>
      <c r="F549" s="2350">
        <f>SUM(J549:L549)</f>
        <v>0</v>
      </c>
      <c r="G549" s="1837" t="s">
        <v>97</v>
      </c>
      <c r="H549" s="1834" t="s">
        <v>97</v>
      </c>
      <c r="I549" s="1835" t="s">
        <v>97</v>
      </c>
      <c r="J549" s="1832"/>
      <c r="K549" s="1827"/>
      <c r="L549" s="1836"/>
      <c r="M549" s="1837" t="s">
        <v>97</v>
      </c>
      <c r="N549" s="1834" t="s">
        <v>97</v>
      </c>
      <c r="O549" s="1834" t="s">
        <v>97</v>
      </c>
      <c r="P549" s="1834" t="s">
        <v>97</v>
      </c>
      <c r="Q549" s="1835" t="s">
        <v>97</v>
      </c>
    </row>
    <row r="550" spans="1:17" ht="31.5">
      <c r="A550" s="2557"/>
      <c r="B550" s="2452"/>
      <c r="C550" s="2808"/>
      <c r="D550" s="2306" t="s">
        <v>75</v>
      </c>
      <c r="E550" s="1860"/>
      <c r="F550" s="361">
        <f>SUM(J550:L550)</f>
        <v>0</v>
      </c>
      <c r="G550" s="1845" t="s">
        <v>98</v>
      </c>
      <c r="H550" s="1843" t="s">
        <v>98</v>
      </c>
      <c r="I550" s="1844" t="s">
        <v>98</v>
      </c>
      <c r="J550" s="1845"/>
      <c r="K550" s="1843"/>
      <c r="L550" s="1844"/>
      <c r="M550" s="1845" t="s">
        <v>97</v>
      </c>
      <c r="N550" s="1843" t="s">
        <v>97</v>
      </c>
      <c r="O550" s="1843" t="s">
        <v>97</v>
      </c>
      <c r="P550" s="1843" t="s">
        <v>97</v>
      </c>
      <c r="Q550" s="1844" t="s">
        <v>97</v>
      </c>
    </row>
    <row r="551" spans="1:17" ht="31.5">
      <c r="A551" s="2557"/>
      <c r="B551" s="2452"/>
      <c r="C551" s="2808"/>
      <c r="D551" s="2306" t="s">
        <v>76</v>
      </c>
      <c r="E551" s="1860"/>
      <c r="F551" s="361">
        <f>SUM(G551:I551)</f>
        <v>0</v>
      </c>
      <c r="G551" s="1845"/>
      <c r="H551" s="1843"/>
      <c r="I551" s="1844"/>
      <c r="J551" s="1845" t="s">
        <v>97</v>
      </c>
      <c r="K551" s="1843" t="s">
        <v>97</v>
      </c>
      <c r="L551" s="1844" t="s">
        <v>97</v>
      </c>
      <c r="M551" s="1845" t="s">
        <v>97</v>
      </c>
      <c r="N551" s="1843" t="s">
        <v>97</v>
      </c>
      <c r="O551" s="1843" t="s">
        <v>97</v>
      </c>
      <c r="P551" s="1843" t="s">
        <v>97</v>
      </c>
      <c r="Q551" s="1844" t="s">
        <v>97</v>
      </c>
    </row>
    <row r="552" spans="1:17">
      <c r="A552" s="2557"/>
      <c r="B552" s="2452"/>
      <c r="C552" s="2808"/>
      <c r="D552" s="2306" t="s">
        <v>77</v>
      </c>
      <c r="E552" s="1860">
        <v>75</v>
      </c>
      <c r="F552" s="361">
        <f>SUM(M552:Q552)</f>
        <v>62</v>
      </c>
      <c r="G552" s="1845" t="s">
        <v>98</v>
      </c>
      <c r="H552" s="1843" t="s">
        <v>98</v>
      </c>
      <c r="I552" s="1844" t="s">
        <v>98</v>
      </c>
      <c r="J552" s="1845" t="s">
        <v>97</v>
      </c>
      <c r="K552" s="1843" t="s">
        <v>97</v>
      </c>
      <c r="L552" s="1844" t="s">
        <v>97</v>
      </c>
      <c r="M552" s="1845">
        <v>21</v>
      </c>
      <c r="N552" s="1843">
        <v>12</v>
      </c>
      <c r="O552" s="1843">
        <v>28</v>
      </c>
      <c r="P552" s="1843">
        <v>1</v>
      </c>
      <c r="Q552" s="1844"/>
    </row>
    <row r="553" spans="1:17" ht="32.25" thickBot="1">
      <c r="A553" s="2557"/>
      <c r="B553" s="2453"/>
      <c r="C553" s="2809"/>
      <c r="D553" s="2307" t="s">
        <v>78</v>
      </c>
      <c r="E553" s="1868"/>
      <c r="F553" s="2351">
        <f>SUM(M553:Q553)</f>
        <v>0</v>
      </c>
      <c r="G553" s="1856" t="s">
        <v>97</v>
      </c>
      <c r="H553" s="1854" t="s">
        <v>97</v>
      </c>
      <c r="I553" s="1855" t="s">
        <v>97</v>
      </c>
      <c r="J553" s="1856" t="s">
        <v>97</v>
      </c>
      <c r="K553" s="1854" t="s">
        <v>98</v>
      </c>
      <c r="L553" s="1855" t="s">
        <v>98</v>
      </c>
      <c r="M553" s="1852"/>
      <c r="N553" s="1848"/>
      <c r="O553" s="1848"/>
      <c r="P553" s="1848"/>
      <c r="Q553" s="1869"/>
    </row>
    <row r="554" spans="1:17" ht="31.5">
      <c r="A554" s="2557"/>
      <c r="B554" s="2451" t="s">
        <v>415</v>
      </c>
      <c r="C554" s="2807">
        <v>33850812</v>
      </c>
      <c r="D554" s="2305" t="s">
        <v>74</v>
      </c>
      <c r="E554" s="1858"/>
      <c r="F554" s="2350">
        <f>SUM(J554:L554)</f>
        <v>0</v>
      </c>
      <c r="G554" s="1837" t="s">
        <v>97</v>
      </c>
      <c r="H554" s="1834" t="s">
        <v>97</v>
      </c>
      <c r="I554" s="1835" t="s">
        <v>97</v>
      </c>
      <c r="J554" s="1832"/>
      <c r="K554" s="1827"/>
      <c r="L554" s="1836"/>
      <c r="M554" s="1837" t="s">
        <v>97</v>
      </c>
      <c r="N554" s="1834" t="s">
        <v>97</v>
      </c>
      <c r="O554" s="1834" t="s">
        <v>97</v>
      </c>
      <c r="P554" s="1834" t="s">
        <v>97</v>
      </c>
      <c r="Q554" s="1835" t="s">
        <v>97</v>
      </c>
    </row>
    <row r="555" spans="1:17" ht="31.5">
      <c r="A555" s="2557"/>
      <c r="B555" s="2452"/>
      <c r="C555" s="2808"/>
      <c r="D555" s="2306" t="s">
        <v>75</v>
      </c>
      <c r="E555" s="1860"/>
      <c r="F555" s="361">
        <f>SUM(J555:L555)</f>
        <v>0</v>
      </c>
      <c r="G555" s="1845" t="s">
        <v>98</v>
      </c>
      <c r="H555" s="1843" t="s">
        <v>98</v>
      </c>
      <c r="I555" s="1844" t="s">
        <v>98</v>
      </c>
      <c r="J555" s="1845"/>
      <c r="K555" s="1843"/>
      <c r="L555" s="1844"/>
      <c r="M555" s="1845" t="s">
        <v>97</v>
      </c>
      <c r="N555" s="1843" t="s">
        <v>97</v>
      </c>
      <c r="O555" s="1843" t="s">
        <v>97</v>
      </c>
      <c r="P555" s="1843" t="s">
        <v>97</v>
      </c>
      <c r="Q555" s="1844" t="s">
        <v>97</v>
      </c>
    </row>
    <row r="556" spans="1:17" ht="31.5">
      <c r="A556" s="2557"/>
      <c r="B556" s="2452"/>
      <c r="C556" s="2808"/>
      <c r="D556" s="2306" t="s">
        <v>76</v>
      </c>
      <c r="E556" s="1860"/>
      <c r="F556" s="361">
        <f>SUM(G556:I556)</f>
        <v>0</v>
      </c>
      <c r="G556" s="1845"/>
      <c r="H556" s="1843"/>
      <c r="I556" s="1844"/>
      <c r="J556" s="1845" t="s">
        <v>97</v>
      </c>
      <c r="K556" s="1843" t="s">
        <v>97</v>
      </c>
      <c r="L556" s="1844" t="s">
        <v>97</v>
      </c>
      <c r="M556" s="1845" t="s">
        <v>97</v>
      </c>
      <c r="N556" s="1843" t="s">
        <v>97</v>
      </c>
      <c r="O556" s="1843" t="s">
        <v>97</v>
      </c>
      <c r="P556" s="1843" t="s">
        <v>97</v>
      </c>
      <c r="Q556" s="1844" t="s">
        <v>97</v>
      </c>
    </row>
    <row r="557" spans="1:17">
      <c r="A557" s="2557"/>
      <c r="B557" s="2452"/>
      <c r="C557" s="2808"/>
      <c r="D557" s="2306" t="s">
        <v>77</v>
      </c>
      <c r="E557" s="1860">
        <v>80</v>
      </c>
      <c r="F557" s="361">
        <f>SUM(M557:Q557)</f>
        <v>45</v>
      </c>
      <c r="G557" s="1845" t="s">
        <v>98</v>
      </c>
      <c r="H557" s="1843" t="s">
        <v>98</v>
      </c>
      <c r="I557" s="1844" t="s">
        <v>98</v>
      </c>
      <c r="J557" s="1845" t="s">
        <v>97</v>
      </c>
      <c r="K557" s="1843" t="s">
        <v>97</v>
      </c>
      <c r="L557" s="1844" t="s">
        <v>97</v>
      </c>
      <c r="M557" s="1845">
        <v>14</v>
      </c>
      <c r="N557" s="1843">
        <v>9</v>
      </c>
      <c r="O557" s="1843">
        <v>17</v>
      </c>
      <c r="P557" s="1843">
        <v>5</v>
      </c>
      <c r="Q557" s="1844"/>
    </row>
    <row r="558" spans="1:17" ht="32.25" thickBot="1">
      <c r="A558" s="2557"/>
      <c r="B558" s="2453"/>
      <c r="C558" s="2809"/>
      <c r="D558" s="2307" t="s">
        <v>78</v>
      </c>
      <c r="E558" s="1868"/>
      <c r="F558" s="2351">
        <f>SUM(M558:Q558)</f>
        <v>0</v>
      </c>
      <c r="G558" s="1856" t="s">
        <v>97</v>
      </c>
      <c r="H558" s="1854" t="s">
        <v>97</v>
      </c>
      <c r="I558" s="1855" t="s">
        <v>97</v>
      </c>
      <c r="J558" s="1856" t="s">
        <v>97</v>
      </c>
      <c r="K558" s="1854" t="s">
        <v>98</v>
      </c>
      <c r="L558" s="1855" t="s">
        <v>98</v>
      </c>
      <c r="M558" s="1852"/>
      <c r="N558" s="1848"/>
      <c r="O558" s="1848"/>
      <c r="P558" s="1848"/>
      <c r="Q558" s="1869"/>
    </row>
    <row r="559" spans="1:17" ht="31.5">
      <c r="A559" s="2557"/>
      <c r="B559" s="2451" t="s">
        <v>416</v>
      </c>
      <c r="C559" s="2807">
        <v>1998271</v>
      </c>
      <c r="D559" s="2305" t="s">
        <v>74</v>
      </c>
      <c r="E559" s="1858"/>
      <c r="F559" s="2350">
        <f>SUM(J559:L559)</f>
        <v>0</v>
      </c>
      <c r="G559" s="1837" t="s">
        <v>97</v>
      </c>
      <c r="H559" s="1834" t="s">
        <v>97</v>
      </c>
      <c r="I559" s="1835" t="s">
        <v>97</v>
      </c>
      <c r="J559" s="1832"/>
      <c r="K559" s="1827"/>
      <c r="L559" s="1836"/>
      <c r="M559" s="1837" t="s">
        <v>97</v>
      </c>
      <c r="N559" s="1834" t="s">
        <v>97</v>
      </c>
      <c r="O559" s="1834" t="s">
        <v>97</v>
      </c>
      <c r="P559" s="1834" t="s">
        <v>97</v>
      </c>
      <c r="Q559" s="1835" t="s">
        <v>97</v>
      </c>
    </row>
    <row r="560" spans="1:17" ht="31.5">
      <c r="A560" s="2557"/>
      <c r="B560" s="2452"/>
      <c r="C560" s="2808"/>
      <c r="D560" s="2306" t="s">
        <v>75</v>
      </c>
      <c r="E560" s="1860"/>
      <c r="F560" s="361">
        <f>SUM(J560:L560)</f>
        <v>0</v>
      </c>
      <c r="G560" s="1845" t="s">
        <v>98</v>
      </c>
      <c r="H560" s="1843" t="s">
        <v>98</v>
      </c>
      <c r="I560" s="1844" t="s">
        <v>98</v>
      </c>
      <c r="J560" s="1845"/>
      <c r="K560" s="1843"/>
      <c r="L560" s="1844"/>
      <c r="M560" s="1845" t="s">
        <v>97</v>
      </c>
      <c r="N560" s="1843" t="s">
        <v>97</v>
      </c>
      <c r="O560" s="1843" t="s">
        <v>97</v>
      </c>
      <c r="P560" s="1843" t="s">
        <v>97</v>
      </c>
      <c r="Q560" s="1844" t="s">
        <v>97</v>
      </c>
    </row>
    <row r="561" spans="1:17" ht="31.5">
      <c r="A561" s="2557"/>
      <c r="B561" s="2452"/>
      <c r="C561" s="2808"/>
      <c r="D561" s="2306" t="s">
        <v>76</v>
      </c>
      <c r="E561" s="1860"/>
      <c r="F561" s="361">
        <f>SUM(G561:I561)</f>
        <v>0</v>
      </c>
      <c r="G561" s="1845"/>
      <c r="H561" s="1843"/>
      <c r="I561" s="1844"/>
      <c r="J561" s="1845" t="s">
        <v>97</v>
      </c>
      <c r="K561" s="1843" t="s">
        <v>97</v>
      </c>
      <c r="L561" s="1844" t="s">
        <v>97</v>
      </c>
      <c r="M561" s="1845" t="s">
        <v>97</v>
      </c>
      <c r="N561" s="1843" t="s">
        <v>97</v>
      </c>
      <c r="O561" s="1843" t="s">
        <v>97</v>
      </c>
      <c r="P561" s="1843" t="s">
        <v>97</v>
      </c>
      <c r="Q561" s="1844" t="s">
        <v>97</v>
      </c>
    </row>
    <row r="562" spans="1:17">
      <c r="A562" s="2557"/>
      <c r="B562" s="2452"/>
      <c r="C562" s="2808"/>
      <c r="D562" s="2306" t="s">
        <v>77</v>
      </c>
      <c r="E562" s="1860">
        <v>125</v>
      </c>
      <c r="F562" s="361">
        <f>SUM(M562:Q562)</f>
        <v>82</v>
      </c>
      <c r="G562" s="1845" t="s">
        <v>98</v>
      </c>
      <c r="H562" s="1843" t="s">
        <v>98</v>
      </c>
      <c r="I562" s="1844" t="s">
        <v>98</v>
      </c>
      <c r="J562" s="1845" t="s">
        <v>97</v>
      </c>
      <c r="K562" s="1843" t="s">
        <v>97</v>
      </c>
      <c r="L562" s="1844" t="s">
        <v>97</v>
      </c>
      <c r="M562" s="1845">
        <v>4</v>
      </c>
      <c r="N562" s="1843">
        <v>10</v>
      </c>
      <c r="O562" s="1843">
        <v>33</v>
      </c>
      <c r="P562" s="1843">
        <v>18</v>
      </c>
      <c r="Q562" s="1844">
        <v>17</v>
      </c>
    </row>
    <row r="563" spans="1:17" ht="32.25" thickBot="1">
      <c r="A563" s="2557"/>
      <c r="B563" s="2453"/>
      <c r="C563" s="2809"/>
      <c r="D563" s="2307" t="s">
        <v>78</v>
      </c>
      <c r="E563" s="1868"/>
      <c r="F563" s="2351">
        <f>SUM(M563:Q563)</f>
        <v>0</v>
      </c>
      <c r="G563" s="1856" t="s">
        <v>97</v>
      </c>
      <c r="H563" s="1854" t="s">
        <v>97</v>
      </c>
      <c r="I563" s="1855" t="s">
        <v>97</v>
      </c>
      <c r="J563" s="1856" t="s">
        <v>97</v>
      </c>
      <c r="K563" s="1854" t="s">
        <v>98</v>
      </c>
      <c r="L563" s="1855" t="s">
        <v>98</v>
      </c>
      <c r="M563" s="1852"/>
      <c r="N563" s="1848"/>
      <c r="O563" s="1848"/>
      <c r="P563" s="1848"/>
      <c r="Q563" s="1869"/>
    </row>
    <row r="564" spans="1:17" ht="31.5">
      <c r="A564" s="2557"/>
      <c r="B564" s="2451" t="s">
        <v>417</v>
      </c>
      <c r="C564" s="2807">
        <v>1998294</v>
      </c>
      <c r="D564" s="2305" t="s">
        <v>74</v>
      </c>
      <c r="E564" s="1858"/>
      <c r="F564" s="2350">
        <f>SUM(J564:L564)</f>
        <v>0</v>
      </c>
      <c r="G564" s="1837" t="s">
        <v>97</v>
      </c>
      <c r="H564" s="1834" t="s">
        <v>97</v>
      </c>
      <c r="I564" s="1835" t="s">
        <v>97</v>
      </c>
      <c r="J564" s="1832"/>
      <c r="K564" s="1827"/>
      <c r="L564" s="1836"/>
      <c r="M564" s="1837" t="s">
        <v>97</v>
      </c>
      <c r="N564" s="1834" t="s">
        <v>97</v>
      </c>
      <c r="O564" s="1834" t="s">
        <v>97</v>
      </c>
      <c r="P564" s="1834" t="s">
        <v>97</v>
      </c>
      <c r="Q564" s="1835" t="s">
        <v>97</v>
      </c>
    </row>
    <row r="565" spans="1:17" ht="31.5">
      <c r="A565" s="2557"/>
      <c r="B565" s="2452"/>
      <c r="C565" s="2808"/>
      <c r="D565" s="2306" t="s">
        <v>75</v>
      </c>
      <c r="E565" s="1860"/>
      <c r="F565" s="361">
        <f>SUM(J565:L565)</f>
        <v>0</v>
      </c>
      <c r="G565" s="1845" t="s">
        <v>98</v>
      </c>
      <c r="H565" s="1843" t="s">
        <v>98</v>
      </c>
      <c r="I565" s="1844" t="s">
        <v>98</v>
      </c>
      <c r="J565" s="1845"/>
      <c r="K565" s="1843"/>
      <c r="L565" s="1844"/>
      <c r="M565" s="1845" t="s">
        <v>97</v>
      </c>
      <c r="N565" s="1843" t="s">
        <v>97</v>
      </c>
      <c r="O565" s="1843" t="s">
        <v>97</v>
      </c>
      <c r="P565" s="1843" t="s">
        <v>97</v>
      </c>
      <c r="Q565" s="1844" t="s">
        <v>97</v>
      </c>
    </row>
    <row r="566" spans="1:17" ht="31.5">
      <c r="A566" s="2557"/>
      <c r="B566" s="2452"/>
      <c r="C566" s="2808"/>
      <c r="D566" s="2306" t="s">
        <v>76</v>
      </c>
      <c r="E566" s="1860"/>
      <c r="F566" s="361">
        <f>SUM(G566:I566)</f>
        <v>0</v>
      </c>
      <c r="G566" s="1845"/>
      <c r="H566" s="1843"/>
      <c r="I566" s="1844"/>
      <c r="J566" s="1845" t="s">
        <v>97</v>
      </c>
      <c r="K566" s="1843" t="s">
        <v>97</v>
      </c>
      <c r="L566" s="1844" t="s">
        <v>97</v>
      </c>
      <c r="M566" s="1845" t="s">
        <v>97</v>
      </c>
      <c r="N566" s="1843" t="s">
        <v>97</v>
      </c>
      <c r="O566" s="1843" t="s">
        <v>97</v>
      </c>
      <c r="P566" s="1843" t="s">
        <v>97</v>
      </c>
      <c r="Q566" s="1844" t="s">
        <v>97</v>
      </c>
    </row>
    <row r="567" spans="1:17">
      <c r="A567" s="2557"/>
      <c r="B567" s="2452"/>
      <c r="C567" s="2808"/>
      <c r="D567" s="2306" t="s">
        <v>77</v>
      </c>
      <c r="E567" s="1860">
        <v>115</v>
      </c>
      <c r="F567" s="361">
        <f>SUM(M567:Q567)</f>
        <v>37</v>
      </c>
      <c r="G567" s="1845" t="s">
        <v>98</v>
      </c>
      <c r="H567" s="1843" t="s">
        <v>98</v>
      </c>
      <c r="I567" s="1844" t="s">
        <v>98</v>
      </c>
      <c r="J567" s="1845" t="s">
        <v>97</v>
      </c>
      <c r="K567" s="1843" t="s">
        <v>97</v>
      </c>
      <c r="L567" s="1844" t="s">
        <v>97</v>
      </c>
      <c r="M567" s="1845"/>
      <c r="N567" s="1843">
        <v>2</v>
      </c>
      <c r="O567" s="1843">
        <v>26</v>
      </c>
      <c r="P567" s="1843">
        <v>4</v>
      </c>
      <c r="Q567" s="1844">
        <v>5</v>
      </c>
    </row>
    <row r="568" spans="1:17" ht="32.25" thickBot="1">
      <c r="A568" s="2557"/>
      <c r="B568" s="2453"/>
      <c r="C568" s="2809"/>
      <c r="D568" s="2307" t="s">
        <v>78</v>
      </c>
      <c r="E568" s="1868"/>
      <c r="F568" s="2351">
        <f>SUM(M568:Q568)</f>
        <v>0</v>
      </c>
      <c r="G568" s="1856" t="s">
        <v>97</v>
      </c>
      <c r="H568" s="1854" t="s">
        <v>97</v>
      </c>
      <c r="I568" s="1855" t="s">
        <v>97</v>
      </c>
      <c r="J568" s="1856" t="s">
        <v>97</v>
      </c>
      <c r="K568" s="1854" t="s">
        <v>98</v>
      </c>
      <c r="L568" s="1855" t="s">
        <v>98</v>
      </c>
      <c r="M568" s="1852"/>
      <c r="N568" s="1848"/>
      <c r="O568" s="1848"/>
      <c r="P568" s="1848"/>
      <c r="Q568" s="1869"/>
    </row>
    <row r="569" spans="1:17" ht="31.5">
      <c r="A569" s="2557"/>
      <c r="B569" s="2451" t="s">
        <v>418</v>
      </c>
      <c r="C569" s="2807">
        <v>1998288</v>
      </c>
      <c r="D569" s="2305" t="s">
        <v>74</v>
      </c>
      <c r="E569" s="1858"/>
      <c r="F569" s="2350">
        <f>SUM(J569:L569)</f>
        <v>0</v>
      </c>
      <c r="G569" s="1837" t="s">
        <v>97</v>
      </c>
      <c r="H569" s="1834" t="s">
        <v>97</v>
      </c>
      <c r="I569" s="1835" t="s">
        <v>97</v>
      </c>
      <c r="J569" s="1832"/>
      <c r="K569" s="1827"/>
      <c r="L569" s="1836"/>
      <c r="M569" s="1837" t="s">
        <v>97</v>
      </c>
      <c r="N569" s="1834" t="s">
        <v>97</v>
      </c>
      <c r="O569" s="1834" t="s">
        <v>97</v>
      </c>
      <c r="P569" s="1834" t="s">
        <v>97</v>
      </c>
      <c r="Q569" s="1835" t="s">
        <v>97</v>
      </c>
    </row>
    <row r="570" spans="1:17" ht="31.5">
      <c r="A570" s="2557"/>
      <c r="B570" s="2452"/>
      <c r="C570" s="2808"/>
      <c r="D570" s="2306" t="s">
        <v>75</v>
      </c>
      <c r="E570" s="1860"/>
      <c r="F570" s="361">
        <f>SUM(J570:L570)</f>
        <v>0</v>
      </c>
      <c r="G570" s="1845" t="s">
        <v>98</v>
      </c>
      <c r="H570" s="1843" t="s">
        <v>98</v>
      </c>
      <c r="I570" s="1844" t="s">
        <v>98</v>
      </c>
      <c r="J570" s="1845"/>
      <c r="K570" s="1843"/>
      <c r="L570" s="1844"/>
      <c r="M570" s="1845" t="s">
        <v>97</v>
      </c>
      <c r="N570" s="1843" t="s">
        <v>97</v>
      </c>
      <c r="O570" s="1843" t="s">
        <v>97</v>
      </c>
      <c r="P570" s="1843" t="s">
        <v>97</v>
      </c>
      <c r="Q570" s="1844" t="s">
        <v>97</v>
      </c>
    </row>
    <row r="571" spans="1:17" ht="31.5">
      <c r="A571" s="2557"/>
      <c r="B571" s="2452"/>
      <c r="C571" s="2808"/>
      <c r="D571" s="2306" t="s">
        <v>76</v>
      </c>
      <c r="E571" s="1860"/>
      <c r="F571" s="361">
        <f>SUM(G571:I571)</f>
        <v>0</v>
      </c>
      <c r="G571" s="1845"/>
      <c r="H571" s="1843"/>
      <c r="I571" s="1844"/>
      <c r="J571" s="1845" t="s">
        <v>97</v>
      </c>
      <c r="K571" s="1843" t="s">
        <v>97</v>
      </c>
      <c r="L571" s="1844" t="s">
        <v>97</v>
      </c>
      <c r="M571" s="1845" t="s">
        <v>97</v>
      </c>
      <c r="N571" s="1843" t="s">
        <v>97</v>
      </c>
      <c r="O571" s="1843" t="s">
        <v>97</v>
      </c>
      <c r="P571" s="1843" t="s">
        <v>97</v>
      </c>
      <c r="Q571" s="1844" t="s">
        <v>97</v>
      </c>
    </row>
    <row r="572" spans="1:17">
      <c r="A572" s="2557"/>
      <c r="B572" s="2452"/>
      <c r="C572" s="2808"/>
      <c r="D572" s="2306" t="s">
        <v>77</v>
      </c>
      <c r="E572" s="1860">
        <v>95</v>
      </c>
      <c r="F572" s="361">
        <f>SUM(M572:Q572)</f>
        <v>21</v>
      </c>
      <c r="G572" s="1845" t="s">
        <v>98</v>
      </c>
      <c r="H572" s="1843" t="s">
        <v>98</v>
      </c>
      <c r="I572" s="1844" t="s">
        <v>98</v>
      </c>
      <c r="J572" s="1845" t="s">
        <v>97</v>
      </c>
      <c r="K572" s="1843" t="s">
        <v>97</v>
      </c>
      <c r="L572" s="1844" t="s">
        <v>97</v>
      </c>
      <c r="M572" s="1845">
        <v>1</v>
      </c>
      <c r="N572" s="1843">
        <v>6</v>
      </c>
      <c r="O572" s="1843">
        <v>11</v>
      </c>
      <c r="P572" s="1843">
        <v>3</v>
      </c>
      <c r="Q572" s="1844"/>
    </row>
    <row r="573" spans="1:17" ht="32.25" thickBot="1">
      <c r="A573" s="2557"/>
      <c r="B573" s="2453"/>
      <c r="C573" s="2809"/>
      <c r="D573" s="2307" t="s">
        <v>78</v>
      </c>
      <c r="E573" s="1868"/>
      <c r="F573" s="2351">
        <f>SUM(M573:Q573)</f>
        <v>0</v>
      </c>
      <c r="G573" s="1856" t="s">
        <v>97</v>
      </c>
      <c r="H573" s="1854" t="s">
        <v>97</v>
      </c>
      <c r="I573" s="1855" t="s">
        <v>97</v>
      </c>
      <c r="J573" s="1856" t="s">
        <v>97</v>
      </c>
      <c r="K573" s="1854" t="s">
        <v>98</v>
      </c>
      <c r="L573" s="1855" t="s">
        <v>98</v>
      </c>
      <c r="M573" s="1852"/>
      <c r="N573" s="1848"/>
      <c r="O573" s="1848"/>
      <c r="P573" s="1848"/>
      <c r="Q573" s="1869"/>
    </row>
    <row r="574" spans="1:17" ht="31.5">
      <c r="A574" s="2557"/>
      <c r="B574" s="2451" t="s">
        <v>419</v>
      </c>
      <c r="C574" s="2807">
        <v>1998265</v>
      </c>
      <c r="D574" s="2305" t="s">
        <v>74</v>
      </c>
      <c r="E574" s="1858"/>
      <c r="F574" s="2350">
        <f>SUM(J574:L574)</f>
        <v>0</v>
      </c>
      <c r="G574" s="1837" t="s">
        <v>97</v>
      </c>
      <c r="H574" s="1834" t="s">
        <v>97</v>
      </c>
      <c r="I574" s="1835" t="s">
        <v>97</v>
      </c>
      <c r="J574" s="1832"/>
      <c r="K574" s="1827"/>
      <c r="L574" s="1836"/>
      <c r="M574" s="1837" t="s">
        <v>97</v>
      </c>
      <c r="N574" s="1834" t="s">
        <v>97</v>
      </c>
      <c r="O574" s="1834" t="s">
        <v>97</v>
      </c>
      <c r="P574" s="1834" t="s">
        <v>97</v>
      </c>
      <c r="Q574" s="1835" t="s">
        <v>97</v>
      </c>
    </row>
    <row r="575" spans="1:17" ht="31.5">
      <c r="A575" s="2557"/>
      <c r="B575" s="2452"/>
      <c r="C575" s="2808"/>
      <c r="D575" s="2306" t="s">
        <v>75</v>
      </c>
      <c r="E575" s="1860"/>
      <c r="F575" s="361">
        <f>SUM(J575:L575)</f>
        <v>0</v>
      </c>
      <c r="G575" s="1845" t="s">
        <v>98</v>
      </c>
      <c r="H575" s="1843" t="s">
        <v>98</v>
      </c>
      <c r="I575" s="1844" t="s">
        <v>98</v>
      </c>
      <c r="J575" s="1845"/>
      <c r="K575" s="1843"/>
      <c r="L575" s="1844"/>
      <c r="M575" s="1845" t="s">
        <v>97</v>
      </c>
      <c r="N575" s="1843" t="s">
        <v>97</v>
      </c>
      <c r="O575" s="1843" t="s">
        <v>97</v>
      </c>
      <c r="P575" s="1843" t="s">
        <v>97</v>
      </c>
      <c r="Q575" s="1844" t="s">
        <v>97</v>
      </c>
    </row>
    <row r="576" spans="1:17" ht="31.5">
      <c r="A576" s="2557"/>
      <c r="B576" s="2452"/>
      <c r="C576" s="2808"/>
      <c r="D576" s="2306" t="s">
        <v>76</v>
      </c>
      <c r="E576" s="1860"/>
      <c r="F576" s="361">
        <f>SUM(G576:I576)</f>
        <v>0</v>
      </c>
      <c r="G576" s="1845"/>
      <c r="H576" s="1843"/>
      <c r="I576" s="1844"/>
      <c r="J576" s="1845" t="s">
        <v>97</v>
      </c>
      <c r="K576" s="1843" t="s">
        <v>97</v>
      </c>
      <c r="L576" s="1844" t="s">
        <v>97</v>
      </c>
      <c r="M576" s="1845" t="s">
        <v>97</v>
      </c>
      <c r="N576" s="1843" t="s">
        <v>97</v>
      </c>
      <c r="O576" s="1843" t="s">
        <v>97</v>
      </c>
      <c r="P576" s="1843" t="s">
        <v>97</v>
      </c>
      <c r="Q576" s="1844" t="s">
        <v>97</v>
      </c>
    </row>
    <row r="577" spans="1:17">
      <c r="A577" s="2557"/>
      <c r="B577" s="2452"/>
      <c r="C577" s="2808"/>
      <c r="D577" s="2306" t="s">
        <v>77</v>
      </c>
      <c r="E577" s="1860">
        <v>125</v>
      </c>
      <c r="F577" s="361">
        <f>SUM(M577:Q577)</f>
        <v>23</v>
      </c>
      <c r="G577" s="1845" t="s">
        <v>98</v>
      </c>
      <c r="H577" s="1843" t="s">
        <v>98</v>
      </c>
      <c r="I577" s="1844" t="s">
        <v>98</v>
      </c>
      <c r="J577" s="1845" t="s">
        <v>97</v>
      </c>
      <c r="K577" s="1843" t="s">
        <v>97</v>
      </c>
      <c r="L577" s="1844" t="s">
        <v>97</v>
      </c>
      <c r="M577" s="1845">
        <v>2</v>
      </c>
      <c r="N577" s="1843">
        <v>1</v>
      </c>
      <c r="O577" s="1843">
        <v>6</v>
      </c>
      <c r="P577" s="1843">
        <v>7</v>
      </c>
      <c r="Q577" s="1844">
        <v>7</v>
      </c>
    </row>
    <row r="578" spans="1:17" ht="32.25" thickBot="1">
      <c r="A578" s="2557"/>
      <c r="B578" s="2453"/>
      <c r="C578" s="2809"/>
      <c r="D578" s="2307" t="s">
        <v>78</v>
      </c>
      <c r="E578" s="1868"/>
      <c r="F578" s="2351">
        <f>SUM(M578:Q578)</f>
        <v>0</v>
      </c>
      <c r="G578" s="1856" t="s">
        <v>97</v>
      </c>
      <c r="H578" s="1854" t="s">
        <v>97</v>
      </c>
      <c r="I578" s="1855" t="s">
        <v>97</v>
      </c>
      <c r="J578" s="1856" t="s">
        <v>97</v>
      </c>
      <c r="K578" s="1854" t="s">
        <v>98</v>
      </c>
      <c r="L578" s="1855" t="s">
        <v>98</v>
      </c>
      <c r="M578" s="1852"/>
      <c r="N578" s="1848"/>
      <c r="O578" s="1848"/>
      <c r="P578" s="1848"/>
      <c r="Q578" s="1869"/>
    </row>
    <row r="579" spans="1:17" ht="31.5">
      <c r="A579" s="2557"/>
      <c r="B579" s="2451" t="s">
        <v>420</v>
      </c>
      <c r="C579" s="2807">
        <v>1998455</v>
      </c>
      <c r="D579" s="2305" t="s">
        <v>74</v>
      </c>
      <c r="E579" s="1858"/>
      <c r="F579" s="2350">
        <f>SUM(J579:L579)</f>
        <v>0</v>
      </c>
      <c r="G579" s="1837" t="s">
        <v>97</v>
      </c>
      <c r="H579" s="1834" t="s">
        <v>97</v>
      </c>
      <c r="I579" s="1835" t="s">
        <v>97</v>
      </c>
      <c r="J579" s="1832"/>
      <c r="K579" s="1827"/>
      <c r="L579" s="1836"/>
      <c r="M579" s="1837" t="s">
        <v>97</v>
      </c>
      <c r="N579" s="1834" t="s">
        <v>97</v>
      </c>
      <c r="O579" s="1834" t="s">
        <v>97</v>
      </c>
      <c r="P579" s="1834" t="s">
        <v>97</v>
      </c>
      <c r="Q579" s="1835" t="s">
        <v>97</v>
      </c>
    </row>
    <row r="580" spans="1:17" ht="31.5">
      <c r="A580" s="2557"/>
      <c r="B580" s="2452"/>
      <c r="C580" s="2808"/>
      <c r="D580" s="2306" t="s">
        <v>75</v>
      </c>
      <c r="E580" s="1860"/>
      <c r="F580" s="361">
        <f>SUM(J580:L580)</f>
        <v>0</v>
      </c>
      <c r="G580" s="1845" t="s">
        <v>98</v>
      </c>
      <c r="H580" s="1843" t="s">
        <v>98</v>
      </c>
      <c r="I580" s="1844" t="s">
        <v>98</v>
      </c>
      <c r="J580" s="1845"/>
      <c r="K580" s="1843"/>
      <c r="L580" s="1844"/>
      <c r="M580" s="1845" t="s">
        <v>97</v>
      </c>
      <c r="N580" s="1843" t="s">
        <v>97</v>
      </c>
      <c r="O580" s="1843" t="s">
        <v>97</v>
      </c>
      <c r="P580" s="1843" t="s">
        <v>97</v>
      </c>
      <c r="Q580" s="1844" t="s">
        <v>97</v>
      </c>
    </row>
    <row r="581" spans="1:17" ht="31.5">
      <c r="A581" s="2557"/>
      <c r="B581" s="2452"/>
      <c r="C581" s="2808"/>
      <c r="D581" s="2306" t="s">
        <v>76</v>
      </c>
      <c r="E581" s="1860"/>
      <c r="F581" s="361">
        <f>SUM(G581:I581)</f>
        <v>0</v>
      </c>
      <c r="G581" s="1845"/>
      <c r="H581" s="1843"/>
      <c r="I581" s="1844"/>
      <c r="J581" s="1845" t="s">
        <v>97</v>
      </c>
      <c r="K581" s="1843" t="s">
        <v>97</v>
      </c>
      <c r="L581" s="1844" t="s">
        <v>97</v>
      </c>
      <c r="M581" s="1845" t="s">
        <v>97</v>
      </c>
      <c r="N581" s="1843" t="s">
        <v>97</v>
      </c>
      <c r="O581" s="1843" t="s">
        <v>97</v>
      </c>
      <c r="P581" s="1843" t="s">
        <v>97</v>
      </c>
      <c r="Q581" s="1844" t="s">
        <v>97</v>
      </c>
    </row>
    <row r="582" spans="1:17">
      <c r="A582" s="2557"/>
      <c r="B582" s="2452"/>
      <c r="C582" s="2808"/>
      <c r="D582" s="2306" t="s">
        <v>77</v>
      </c>
      <c r="E582" s="1860">
        <v>110</v>
      </c>
      <c r="F582" s="361">
        <f>SUM(M582:Q582)</f>
        <v>16</v>
      </c>
      <c r="G582" s="1845" t="s">
        <v>98</v>
      </c>
      <c r="H582" s="1843" t="s">
        <v>98</v>
      </c>
      <c r="I582" s="1844" t="s">
        <v>98</v>
      </c>
      <c r="J582" s="1845" t="s">
        <v>97</v>
      </c>
      <c r="K582" s="1843" t="s">
        <v>97</v>
      </c>
      <c r="L582" s="1844" t="s">
        <v>97</v>
      </c>
      <c r="M582" s="1845"/>
      <c r="N582" s="1843"/>
      <c r="O582" s="1843">
        <v>10</v>
      </c>
      <c r="P582" s="1843">
        <v>6</v>
      </c>
      <c r="Q582" s="1844"/>
    </row>
    <row r="583" spans="1:17" ht="32.25" thickBot="1">
      <c r="A583" s="2557"/>
      <c r="B583" s="2453"/>
      <c r="C583" s="2809"/>
      <c r="D583" s="2307" t="s">
        <v>78</v>
      </c>
      <c r="E583" s="1868"/>
      <c r="F583" s="2351">
        <f>SUM(M583:Q583)</f>
        <v>0</v>
      </c>
      <c r="G583" s="1856" t="s">
        <v>97</v>
      </c>
      <c r="H583" s="1854" t="s">
        <v>97</v>
      </c>
      <c r="I583" s="1855" t="s">
        <v>97</v>
      </c>
      <c r="J583" s="1856" t="s">
        <v>97</v>
      </c>
      <c r="K583" s="1854" t="s">
        <v>98</v>
      </c>
      <c r="L583" s="1855" t="s">
        <v>98</v>
      </c>
      <c r="M583" s="1852"/>
      <c r="N583" s="1848"/>
      <c r="O583" s="1848"/>
      <c r="P583" s="1848"/>
      <c r="Q583" s="1869"/>
    </row>
    <row r="584" spans="1:17" ht="31.5">
      <c r="A584" s="2557"/>
      <c r="B584" s="2451" t="s">
        <v>421</v>
      </c>
      <c r="C584" s="2807">
        <v>1998302</v>
      </c>
      <c r="D584" s="2305" t="s">
        <v>74</v>
      </c>
      <c r="E584" s="1858"/>
      <c r="F584" s="2350">
        <f>SUM(J584:L584)</f>
        <v>0</v>
      </c>
      <c r="G584" s="1837" t="s">
        <v>97</v>
      </c>
      <c r="H584" s="1834" t="s">
        <v>97</v>
      </c>
      <c r="I584" s="1835" t="s">
        <v>97</v>
      </c>
      <c r="J584" s="1832"/>
      <c r="K584" s="1827"/>
      <c r="L584" s="1836"/>
      <c r="M584" s="1837" t="s">
        <v>97</v>
      </c>
      <c r="N584" s="1834" t="s">
        <v>97</v>
      </c>
      <c r="O584" s="1834" t="s">
        <v>97</v>
      </c>
      <c r="P584" s="1834" t="s">
        <v>97</v>
      </c>
      <c r="Q584" s="1835" t="s">
        <v>97</v>
      </c>
    </row>
    <row r="585" spans="1:17" ht="31.5">
      <c r="A585" s="2557"/>
      <c r="B585" s="2452"/>
      <c r="C585" s="2808"/>
      <c r="D585" s="2306" t="s">
        <v>75</v>
      </c>
      <c r="E585" s="1860"/>
      <c r="F585" s="361">
        <f>SUM(J585:L585)</f>
        <v>0</v>
      </c>
      <c r="G585" s="1845" t="s">
        <v>98</v>
      </c>
      <c r="H585" s="1843" t="s">
        <v>98</v>
      </c>
      <c r="I585" s="1844" t="s">
        <v>98</v>
      </c>
      <c r="J585" s="1845"/>
      <c r="K585" s="1843"/>
      <c r="L585" s="1844"/>
      <c r="M585" s="1845" t="s">
        <v>97</v>
      </c>
      <c r="N585" s="1843" t="s">
        <v>97</v>
      </c>
      <c r="O585" s="1843" t="s">
        <v>97</v>
      </c>
      <c r="P585" s="1843" t="s">
        <v>97</v>
      </c>
      <c r="Q585" s="1844" t="s">
        <v>97</v>
      </c>
    </row>
    <row r="586" spans="1:17" ht="31.5">
      <c r="A586" s="2557"/>
      <c r="B586" s="2452"/>
      <c r="C586" s="2808"/>
      <c r="D586" s="2306" t="s">
        <v>76</v>
      </c>
      <c r="E586" s="1860"/>
      <c r="F586" s="361">
        <f>SUM(G586:I586)</f>
        <v>0</v>
      </c>
      <c r="G586" s="1845"/>
      <c r="H586" s="1843"/>
      <c r="I586" s="1844"/>
      <c r="J586" s="1845" t="s">
        <v>97</v>
      </c>
      <c r="K586" s="1843" t="s">
        <v>97</v>
      </c>
      <c r="L586" s="1844" t="s">
        <v>97</v>
      </c>
      <c r="M586" s="1845" t="s">
        <v>97</v>
      </c>
      <c r="N586" s="1843" t="s">
        <v>97</v>
      </c>
      <c r="O586" s="1843" t="s">
        <v>97</v>
      </c>
      <c r="P586" s="1843" t="s">
        <v>97</v>
      </c>
      <c r="Q586" s="1844" t="s">
        <v>97</v>
      </c>
    </row>
    <row r="587" spans="1:17">
      <c r="A587" s="2557"/>
      <c r="B587" s="2452"/>
      <c r="C587" s="2808"/>
      <c r="D587" s="2306" t="s">
        <v>77</v>
      </c>
      <c r="E587" s="1860">
        <v>85</v>
      </c>
      <c r="F587" s="361">
        <f>SUM(M587:Q587)</f>
        <v>3</v>
      </c>
      <c r="G587" s="1845" t="s">
        <v>98</v>
      </c>
      <c r="H587" s="1843" t="s">
        <v>98</v>
      </c>
      <c r="I587" s="1844" t="s">
        <v>98</v>
      </c>
      <c r="J587" s="1845" t="s">
        <v>97</v>
      </c>
      <c r="K587" s="1843" t="s">
        <v>97</v>
      </c>
      <c r="L587" s="1844" t="s">
        <v>97</v>
      </c>
      <c r="M587" s="1845">
        <v>1</v>
      </c>
      <c r="N587" s="1843">
        <v>1</v>
      </c>
      <c r="O587" s="1843"/>
      <c r="P587" s="1843">
        <v>1</v>
      </c>
      <c r="Q587" s="1844"/>
    </row>
    <row r="588" spans="1:17" ht="32.25" thickBot="1">
      <c r="A588" s="2557"/>
      <c r="B588" s="2453"/>
      <c r="C588" s="2809"/>
      <c r="D588" s="2307" t="s">
        <v>78</v>
      </c>
      <c r="E588" s="1868"/>
      <c r="F588" s="2351">
        <f>SUM(M588:Q588)</f>
        <v>0</v>
      </c>
      <c r="G588" s="1856" t="s">
        <v>97</v>
      </c>
      <c r="H588" s="1854" t="s">
        <v>97</v>
      </c>
      <c r="I588" s="1855" t="s">
        <v>97</v>
      </c>
      <c r="J588" s="1856" t="s">
        <v>97</v>
      </c>
      <c r="K588" s="1854" t="s">
        <v>98</v>
      </c>
      <c r="L588" s="1855" t="s">
        <v>98</v>
      </c>
      <c r="M588" s="1852"/>
      <c r="N588" s="1848"/>
      <c r="O588" s="1848"/>
      <c r="P588" s="1848"/>
      <c r="Q588" s="1869"/>
    </row>
    <row r="589" spans="1:17" ht="31.5">
      <c r="A589" s="2465" t="s">
        <v>218</v>
      </c>
      <c r="B589" s="2454" t="s">
        <v>422</v>
      </c>
      <c r="C589" s="2789">
        <v>25430078</v>
      </c>
      <c r="D589" s="2305" t="s">
        <v>74</v>
      </c>
      <c r="E589" s="1616" t="s">
        <v>425</v>
      </c>
      <c r="F589" s="2335">
        <f>SUM(J589:L589)</f>
        <v>122</v>
      </c>
      <c r="G589" s="1596" t="s">
        <v>97</v>
      </c>
      <c r="H589" s="1593" t="s">
        <v>97</v>
      </c>
      <c r="I589" s="1594" t="s">
        <v>97</v>
      </c>
      <c r="J589" s="1591">
        <v>8</v>
      </c>
      <c r="K589" s="1586">
        <v>97</v>
      </c>
      <c r="L589" s="1595">
        <v>17</v>
      </c>
      <c r="M589" s="1596" t="s">
        <v>97</v>
      </c>
      <c r="N589" s="1593" t="s">
        <v>97</v>
      </c>
      <c r="O589" s="1593" t="s">
        <v>97</v>
      </c>
      <c r="P589" s="1593" t="s">
        <v>97</v>
      </c>
      <c r="Q589" s="1594" t="s">
        <v>97</v>
      </c>
    </row>
    <row r="590" spans="1:17" ht="31.5">
      <c r="A590" s="2466"/>
      <c r="B590" s="2455"/>
      <c r="C590" s="2790"/>
      <c r="D590" s="2306" t="s">
        <v>75</v>
      </c>
      <c r="E590" s="1618"/>
      <c r="F590" s="2336">
        <f>SUM(J590:L590)</f>
        <v>0</v>
      </c>
      <c r="G590" s="1604" t="s">
        <v>98</v>
      </c>
      <c r="H590" s="1602" t="s">
        <v>98</v>
      </c>
      <c r="I590" s="1603" t="s">
        <v>98</v>
      </c>
      <c r="J590" s="1604"/>
      <c r="K590" s="1602"/>
      <c r="L590" s="1603"/>
      <c r="M590" s="1604" t="s">
        <v>97</v>
      </c>
      <c r="N590" s="1602" t="s">
        <v>97</v>
      </c>
      <c r="O590" s="1602" t="s">
        <v>97</v>
      </c>
      <c r="P590" s="1602" t="s">
        <v>97</v>
      </c>
      <c r="Q590" s="1603" t="s">
        <v>97</v>
      </c>
    </row>
    <row r="591" spans="1:17" ht="31.5">
      <c r="A591" s="2466"/>
      <c r="B591" s="2455"/>
      <c r="C591" s="2790"/>
      <c r="D591" s="2306" t="s">
        <v>76</v>
      </c>
      <c r="E591" s="1618"/>
      <c r="F591" s="2336">
        <f>SUM(G591:I591)</f>
        <v>0</v>
      </c>
      <c r="G591" s="1604"/>
      <c r="H591" s="1602"/>
      <c r="I591" s="1603"/>
      <c r="J591" s="1604" t="s">
        <v>97</v>
      </c>
      <c r="K591" s="1602" t="s">
        <v>97</v>
      </c>
      <c r="L591" s="1603" t="s">
        <v>97</v>
      </c>
      <c r="M591" s="1604" t="s">
        <v>97</v>
      </c>
      <c r="N591" s="1602" t="s">
        <v>97</v>
      </c>
      <c r="O591" s="1602" t="s">
        <v>97</v>
      </c>
      <c r="P591" s="1602" t="s">
        <v>97</v>
      </c>
      <c r="Q591" s="1603" t="s">
        <v>97</v>
      </c>
    </row>
    <row r="592" spans="1:17">
      <c r="A592" s="2466"/>
      <c r="B592" s="2455"/>
      <c r="C592" s="2790"/>
      <c r="D592" s="2306" t="s">
        <v>77</v>
      </c>
      <c r="E592" s="1618">
        <v>98.11</v>
      </c>
      <c r="F592" s="2336">
        <f>SUM(M592:Q592)</f>
        <v>384</v>
      </c>
      <c r="G592" s="1604" t="s">
        <v>98</v>
      </c>
      <c r="H592" s="1602" t="s">
        <v>98</v>
      </c>
      <c r="I592" s="1603" t="s">
        <v>98</v>
      </c>
      <c r="J592" s="1604" t="s">
        <v>97</v>
      </c>
      <c r="K592" s="1602" t="s">
        <v>97</v>
      </c>
      <c r="L592" s="1603" t="s">
        <v>97</v>
      </c>
      <c r="M592" s="1604">
        <v>17</v>
      </c>
      <c r="N592" s="1602">
        <v>44</v>
      </c>
      <c r="O592" s="1602">
        <v>270</v>
      </c>
      <c r="P592" s="1602">
        <v>49</v>
      </c>
      <c r="Q592" s="1603">
        <v>4</v>
      </c>
    </row>
    <row r="593" spans="1:17" ht="32.25" thickBot="1">
      <c r="A593" s="2466"/>
      <c r="B593" s="2473"/>
      <c r="C593" s="2792"/>
      <c r="D593" s="2308" t="s">
        <v>78</v>
      </c>
      <c r="E593" s="1621"/>
      <c r="F593" s="2337">
        <f>SUM(M593:Q593)</f>
        <v>0</v>
      </c>
      <c r="G593" s="1615" t="s">
        <v>97</v>
      </c>
      <c r="H593" s="1613" t="s">
        <v>97</v>
      </c>
      <c r="I593" s="1614" t="s">
        <v>97</v>
      </c>
      <c r="J593" s="1615" t="s">
        <v>97</v>
      </c>
      <c r="K593" s="1613" t="s">
        <v>98</v>
      </c>
      <c r="L593" s="1614" t="s">
        <v>98</v>
      </c>
      <c r="M593" s="1611"/>
      <c r="N593" s="1607"/>
      <c r="O593" s="1607"/>
      <c r="P593" s="1607"/>
      <c r="Q593" s="1619"/>
    </row>
    <row r="594" spans="1:17" ht="31.5">
      <c r="A594" s="2466"/>
      <c r="B594" s="2454" t="s">
        <v>481</v>
      </c>
      <c r="C594" s="2789" t="s">
        <v>426</v>
      </c>
      <c r="D594" s="2305" t="s">
        <v>74</v>
      </c>
      <c r="E594" s="1616"/>
      <c r="F594" s="2335">
        <f>SUM(J594:L594)</f>
        <v>0</v>
      </c>
      <c r="G594" s="1596" t="s">
        <v>97</v>
      </c>
      <c r="H594" s="1593" t="s">
        <v>97</v>
      </c>
      <c r="I594" s="1594" t="s">
        <v>97</v>
      </c>
      <c r="J594" s="1591"/>
      <c r="K594" s="1586"/>
      <c r="L594" s="1595"/>
      <c r="M594" s="1596" t="s">
        <v>97</v>
      </c>
      <c r="N594" s="1593" t="s">
        <v>97</v>
      </c>
      <c r="O594" s="1593" t="s">
        <v>97</v>
      </c>
      <c r="P594" s="1593" t="s">
        <v>97</v>
      </c>
      <c r="Q594" s="1594" t="s">
        <v>97</v>
      </c>
    </row>
    <row r="595" spans="1:17" ht="31.5">
      <c r="A595" s="2466"/>
      <c r="B595" s="2455"/>
      <c r="C595" s="2790"/>
      <c r="D595" s="2306" t="s">
        <v>75</v>
      </c>
      <c r="E595" s="1618"/>
      <c r="F595" s="2336">
        <f>SUM(J595:L595)</f>
        <v>0</v>
      </c>
      <c r="G595" s="1604" t="s">
        <v>98</v>
      </c>
      <c r="H595" s="1602" t="s">
        <v>98</v>
      </c>
      <c r="I595" s="1603" t="s">
        <v>98</v>
      </c>
      <c r="J595" s="1604"/>
      <c r="K595" s="1602"/>
      <c r="L595" s="1603"/>
      <c r="M595" s="1604" t="s">
        <v>97</v>
      </c>
      <c r="N595" s="1602" t="s">
        <v>97</v>
      </c>
      <c r="O595" s="1602" t="s">
        <v>97</v>
      </c>
      <c r="P595" s="1602" t="s">
        <v>97</v>
      </c>
      <c r="Q595" s="1603" t="s">
        <v>97</v>
      </c>
    </row>
    <row r="596" spans="1:17" ht="31.5">
      <c r="A596" s="2466"/>
      <c r="B596" s="2455"/>
      <c r="C596" s="2790"/>
      <c r="D596" s="2306" t="s">
        <v>76</v>
      </c>
      <c r="E596" s="1618"/>
      <c r="F596" s="2336">
        <f>SUM(G596:I596)</f>
        <v>0</v>
      </c>
      <c r="G596" s="1604"/>
      <c r="H596" s="1602"/>
      <c r="I596" s="1603"/>
      <c r="J596" s="1604" t="s">
        <v>97</v>
      </c>
      <c r="K596" s="1602" t="s">
        <v>97</v>
      </c>
      <c r="L596" s="1603" t="s">
        <v>97</v>
      </c>
      <c r="M596" s="1604" t="s">
        <v>97</v>
      </c>
      <c r="N596" s="1602" t="s">
        <v>97</v>
      </c>
      <c r="O596" s="1602" t="s">
        <v>97</v>
      </c>
      <c r="P596" s="1602" t="s">
        <v>97</v>
      </c>
      <c r="Q596" s="1603" t="s">
        <v>97</v>
      </c>
    </row>
    <row r="597" spans="1:17">
      <c r="A597" s="2466"/>
      <c r="B597" s="2455"/>
      <c r="C597" s="2790"/>
      <c r="D597" s="2306" t="s">
        <v>77</v>
      </c>
      <c r="E597" s="1618">
        <v>107</v>
      </c>
      <c r="F597" s="2336">
        <f>SUM(M597:Q597)</f>
        <v>203</v>
      </c>
      <c r="G597" s="1604" t="s">
        <v>98</v>
      </c>
      <c r="H597" s="1602" t="s">
        <v>98</v>
      </c>
      <c r="I597" s="1603" t="s">
        <v>98</v>
      </c>
      <c r="J597" s="1604" t="s">
        <v>97</v>
      </c>
      <c r="K597" s="1602" t="s">
        <v>97</v>
      </c>
      <c r="L597" s="1603" t="s">
        <v>97</v>
      </c>
      <c r="M597" s="1604">
        <v>5</v>
      </c>
      <c r="N597" s="1602">
        <v>16</v>
      </c>
      <c r="O597" s="1602">
        <v>132</v>
      </c>
      <c r="P597" s="1602">
        <v>43</v>
      </c>
      <c r="Q597" s="1603">
        <v>7</v>
      </c>
    </row>
    <row r="598" spans="1:17" ht="32.25" thickBot="1">
      <c r="A598" s="2466"/>
      <c r="B598" s="2473"/>
      <c r="C598" s="2792"/>
      <c r="D598" s="2308" t="s">
        <v>78</v>
      </c>
      <c r="E598" s="1620"/>
      <c r="F598" s="2338">
        <f>SUM(M598:Q598)</f>
        <v>0</v>
      </c>
      <c r="G598" s="1615" t="s">
        <v>97</v>
      </c>
      <c r="H598" s="1613" t="s">
        <v>97</v>
      </c>
      <c r="I598" s="1614" t="s">
        <v>97</v>
      </c>
      <c r="J598" s="1615" t="s">
        <v>97</v>
      </c>
      <c r="K598" s="1613" t="s">
        <v>98</v>
      </c>
      <c r="L598" s="1614" t="s">
        <v>98</v>
      </c>
      <c r="M598" s="1611"/>
      <c r="N598" s="1607"/>
      <c r="O598" s="1607"/>
      <c r="P598" s="1607"/>
      <c r="Q598" s="1619"/>
    </row>
    <row r="599" spans="1:17" ht="31.5">
      <c r="A599" s="2466"/>
      <c r="B599" s="2454" t="s">
        <v>427</v>
      </c>
      <c r="C599" s="2789">
        <v>41973328</v>
      </c>
      <c r="D599" s="2305" t="s">
        <v>74</v>
      </c>
      <c r="E599" s="1616"/>
      <c r="F599" s="2335">
        <f>SUM(J599:L599)</f>
        <v>0</v>
      </c>
      <c r="G599" s="1596" t="s">
        <v>97</v>
      </c>
      <c r="H599" s="1593" t="s">
        <v>97</v>
      </c>
      <c r="I599" s="1594" t="s">
        <v>97</v>
      </c>
      <c r="J599" s="1591"/>
      <c r="K599" s="1586"/>
      <c r="L599" s="1595"/>
      <c r="M599" s="1596" t="s">
        <v>97</v>
      </c>
      <c r="N599" s="1593" t="s">
        <v>97</v>
      </c>
      <c r="O599" s="1593" t="s">
        <v>97</v>
      </c>
      <c r="P599" s="1593" t="s">
        <v>97</v>
      </c>
      <c r="Q599" s="1594" t="s">
        <v>97</v>
      </c>
    </row>
    <row r="600" spans="1:17" ht="31.5">
      <c r="A600" s="2466"/>
      <c r="B600" s="2455"/>
      <c r="C600" s="2790"/>
      <c r="D600" s="2306" t="s">
        <v>75</v>
      </c>
      <c r="E600" s="1618"/>
      <c r="F600" s="2336">
        <f>SUM(J600:L600)</f>
        <v>0</v>
      </c>
      <c r="G600" s="1604" t="s">
        <v>98</v>
      </c>
      <c r="H600" s="1602" t="s">
        <v>98</v>
      </c>
      <c r="I600" s="1603" t="s">
        <v>98</v>
      </c>
      <c r="J600" s="1604"/>
      <c r="K600" s="1602"/>
      <c r="L600" s="1603"/>
      <c r="M600" s="1604" t="s">
        <v>97</v>
      </c>
      <c r="N600" s="1602" t="s">
        <v>97</v>
      </c>
      <c r="O600" s="1602" t="s">
        <v>97</v>
      </c>
      <c r="P600" s="1602" t="s">
        <v>97</v>
      </c>
      <c r="Q600" s="1603" t="s">
        <v>97</v>
      </c>
    </row>
    <row r="601" spans="1:17" ht="31.5">
      <c r="A601" s="2466"/>
      <c r="B601" s="2455"/>
      <c r="C601" s="2790"/>
      <c r="D601" s="2306" t="s">
        <v>76</v>
      </c>
      <c r="E601" s="1618"/>
      <c r="F601" s="2336">
        <f>SUM(G601:I601)</f>
        <v>0</v>
      </c>
      <c r="G601" s="1604"/>
      <c r="H601" s="1602"/>
      <c r="I601" s="1603"/>
      <c r="J601" s="1604" t="s">
        <v>97</v>
      </c>
      <c r="K601" s="1602" t="s">
        <v>97</v>
      </c>
      <c r="L601" s="1603" t="s">
        <v>97</v>
      </c>
      <c r="M601" s="1604" t="s">
        <v>97</v>
      </c>
      <c r="N601" s="1602" t="s">
        <v>97</v>
      </c>
      <c r="O601" s="1602" t="s">
        <v>97</v>
      </c>
      <c r="P601" s="1602" t="s">
        <v>97</v>
      </c>
      <c r="Q601" s="1603" t="s">
        <v>97</v>
      </c>
    </row>
    <row r="602" spans="1:17" ht="16.5" thickBot="1">
      <c r="A602" s="2466"/>
      <c r="B602" s="2455"/>
      <c r="C602" s="2790"/>
      <c r="D602" s="2306" t="s">
        <v>77</v>
      </c>
      <c r="E602" s="758">
        <v>99.96</v>
      </c>
      <c r="F602" s="2337">
        <f>SUM(M602:Q602)</f>
        <v>87</v>
      </c>
      <c r="G602" s="723" t="s">
        <v>98</v>
      </c>
      <c r="H602" s="721" t="s">
        <v>98</v>
      </c>
      <c r="I602" s="722" t="s">
        <v>98</v>
      </c>
      <c r="J602" s="723" t="s">
        <v>97</v>
      </c>
      <c r="K602" s="721" t="s">
        <v>97</v>
      </c>
      <c r="L602" s="722" t="s">
        <v>97</v>
      </c>
      <c r="M602" s="723">
        <v>1</v>
      </c>
      <c r="N602" s="721">
        <v>11</v>
      </c>
      <c r="O602" s="721">
        <v>40</v>
      </c>
      <c r="P602" s="721">
        <v>26</v>
      </c>
      <c r="Q602" s="722">
        <v>9</v>
      </c>
    </row>
    <row r="603" spans="1:17" ht="32.25" thickBot="1">
      <c r="A603" s="2466"/>
      <c r="B603" s="2473"/>
      <c r="C603" s="2792"/>
      <c r="D603" s="2307" t="s">
        <v>78</v>
      </c>
      <c r="E603" s="1621"/>
      <c r="F603" s="2337">
        <f>SUM(M603:Q603)</f>
        <v>0</v>
      </c>
      <c r="G603" s="1615" t="s">
        <v>97</v>
      </c>
      <c r="H603" s="1613" t="s">
        <v>97</v>
      </c>
      <c r="I603" s="1614" t="s">
        <v>97</v>
      </c>
      <c r="J603" s="1615" t="s">
        <v>97</v>
      </c>
      <c r="K603" s="1613" t="s">
        <v>98</v>
      </c>
      <c r="L603" s="1614" t="s">
        <v>98</v>
      </c>
      <c r="M603" s="1611"/>
      <c r="N603" s="1607"/>
      <c r="O603" s="1607"/>
      <c r="P603" s="1607"/>
      <c r="Q603" s="1619"/>
    </row>
    <row r="604" spans="1:17" ht="31.5">
      <c r="A604" s="2466"/>
      <c r="B604" s="2454" t="s">
        <v>428</v>
      </c>
      <c r="C604" s="2789" t="s">
        <v>429</v>
      </c>
      <c r="D604" s="2305" t="s">
        <v>74</v>
      </c>
      <c r="E604" s="1616"/>
      <c r="F604" s="2335">
        <f>SUM(J604:L604)</f>
        <v>0</v>
      </c>
      <c r="G604" s="1596" t="s">
        <v>97</v>
      </c>
      <c r="H604" s="1593" t="s">
        <v>97</v>
      </c>
      <c r="I604" s="1594" t="s">
        <v>97</v>
      </c>
      <c r="J604" s="1591"/>
      <c r="K604" s="1586"/>
      <c r="L604" s="1595"/>
      <c r="M604" s="1596" t="s">
        <v>97</v>
      </c>
      <c r="N604" s="1593" t="s">
        <v>97</v>
      </c>
      <c r="O604" s="1593" t="s">
        <v>97</v>
      </c>
      <c r="P604" s="1593" t="s">
        <v>97</v>
      </c>
      <c r="Q604" s="1594" t="s">
        <v>97</v>
      </c>
    </row>
    <row r="605" spans="1:17" ht="31.5">
      <c r="A605" s="2466"/>
      <c r="B605" s="2455"/>
      <c r="C605" s="2790"/>
      <c r="D605" s="2306" t="s">
        <v>75</v>
      </c>
      <c r="E605" s="1618"/>
      <c r="F605" s="2336">
        <f>SUM(J605:L605)</f>
        <v>0</v>
      </c>
      <c r="G605" s="1604" t="s">
        <v>98</v>
      </c>
      <c r="H605" s="1602" t="s">
        <v>98</v>
      </c>
      <c r="I605" s="1603" t="s">
        <v>98</v>
      </c>
      <c r="J605" s="1604"/>
      <c r="K605" s="1602"/>
      <c r="L605" s="1603"/>
      <c r="M605" s="1604" t="s">
        <v>97</v>
      </c>
      <c r="N605" s="1602" t="s">
        <v>97</v>
      </c>
      <c r="O605" s="1602" t="s">
        <v>97</v>
      </c>
      <c r="P605" s="1602" t="s">
        <v>97</v>
      </c>
      <c r="Q605" s="1603" t="s">
        <v>97</v>
      </c>
    </row>
    <row r="606" spans="1:17" ht="31.5">
      <c r="A606" s="2466"/>
      <c r="B606" s="2455"/>
      <c r="C606" s="2790"/>
      <c r="D606" s="2306" t="s">
        <v>76</v>
      </c>
      <c r="E606" s="1618"/>
      <c r="F606" s="2336">
        <f>SUM(G606:I606)</f>
        <v>0</v>
      </c>
      <c r="G606" s="1604"/>
      <c r="H606" s="1602"/>
      <c r="I606" s="1603"/>
      <c r="J606" s="1604" t="s">
        <v>97</v>
      </c>
      <c r="K606" s="1602" t="s">
        <v>97</v>
      </c>
      <c r="L606" s="1603" t="s">
        <v>97</v>
      </c>
      <c r="M606" s="1604" t="s">
        <v>97</v>
      </c>
      <c r="N606" s="1602" t="s">
        <v>97</v>
      </c>
      <c r="O606" s="1602" t="s">
        <v>97</v>
      </c>
      <c r="P606" s="1602" t="s">
        <v>97</v>
      </c>
      <c r="Q606" s="1603" t="s">
        <v>97</v>
      </c>
    </row>
    <row r="607" spans="1:17">
      <c r="A607" s="2466"/>
      <c r="B607" s="2455"/>
      <c r="C607" s="2790"/>
      <c r="D607" s="2306" t="s">
        <v>77</v>
      </c>
      <c r="E607" s="1618" t="s">
        <v>430</v>
      </c>
      <c r="F607" s="2336">
        <f>SUM(M607:Q607)</f>
        <v>74</v>
      </c>
      <c r="G607" s="1604" t="s">
        <v>98</v>
      </c>
      <c r="H607" s="1602" t="s">
        <v>98</v>
      </c>
      <c r="I607" s="1603" t="s">
        <v>98</v>
      </c>
      <c r="J607" s="1604" t="s">
        <v>97</v>
      </c>
      <c r="K607" s="1602" t="s">
        <v>97</v>
      </c>
      <c r="L607" s="1603" t="s">
        <v>97</v>
      </c>
      <c r="M607" s="1604">
        <v>5</v>
      </c>
      <c r="N607" s="1602">
        <v>22</v>
      </c>
      <c r="O607" s="1602">
        <v>35</v>
      </c>
      <c r="P607" s="1602">
        <v>9</v>
      </c>
      <c r="Q607" s="1603">
        <v>3</v>
      </c>
    </row>
    <row r="608" spans="1:17" ht="32.25" thickBot="1">
      <c r="A608" s="2466"/>
      <c r="B608" s="2456"/>
      <c r="C608" s="2791"/>
      <c r="D608" s="2307" t="s">
        <v>78</v>
      </c>
      <c r="E608" s="1621"/>
      <c r="F608" s="2337">
        <f>SUM(M608:Q608)</f>
        <v>0</v>
      </c>
      <c r="G608" s="1615" t="s">
        <v>97</v>
      </c>
      <c r="H608" s="1613" t="s">
        <v>97</v>
      </c>
      <c r="I608" s="1614" t="s">
        <v>97</v>
      </c>
      <c r="J608" s="1615" t="s">
        <v>97</v>
      </c>
      <c r="K608" s="1613" t="s">
        <v>98</v>
      </c>
      <c r="L608" s="1614" t="s">
        <v>98</v>
      </c>
      <c r="M608" s="1611"/>
      <c r="N608" s="1607"/>
      <c r="O608" s="1607"/>
      <c r="P608" s="1607"/>
      <c r="Q608" s="1619"/>
    </row>
    <row r="609" spans="1:17" ht="31.5">
      <c r="A609" s="2466"/>
      <c r="B609" s="2454" t="s">
        <v>431</v>
      </c>
      <c r="C609" s="2789" t="s">
        <v>432</v>
      </c>
      <c r="D609" s="2305" t="s">
        <v>74</v>
      </c>
      <c r="E609" s="1616"/>
      <c r="F609" s="2335">
        <f>SUM(J609:L609)</f>
        <v>0</v>
      </c>
      <c r="G609" s="1596" t="s">
        <v>97</v>
      </c>
      <c r="H609" s="1593" t="s">
        <v>97</v>
      </c>
      <c r="I609" s="1594" t="s">
        <v>97</v>
      </c>
      <c r="J609" s="1591"/>
      <c r="K609" s="1586"/>
      <c r="L609" s="1595"/>
      <c r="M609" s="1596" t="s">
        <v>97</v>
      </c>
      <c r="N609" s="1593" t="s">
        <v>97</v>
      </c>
      <c r="O609" s="1593" t="s">
        <v>97</v>
      </c>
      <c r="P609" s="1593" t="s">
        <v>97</v>
      </c>
      <c r="Q609" s="1594" t="s">
        <v>97</v>
      </c>
    </row>
    <row r="610" spans="1:17" ht="31.5">
      <c r="A610" s="2466"/>
      <c r="B610" s="2455"/>
      <c r="C610" s="2790"/>
      <c r="D610" s="2306" t="s">
        <v>75</v>
      </c>
      <c r="E610" s="1618"/>
      <c r="F610" s="2336">
        <f>SUM(J610:L610)</f>
        <v>0</v>
      </c>
      <c r="G610" s="1604" t="s">
        <v>98</v>
      </c>
      <c r="H610" s="1602" t="s">
        <v>98</v>
      </c>
      <c r="I610" s="1603" t="s">
        <v>98</v>
      </c>
      <c r="J610" s="1604"/>
      <c r="K610" s="1602"/>
      <c r="L610" s="1603"/>
      <c r="M610" s="1604" t="s">
        <v>97</v>
      </c>
      <c r="N610" s="1602" t="s">
        <v>97</v>
      </c>
      <c r="O610" s="1602" t="s">
        <v>97</v>
      </c>
      <c r="P610" s="1602" t="s">
        <v>97</v>
      </c>
      <c r="Q610" s="1603" t="s">
        <v>97</v>
      </c>
    </row>
    <row r="611" spans="1:17" ht="31.5">
      <c r="A611" s="2466"/>
      <c r="B611" s="2455"/>
      <c r="C611" s="2790"/>
      <c r="D611" s="2306" t="s">
        <v>76</v>
      </c>
      <c r="E611" s="1618"/>
      <c r="F611" s="2336">
        <f>SUM(G611:I611)</f>
        <v>0</v>
      </c>
      <c r="G611" s="1604"/>
      <c r="H611" s="1602"/>
      <c r="I611" s="1603"/>
      <c r="J611" s="1604" t="s">
        <v>97</v>
      </c>
      <c r="K611" s="1602" t="s">
        <v>97</v>
      </c>
      <c r="L611" s="1603" t="s">
        <v>97</v>
      </c>
      <c r="M611" s="1604" t="s">
        <v>97</v>
      </c>
      <c r="N611" s="1602" t="s">
        <v>97</v>
      </c>
      <c r="O611" s="1602" t="s">
        <v>97</v>
      </c>
      <c r="P611" s="1602" t="s">
        <v>97</v>
      </c>
      <c r="Q611" s="1603" t="s">
        <v>97</v>
      </c>
    </row>
    <row r="612" spans="1:17" ht="16.5" thickBot="1">
      <c r="A612" s="2466"/>
      <c r="B612" s="2455"/>
      <c r="C612" s="2790"/>
      <c r="D612" s="2306" t="s">
        <v>77</v>
      </c>
      <c r="E612" s="1618">
        <v>83.8</v>
      </c>
      <c r="F612" s="2337">
        <f>SUM(M612:Q612)</f>
        <v>14</v>
      </c>
      <c r="G612" s="1604" t="s">
        <v>98</v>
      </c>
      <c r="H612" s="1602" t="s">
        <v>98</v>
      </c>
      <c r="I612" s="1603" t="s">
        <v>98</v>
      </c>
      <c r="J612" s="1604" t="s">
        <v>97</v>
      </c>
      <c r="K612" s="1602" t="s">
        <v>97</v>
      </c>
      <c r="L612" s="1603" t="s">
        <v>97</v>
      </c>
      <c r="M612" s="1604">
        <v>6</v>
      </c>
      <c r="N612" s="1602">
        <v>2</v>
      </c>
      <c r="O612" s="1602">
        <v>2</v>
      </c>
      <c r="P612" s="1602">
        <v>3</v>
      </c>
      <c r="Q612" s="1603">
        <v>1</v>
      </c>
    </row>
    <row r="613" spans="1:17" ht="32.25" thickBot="1">
      <c r="A613" s="2466"/>
      <c r="B613" s="2473"/>
      <c r="C613" s="2792"/>
      <c r="D613" s="2307" t="s">
        <v>78</v>
      </c>
      <c r="E613" s="1621"/>
      <c r="F613" s="2337">
        <f>SUM(M613:Q613)</f>
        <v>0</v>
      </c>
      <c r="G613" s="1615" t="s">
        <v>97</v>
      </c>
      <c r="H613" s="1613" t="s">
        <v>97</v>
      </c>
      <c r="I613" s="1614" t="s">
        <v>97</v>
      </c>
      <c r="J613" s="1615" t="s">
        <v>97</v>
      </c>
      <c r="K613" s="1613" t="s">
        <v>98</v>
      </c>
      <c r="L613" s="1614" t="s">
        <v>98</v>
      </c>
      <c r="M613" s="1611"/>
      <c r="N613" s="1607"/>
      <c r="O613" s="1607"/>
      <c r="P613" s="1607"/>
      <c r="Q613" s="1619"/>
    </row>
    <row r="614" spans="1:17" ht="31.5">
      <c r="A614" s="2466"/>
      <c r="B614" s="2454" t="s">
        <v>433</v>
      </c>
      <c r="C614" s="2789" t="s">
        <v>434</v>
      </c>
      <c r="D614" s="2305" t="s">
        <v>74</v>
      </c>
      <c r="E614" s="1616"/>
      <c r="F614" s="2335">
        <f>SUM(J614:L614)</f>
        <v>0</v>
      </c>
      <c r="G614" s="1596" t="s">
        <v>97</v>
      </c>
      <c r="H614" s="1593" t="s">
        <v>97</v>
      </c>
      <c r="I614" s="1594" t="s">
        <v>97</v>
      </c>
      <c r="J614" s="1591"/>
      <c r="K614" s="1586"/>
      <c r="L614" s="1595"/>
      <c r="M614" s="1596" t="s">
        <v>97</v>
      </c>
      <c r="N614" s="1593" t="s">
        <v>97</v>
      </c>
      <c r="O614" s="1593" t="s">
        <v>97</v>
      </c>
      <c r="P614" s="1593" t="s">
        <v>97</v>
      </c>
      <c r="Q614" s="1594" t="s">
        <v>97</v>
      </c>
    </row>
    <row r="615" spans="1:17" ht="31.5">
      <c r="A615" s="2466"/>
      <c r="B615" s="2455"/>
      <c r="C615" s="2790"/>
      <c r="D615" s="2306" t="s">
        <v>75</v>
      </c>
      <c r="E615" s="1618"/>
      <c r="F615" s="2336">
        <f>SUM(J615:L615)</f>
        <v>0</v>
      </c>
      <c r="G615" s="1604" t="s">
        <v>98</v>
      </c>
      <c r="H615" s="1602" t="s">
        <v>98</v>
      </c>
      <c r="I615" s="1603" t="s">
        <v>98</v>
      </c>
      <c r="J615" s="1604"/>
      <c r="K615" s="1602"/>
      <c r="L615" s="1603"/>
      <c r="M615" s="1604" t="s">
        <v>97</v>
      </c>
      <c r="N615" s="1602" t="s">
        <v>97</v>
      </c>
      <c r="O615" s="1602" t="s">
        <v>97</v>
      </c>
      <c r="P615" s="1602" t="s">
        <v>97</v>
      </c>
      <c r="Q615" s="1603" t="s">
        <v>97</v>
      </c>
    </row>
    <row r="616" spans="1:17" ht="31.5">
      <c r="A616" s="2466"/>
      <c r="B616" s="2455"/>
      <c r="C616" s="2790"/>
      <c r="D616" s="2306" t="s">
        <v>76</v>
      </c>
      <c r="E616" s="1618"/>
      <c r="F616" s="2336">
        <f>SUM(G616:I616)</f>
        <v>0</v>
      </c>
      <c r="G616" s="1604"/>
      <c r="H616" s="1602"/>
      <c r="I616" s="1603"/>
      <c r="J616" s="1604" t="s">
        <v>97</v>
      </c>
      <c r="K616" s="1602" t="s">
        <v>97</v>
      </c>
      <c r="L616" s="1603" t="s">
        <v>97</v>
      </c>
      <c r="M616" s="1604" t="s">
        <v>97</v>
      </c>
      <c r="N616" s="1602" t="s">
        <v>97</v>
      </c>
      <c r="O616" s="1602" t="s">
        <v>97</v>
      </c>
      <c r="P616" s="1602" t="s">
        <v>97</v>
      </c>
      <c r="Q616" s="1603" t="s">
        <v>97</v>
      </c>
    </row>
    <row r="617" spans="1:17">
      <c r="A617" s="2466"/>
      <c r="B617" s="2455"/>
      <c r="C617" s="2790"/>
      <c r="D617" s="2306" t="s">
        <v>77</v>
      </c>
      <c r="E617" s="1618">
        <v>105</v>
      </c>
      <c r="F617" s="2336">
        <f>SUM(M617:Q617)</f>
        <v>50</v>
      </c>
      <c r="G617" s="1604" t="s">
        <v>98</v>
      </c>
      <c r="H617" s="1602" t="s">
        <v>98</v>
      </c>
      <c r="I617" s="1603" t="s">
        <v>98</v>
      </c>
      <c r="J617" s="1604" t="s">
        <v>97</v>
      </c>
      <c r="K617" s="1602" t="s">
        <v>97</v>
      </c>
      <c r="L617" s="1603" t="s">
        <v>97</v>
      </c>
      <c r="M617" s="1604">
        <v>2</v>
      </c>
      <c r="N617" s="1602">
        <v>10</v>
      </c>
      <c r="O617" s="1602">
        <v>19</v>
      </c>
      <c r="P617" s="1602">
        <v>14</v>
      </c>
      <c r="Q617" s="1603">
        <v>5</v>
      </c>
    </row>
    <row r="618" spans="1:17" ht="32.25" thickBot="1">
      <c r="A618" s="2466"/>
      <c r="B618" s="2456"/>
      <c r="C618" s="2791"/>
      <c r="D618" s="2307" t="s">
        <v>78</v>
      </c>
      <c r="E618" s="1621"/>
      <c r="F618" s="2337">
        <f>SUM(M618:Q618)</f>
        <v>0</v>
      </c>
      <c r="G618" s="1615" t="s">
        <v>97</v>
      </c>
      <c r="H618" s="1613" t="s">
        <v>97</v>
      </c>
      <c r="I618" s="1614" t="s">
        <v>97</v>
      </c>
      <c r="J618" s="1615" t="s">
        <v>97</v>
      </c>
      <c r="K618" s="1613" t="s">
        <v>98</v>
      </c>
      <c r="L618" s="1614" t="s">
        <v>98</v>
      </c>
      <c r="M618" s="1611"/>
      <c r="N618" s="1607"/>
      <c r="O618" s="1607"/>
      <c r="P618" s="1607"/>
      <c r="Q618" s="1619"/>
    </row>
    <row r="619" spans="1:17" ht="31.5">
      <c r="A619" s="2466"/>
      <c r="B619" s="2454" t="s">
        <v>435</v>
      </c>
      <c r="C619" s="2789" t="s">
        <v>436</v>
      </c>
      <c r="D619" s="2305" t="s">
        <v>74</v>
      </c>
      <c r="E619" s="1616"/>
      <c r="F619" s="2335">
        <f>SUM(J619:L619)</f>
        <v>0</v>
      </c>
      <c r="G619" s="1596" t="s">
        <v>97</v>
      </c>
      <c r="H619" s="1593" t="s">
        <v>97</v>
      </c>
      <c r="I619" s="1594" t="s">
        <v>97</v>
      </c>
      <c r="J619" s="1591"/>
      <c r="K619" s="1586"/>
      <c r="L619" s="1595"/>
      <c r="M619" s="1596" t="s">
        <v>97</v>
      </c>
      <c r="N619" s="1593" t="s">
        <v>97</v>
      </c>
      <c r="O619" s="1593" t="s">
        <v>97</v>
      </c>
      <c r="P619" s="1593" t="s">
        <v>97</v>
      </c>
      <c r="Q619" s="1594" t="s">
        <v>97</v>
      </c>
    </row>
    <row r="620" spans="1:17" ht="31.5">
      <c r="A620" s="2466"/>
      <c r="B620" s="2455"/>
      <c r="C620" s="2790"/>
      <c r="D620" s="2306" t="s">
        <v>75</v>
      </c>
      <c r="E620" s="1618"/>
      <c r="F620" s="2336">
        <f>SUM(J620:L620)</f>
        <v>0</v>
      </c>
      <c r="G620" s="1604" t="s">
        <v>98</v>
      </c>
      <c r="H620" s="1602" t="s">
        <v>98</v>
      </c>
      <c r="I620" s="1603" t="s">
        <v>98</v>
      </c>
      <c r="J620" s="1604"/>
      <c r="K620" s="1602"/>
      <c r="L620" s="1603"/>
      <c r="M620" s="1604" t="s">
        <v>97</v>
      </c>
      <c r="N620" s="1602" t="s">
        <v>97</v>
      </c>
      <c r="O620" s="1602" t="s">
        <v>97</v>
      </c>
      <c r="P620" s="1602" t="s">
        <v>97</v>
      </c>
      <c r="Q620" s="1603" t="s">
        <v>97</v>
      </c>
    </row>
    <row r="621" spans="1:17" ht="31.5">
      <c r="A621" s="2466"/>
      <c r="B621" s="2455"/>
      <c r="C621" s="2790"/>
      <c r="D621" s="2306" t="s">
        <v>76</v>
      </c>
      <c r="E621" s="1618"/>
      <c r="F621" s="2336">
        <f>SUM(G621:I621)</f>
        <v>0</v>
      </c>
      <c r="G621" s="1604"/>
      <c r="H621" s="1602"/>
      <c r="I621" s="1603"/>
      <c r="J621" s="1604" t="s">
        <v>97</v>
      </c>
      <c r="K621" s="1602" t="s">
        <v>97</v>
      </c>
      <c r="L621" s="1603" t="s">
        <v>97</v>
      </c>
      <c r="M621" s="1604" t="s">
        <v>97</v>
      </c>
      <c r="N621" s="1602" t="s">
        <v>97</v>
      </c>
      <c r="O621" s="1602" t="s">
        <v>97</v>
      </c>
      <c r="P621" s="1602" t="s">
        <v>97</v>
      </c>
      <c r="Q621" s="1603" t="s">
        <v>97</v>
      </c>
    </row>
    <row r="622" spans="1:17" ht="16.5" thickBot="1">
      <c r="A622" s="2466"/>
      <c r="B622" s="2455"/>
      <c r="C622" s="2790"/>
      <c r="D622" s="2306" t="s">
        <v>77</v>
      </c>
      <c r="E622" s="1618">
        <v>98</v>
      </c>
      <c r="F622" s="2337">
        <f>SUM(M622:Q622)</f>
        <v>56</v>
      </c>
      <c r="G622" s="1604" t="s">
        <v>98</v>
      </c>
      <c r="H622" s="1602" t="s">
        <v>98</v>
      </c>
      <c r="I622" s="1603" t="s">
        <v>98</v>
      </c>
      <c r="J622" s="1604" t="s">
        <v>97</v>
      </c>
      <c r="K622" s="1602" t="s">
        <v>97</v>
      </c>
      <c r="L622" s="1603" t="s">
        <v>97</v>
      </c>
      <c r="M622" s="1681">
        <v>3</v>
      </c>
      <c r="N622" s="1599">
        <v>4</v>
      </c>
      <c r="O622" s="1599">
        <v>40</v>
      </c>
      <c r="P622" s="1599">
        <v>9</v>
      </c>
      <c r="Q622" s="1603">
        <v>0</v>
      </c>
    </row>
    <row r="623" spans="1:17" ht="32.25" thickBot="1">
      <c r="A623" s="2466"/>
      <c r="B623" s="2473"/>
      <c r="C623" s="2792"/>
      <c r="D623" s="2307" t="s">
        <v>78</v>
      </c>
      <c r="E623" s="1621"/>
      <c r="F623" s="2337">
        <f>SUM(M623:Q623)</f>
        <v>0</v>
      </c>
      <c r="G623" s="1615" t="s">
        <v>97</v>
      </c>
      <c r="H623" s="1613" t="s">
        <v>97</v>
      </c>
      <c r="I623" s="1614" t="s">
        <v>97</v>
      </c>
      <c r="J623" s="1615" t="s">
        <v>97</v>
      </c>
      <c r="K623" s="1613" t="s">
        <v>98</v>
      </c>
      <c r="L623" s="1614" t="s">
        <v>98</v>
      </c>
      <c r="M623" s="1611"/>
      <c r="N623" s="1607"/>
      <c r="O623" s="1607"/>
      <c r="P623" s="1607"/>
      <c r="Q623" s="1619"/>
    </row>
    <row r="624" spans="1:17" ht="31.5">
      <c r="A624" s="2466"/>
      <c r="B624" s="2454" t="s">
        <v>437</v>
      </c>
      <c r="C624" s="2789" t="s">
        <v>438</v>
      </c>
      <c r="D624" s="2305" t="s">
        <v>74</v>
      </c>
      <c r="E624" s="1616"/>
      <c r="F624" s="2335">
        <f>SUM(J624:L624)</f>
        <v>0</v>
      </c>
      <c r="G624" s="1596" t="s">
        <v>97</v>
      </c>
      <c r="H624" s="1593" t="s">
        <v>97</v>
      </c>
      <c r="I624" s="1594" t="s">
        <v>97</v>
      </c>
      <c r="J624" s="1591"/>
      <c r="K624" s="1586"/>
      <c r="L624" s="1595"/>
      <c r="M624" s="1596" t="s">
        <v>97</v>
      </c>
      <c r="N624" s="1593" t="s">
        <v>97</v>
      </c>
      <c r="O624" s="1593" t="s">
        <v>97</v>
      </c>
      <c r="P624" s="1593" t="s">
        <v>97</v>
      </c>
      <c r="Q624" s="1594" t="s">
        <v>97</v>
      </c>
    </row>
    <row r="625" spans="1:17" ht="31.5">
      <c r="A625" s="2466"/>
      <c r="B625" s="2455"/>
      <c r="C625" s="2790"/>
      <c r="D625" s="2306" t="s">
        <v>75</v>
      </c>
      <c r="E625" s="1618"/>
      <c r="F625" s="2336">
        <f>SUM(J625:L625)</f>
        <v>0</v>
      </c>
      <c r="G625" s="1604" t="s">
        <v>98</v>
      </c>
      <c r="H625" s="1602" t="s">
        <v>98</v>
      </c>
      <c r="I625" s="1603" t="s">
        <v>98</v>
      </c>
      <c r="J625" s="1604"/>
      <c r="K625" s="1602"/>
      <c r="L625" s="1603"/>
      <c r="M625" s="1604" t="s">
        <v>97</v>
      </c>
      <c r="N625" s="1602" t="s">
        <v>97</v>
      </c>
      <c r="O625" s="1602" t="s">
        <v>97</v>
      </c>
      <c r="P625" s="1602" t="s">
        <v>97</v>
      </c>
      <c r="Q625" s="1603" t="s">
        <v>97</v>
      </c>
    </row>
    <row r="626" spans="1:17" ht="31.5">
      <c r="A626" s="2466"/>
      <c r="B626" s="2455"/>
      <c r="C626" s="2790"/>
      <c r="D626" s="2306" t="s">
        <v>76</v>
      </c>
      <c r="E626" s="1618"/>
      <c r="F626" s="2336">
        <f>SUM(G626:I626)</f>
        <v>0</v>
      </c>
      <c r="G626" s="1604"/>
      <c r="H626" s="1602"/>
      <c r="I626" s="1603"/>
      <c r="J626" s="1604" t="s">
        <v>97</v>
      </c>
      <c r="K626" s="1602" t="s">
        <v>97</v>
      </c>
      <c r="L626" s="1603" t="s">
        <v>97</v>
      </c>
      <c r="M626" s="1604" t="s">
        <v>97</v>
      </c>
      <c r="N626" s="1602" t="s">
        <v>97</v>
      </c>
      <c r="O626" s="1602" t="s">
        <v>97</v>
      </c>
      <c r="P626" s="1602" t="s">
        <v>97</v>
      </c>
      <c r="Q626" s="1603" t="s">
        <v>97</v>
      </c>
    </row>
    <row r="627" spans="1:17">
      <c r="A627" s="2466"/>
      <c r="B627" s="2455"/>
      <c r="C627" s="2790"/>
      <c r="D627" s="2306" t="s">
        <v>77</v>
      </c>
      <c r="E627" s="1618">
        <v>110</v>
      </c>
      <c r="F627" s="2336">
        <f>SUM(M627:Q627)</f>
        <v>11</v>
      </c>
      <c r="G627" s="1604" t="s">
        <v>98</v>
      </c>
      <c r="H627" s="1602" t="s">
        <v>98</v>
      </c>
      <c r="I627" s="1603" t="s">
        <v>98</v>
      </c>
      <c r="J627" s="1604" t="s">
        <v>97</v>
      </c>
      <c r="K627" s="1602" t="s">
        <v>97</v>
      </c>
      <c r="L627" s="1603" t="s">
        <v>97</v>
      </c>
      <c r="M627" s="1604">
        <v>0</v>
      </c>
      <c r="N627" s="1602">
        <v>2</v>
      </c>
      <c r="O627" s="1602">
        <v>5</v>
      </c>
      <c r="P627" s="1602">
        <v>4</v>
      </c>
      <c r="Q627" s="1603">
        <v>0</v>
      </c>
    </row>
    <row r="628" spans="1:17" ht="32.25" thickBot="1">
      <c r="A628" s="2467"/>
      <c r="B628" s="2456"/>
      <c r="C628" s="2791"/>
      <c r="D628" s="2307" t="s">
        <v>78</v>
      </c>
      <c r="E628" s="1621"/>
      <c r="F628" s="2337">
        <f>SUM(M628:Q628)</f>
        <v>0</v>
      </c>
      <c r="G628" s="1615" t="s">
        <v>97</v>
      </c>
      <c r="H628" s="1613" t="s">
        <v>97</v>
      </c>
      <c r="I628" s="1614" t="s">
        <v>97</v>
      </c>
      <c r="J628" s="1615" t="s">
        <v>97</v>
      </c>
      <c r="K628" s="1613" t="s">
        <v>98</v>
      </c>
      <c r="L628" s="1614" t="s">
        <v>98</v>
      </c>
      <c r="M628" s="1611"/>
      <c r="N628" s="1607"/>
      <c r="O628" s="1607"/>
      <c r="P628" s="1607"/>
      <c r="Q628" s="1619"/>
    </row>
    <row r="629" spans="1:17" ht="31.5">
      <c r="A629" s="2481" t="s">
        <v>219</v>
      </c>
      <c r="B629" s="2454" t="s">
        <v>439</v>
      </c>
      <c r="C629" s="2797" t="s">
        <v>440</v>
      </c>
      <c r="D629" s="2305" t="s">
        <v>74</v>
      </c>
      <c r="E629" s="1858">
        <v>11</v>
      </c>
      <c r="F629" s="2350">
        <f>SUM(J629:L629)</f>
        <v>71</v>
      </c>
      <c r="G629" s="1837" t="s">
        <v>97</v>
      </c>
      <c r="H629" s="1834" t="s">
        <v>97</v>
      </c>
      <c r="I629" s="1835" t="s">
        <v>97</v>
      </c>
      <c r="J629" s="1832">
        <v>3</v>
      </c>
      <c r="K629" s="1827">
        <v>68</v>
      </c>
      <c r="L629" s="1836">
        <v>0</v>
      </c>
      <c r="M629" s="1837" t="s">
        <v>97</v>
      </c>
      <c r="N629" s="1834" t="s">
        <v>97</v>
      </c>
      <c r="O629" s="1834" t="s">
        <v>97</v>
      </c>
      <c r="P629" s="1834" t="s">
        <v>97</v>
      </c>
      <c r="Q629" s="1835" t="s">
        <v>97</v>
      </c>
    </row>
    <row r="630" spans="1:17" ht="31.5">
      <c r="A630" s="2482"/>
      <c r="B630" s="2455"/>
      <c r="C630" s="2798"/>
      <c r="D630" s="2306" t="s">
        <v>75</v>
      </c>
      <c r="E630" s="1860"/>
      <c r="F630" s="361">
        <f>SUM(J630:L630)</f>
        <v>0</v>
      </c>
      <c r="G630" s="1845" t="s">
        <v>98</v>
      </c>
      <c r="H630" s="1843" t="s">
        <v>98</v>
      </c>
      <c r="I630" s="1844" t="s">
        <v>98</v>
      </c>
      <c r="J630" s="1845"/>
      <c r="K630" s="1843"/>
      <c r="L630" s="1844"/>
      <c r="M630" s="1845" t="s">
        <v>97</v>
      </c>
      <c r="N630" s="1843" t="s">
        <v>97</v>
      </c>
      <c r="O630" s="1843" t="s">
        <v>97</v>
      </c>
      <c r="P630" s="1843" t="s">
        <v>97</v>
      </c>
      <c r="Q630" s="1844" t="s">
        <v>97</v>
      </c>
    </row>
    <row r="631" spans="1:17" ht="31.5">
      <c r="A631" s="2482"/>
      <c r="B631" s="2455"/>
      <c r="C631" s="2798"/>
      <c r="D631" s="2306" t="s">
        <v>76</v>
      </c>
      <c r="E631" s="1860">
        <v>88</v>
      </c>
      <c r="F631" s="361">
        <v>13</v>
      </c>
      <c r="G631" s="1845">
        <v>6</v>
      </c>
      <c r="H631" s="1843">
        <v>5</v>
      </c>
      <c r="I631" s="1844">
        <v>2</v>
      </c>
      <c r="J631" s="1845" t="s">
        <v>97</v>
      </c>
      <c r="K631" s="1843" t="s">
        <v>97</v>
      </c>
      <c r="L631" s="1844" t="s">
        <v>97</v>
      </c>
      <c r="M631" s="1845" t="s">
        <v>97</v>
      </c>
      <c r="N631" s="1843" t="s">
        <v>97</v>
      </c>
      <c r="O631" s="1843" t="s">
        <v>97</v>
      </c>
      <c r="P631" s="1843" t="s">
        <v>97</v>
      </c>
      <c r="Q631" s="1844" t="s">
        <v>97</v>
      </c>
    </row>
    <row r="632" spans="1:17">
      <c r="A632" s="2482"/>
      <c r="B632" s="2455"/>
      <c r="C632" s="2798"/>
      <c r="D632" s="2306" t="s">
        <v>77</v>
      </c>
      <c r="E632" s="1860">
        <v>85</v>
      </c>
      <c r="F632" s="361">
        <v>497</v>
      </c>
      <c r="G632" s="1845" t="s">
        <v>98</v>
      </c>
      <c r="H632" s="1843" t="s">
        <v>98</v>
      </c>
      <c r="I632" s="1844" t="s">
        <v>98</v>
      </c>
      <c r="J632" s="1845" t="s">
        <v>97</v>
      </c>
      <c r="K632" s="1843" t="s">
        <v>97</v>
      </c>
      <c r="L632" s="1844" t="s">
        <v>97</v>
      </c>
      <c r="M632" s="1845">
        <v>51</v>
      </c>
      <c r="N632" s="1843">
        <v>168</v>
      </c>
      <c r="O632" s="1843">
        <v>248</v>
      </c>
      <c r="P632" s="1843">
        <v>30</v>
      </c>
      <c r="Q632" s="1844"/>
    </row>
    <row r="633" spans="1:17" ht="32.25" thickBot="1">
      <c r="A633" s="2482"/>
      <c r="B633" s="2455"/>
      <c r="C633" s="2798"/>
      <c r="D633" s="2308" t="s">
        <v>78</v>
      </c>
      <c r="E633" s="1868"/>
      <c r="F633" s="2351">
        <f>SUM(M633:Q633)</f>
        <v>0</v>
      </c>
      <c r="G633" s="1856" t="s">
        <v>97</v>
      </c>
      <c r="H633" s="1854" t="s">
        <v>97</v>
      </c>
      <c r="I633" s="1855" t="s">
        <v>97</v>
      </c>
      <c r="J633" s="1856" t="s">
        <v>97</v>
      </c>
      <c r="K633" s="1854" t="s">
        <v>98</v>
      </c>
      <c r="L633" s="1855" t="s">
        <v>98</v>
      </c>
      <c r="M633" s="1852"/>
      <c r="N633" s="1848"/>
      <c r="O633" s="1848"/>
      <c r="P633" s="1848"/>
      <c r="Q633" s="1869"/>
    </row>
    <row r="634" spans="1:17" ht="31.5">
      <c r="A634" s="2482"/>
      <c r="B634" s="2455" t="s">
        <v>441</v>
      </c>
      <c r="C634" s="2798"/>
      <c r="D634" s="2305" t="s">
        <v>74</v>
      </c>
      <c r="E634" s="1860">
        <v>6</v>
      </c>
      <c r="F634" s="361">
        <f>SUM(J634:L634)</f>
        <v>13</v>
      </c>
      <c r="G634" s="1837" t="s">
        <v>97</v>
      </c>
      <c r="H634" s="1834" t="s">
        <v>97</v>
      </c>
      <c r="I634" s="1835" t="s">
        <v>97</v>
      </c>
      <c r="J634" s="1832">
        <v>3</v>
      </c>
      <c r="K634" s="1827">
        <v>10</v>
      </c>
      <c r="L634" s="1836"/>
      <c r="M634" s="1842" t="s">
        <v>97</v>
      </c>
      <c r="N634" s="1843" t="s">
        <v>97</v>
      </c>
      <c r="O634" s="1843" t="s">
        <v>97</v>
      </c>
      <c r="P634" s="1843" t="s">
        <v>97</v>
      </c>
      <c r="Q634" s="1844" t="s">
        <v>97</v>
      </c>
    </row>
    <row r="635" spans="1:17" ht="31.5">
      <c r="A635" s="2482"/>
      <c r="B635" s="2455"/>
      <c r="C635" s="2798"/>
      <c r="D635" s="2306" t="s">
        <v>75</v>
      </c>
      <c r="E635" s="1860"/>
      <c r="F635" s="361">
        <f>SUM(J635:L635)</f>
        <v>0</v>
      </c>
      <c r="G635" s="1845" t="s">
        <v>98</v>
      </c>
      <c r="H635" s="1843" t="s">
        <v>98</v>
      </c>
      <c r="I635" s="1844" t="s">
        <v>98</v>
      </c>
      <c r="J635" s="1845"/>
      <c r="K635" s="1843"/>
      <c r="L635" s="1844"/>
      <c r="M635" s="1842" t="s">
        <v>97</v>
      </c>
      <c r="N635" s="1843" t="s">
        <v>97</v>
      </c>
      <c r="O635" s="1843" t="s">
        <v>97</v>
      </c>
      <c r="P635" s="1843" t="s">
        <v>97</v>
      </c>
      <c r="Q635" s="1844" t="s">
        <v>97</v>
      </c>
    </row>
    <row r="636" spans="1:17" ht="31.5">
      <c r="A636" s="2482"/>
      <c r="B636" s="2455"/>
      <c r="C636" s="2798"/>
      <c r="D636" s="2306" t="s">
        <v>76</v>
      </c>
      <c r="E636" s="1860"/>
      <c r="F636" s="361">
        <f>SUM(G636:I636)</f>
        <v>0</v>
      </c>
      <c r="G636" s="1845"/>
      <c r="H636" s="1843"/>
      <c r="I636" s="1844"/>
      <c r="J636" s="1845" t="s">
        <v>97</v>
      </c>
      <c r="K636" s="1843" t="s">
        <v>97</v>
      </c>
      <c r="L636" s="1844" t="s">
        <v>97</v>
      </c>
      <c r="M636" s="1842" t="s">
        <v>97</v>
      </c>
      <c r="N636" s="1843" t="s">
        <v>97</v>
      </c>
      <c r="O636" s="1843" t="s">
        <v>97</v>
      </c>
      <c r="P636" s="1843" t="s">
        <v>97</v>
      </c>
      <c r="Q636" s="1844" t="s">
        <v>97</v>
      </c>
    </row>
    <row r="637" spans="1:17">
      <c r="A637" s="2482"/>
      <c r="B637" s="2455"/>
      <c r="C637" s="2798"/>
      <c r="D637" s="2306" t="s">
        <v>77</v>
      </c>
      <c r="E637" s="1860">
        <v>67.5</v>
      </c>
      <c r="F637" s="361">
        <f>SUM(M637:Q637)</f>
        <v>161</v>
      </c>
      <c r="G637" s="1845"/>
      <c r="H637" s="1843"/>
      <c r="I637" s="1844"/>
      <c r="J637" s="1845"/>
      <c r="K637" s="1843"/>
      <c r="L637" s="1844"/>
      <c r="M637" s="1842">
        <v>52</v>
      </c>
      <c r="N637" s="1843">
        <v>55</v>
      </c>
      <c r="O637" s="1843">
        <v>48</v>
      </c>
      <c r="P637" s="1843">
        <v>6</v>
      </c>
      <c r="Q637" s="1844"/>
    </row>
    <row r="638" spans="1:17" ht="32.25" thickBot="1">
      <c r="A638" s="2482"/>
      <c r="B638" s="2455"/>
      <c r="C638" s="2798"/>
      <c r="D638" s="2308" t="s">
        <v>78</v>
      </c>
      <c r="E638" s="1860"/>
      <c r="F638" s="361">
        <f>SUM(M638:Q638)</f>
        <v>0</v>
      </c>
      <c r="G638" s="1856" t="s">
        <v>97</v>
      </c>
      <c r="H638" s="1854" t="s">
        <v>97</v>
      </c>
      <c r="I638" s="1855" t="s">
        <v>97</v>
      </c>
      <c r="J638" s="1856" t="s">
        <v>97</v>
      </c>
      <c r="K638" s="1854" t="s">
        <v>98</v>
      </c>
      <c r="L638" s="1855" t="s">
        <v>98</v>
      </c>
      <c r="M638" s="1860"/>
      <c r="N638" s="1839"/>
      <c r="O638" s="1839"/>
      <c r="P638" s="1839"/>
      <c r="Q638" s="1857"/>
    </row>
    <row r="639" spans="1:17" ht="31.5">
      <c r="A639" s="2482"/>
      <c r="B639" s="2455" t="s">
        <v>442</v>
      </c>
      <c r="C639" s="2798"/>
      <c r="D639" s="2305" t="s">
        <v>74</v>
      </c>
      <c r="E639" s="1858"/>
      <c r="F639" s="2350">
        <f>SUM(J639:L639)</f>
        <v>0</v>
      </c>
      <c r="G639" s="1837" t="s">
        <v>97</v>
      </c>
      <c r="H639" s="1834" t="s">
        <v>97</v>
      </c>
      <c r="I639" s="1838" t="s">
        <v>97</v>
      </c>
      <c r="J639" s="1832"/>
      <c r="K639" s="1827"/>
      <c r="L639" s="1836"/>
      <c r="M639" s="1833" t="s">
        <v>97</v>
      </c>
      <c r="N639" s="1834" t="s">
        <v>97</v>
      </c>
      <c r="O639" s="1834" t="s">
        <v>97</v>
      </c>
      <c r="P639" s="1834" t="s">
        <v>97</v>
      </c>
      <c r="Q639" s="1835" t="s">
        <v>97</v>
      </c>
    </row>
    <row r="640" spans="1:17" ht="31.5">
      <c r="A640" s="2482"/>
      <c r="B640" s="2455"/>
      <c r="C640" s="2798"/>
      <c r="D640" s="2306" t="s">
        <v>75</v>
      </c>
      <c r="E640" s="1860"/>
      <c r="F640" s="361">
        <f>SUM(J640:L640)</f>
        <v>0</v>
      </c>
      <c r="G640" s="1845" t="s">
        <v>98</v>
      </c>
      <c r="H640" s="1843" t="s">
        <v>98</v>
      </c>
      <c r="I640" s="1846" t="s">
        <v>98</v>
      </c>
      <c r="J640" s="1845"/>
      <c r="K640" s="1843"/>
      <c r="L640" s="1844"/>
      <c r="M640" s="1842" t="s">
        <v>97</v>
      </c>
      <c r="N640" s="1843" t="s">
        <v>97</v>
      </c>
      <c r="O640" s="1843" t="s">
        <v>97</v>
      </c>
      <c r="P640" s="1843" t="s">
        <v>97</v>
      </c>
      <c r="Q640" s="1844" t="s">
        <v>97</v>
      </c>
    </row>
    <row r="641" spans="1:17" ht="31.5">
      <c r="A641" s="2482"/>
      <c r="B641" s="2455"/>
      <c r="C641" s="2798"/>
      <c r="D641" s="2306" t="s">
        <v>76</v>
      </c>
      <c r="E641" s="1860"/>
      <c r="F641" s="361">
        <f>SUM(G641:I641)</f>
        <v>0</v>
      </c>
      <c r="G641" s="1845"/>
      <c r="H641" s="1843"/>
      <c r="I641" s="1846"/>
      <c r="J641" s="1845" t="s">
        <v>97</v>
      </c>
      <c r="K641" s="1843" t="s">
        <v>97</v>
      </c>
      <c r="L641" s="1844" t="s">
        <v>97</v>
      </c>
      <c r="M641" s="1842" t="s">
        <v>97</v>
      </c>
      <c r="N641" s="1843" t="s">
        <v>97</v>
      </c>
      <c r="O641" s="1843" t="s">
        <v>97</v>
      </c>
      <c r="P641" s="1843" t="s">
        <v>97</v>
      </c>
      <c r="Q641" s="1844" t="s">
        <v>97</v>
      </c>
    </row>
    <row r="642" spans="1:17">
      <c r="A642" s="2482"/>
      <c r="B642" s="2455"/>
      <c r="C642" s="2798"/>
      <c r="D642" s="2306" t="s">
        <v>77</v>
      </c>
      <c r="E642" s="1147">
        <v>103</v>
      </c>
      <c r="F642" s="2352">
        <f>SUM(M642:Q642)</f>
        <v>112</v>
      </c>
      <c r="G642" s="1110"/>
      <c r="H642" s="1108"/>
      <c r="I642" s="1111"/>
      <c r="J642" s="1110"/>
      <c r="K642" s="1108"/>
      <c r="L642" s="1109"/>
      <c r="M642" s="1107">
        <v>6</v>
      </c>
      <c r="N642" s="1108">
        <v>23</v>
      </c>
      <c r="O642" s="1108">
        <v>50</v>
      </c>
      <c r="P642" s="1108">
        <v>27</v>
      </c>
      <c r="Q642" s="1109">
        <v>6</v>
      </c>
    </row>
    <row r="643" spans="1:17" ht="32.25" thickBot="1">
      <c r="A643" s="2482"/>
      <c r="B643" s="2542"/>
      <c r="C643" s="2799"/>
      <c r="D643" s="2307" t="s">
        <v>78</v>
      </c>
      <c r="E643" s="1910"/>
      <c r="F643" s="2352">
        <f>SUM(M643:Q643)</f>
        <v>0</v>
      </c>
      <c r="G643" s="1892" t="s">
        <v>97</v>
      </c>
      <c r="H643" s="1890" t="s">
        <v>97</v>
      </c>
      <c r="I643" s="1911" t="s">
        <v>97</v>
      </c>
      <c r="J643" s="1856" t="s">
        <v>97</v>
      </c>
      <c r="K643" s="1854" t="s">
        <v>98</v>
      </c>
      <c r="L643" s="1855" t="s">
        <v>98</v>
      </c>
      <c r="M643" s="1910"/>
      <c r="N643" s="1871"/>
      <c r="O643" s="1871"/>
      <c r="P643" s="1871"/>
      <c r="Q643" s="1872"/>
    </row>
    <row r="644" spans="1:17" ht="31.5">
      <c r="A644" s="2482"/>
      <c r="B644" s="2468" t="s">
        <v>443</v>
      </c>
      <c r="C644" s="2794" t="s">
        <v>444</v>
      </c>
      <c r="D644" s="2305" t="s">
        <v>74</v>
      </c>
      <c r="E644" s="1858"/>
      <c r="F644" s="2350">
        <f>SUM(J644:L644)</f>
        <v>0</v>
      </c>
      <c r="G644" s="1837" t="s">
        <v>97</v>
      </c>
      <c r="H644" s="1834" t="s">
        <v>97</v>
      </c>
      <c r="I644" s="1838" t="s">
        <v>97</v>
      </c>
      <c r="J644" s="1832"/>
      <c r="K644" s="1827"/>
      <c r="L644" s="1836"/>
      <c r="M644" s="1833" t="s">
        <v>97</v>
      </c>
      <c r="N644" s="1834" t="s">
        <v>97</v>
      </c>
      <c r="O644" s="1834" t="s">
        <v>97</v>
      </c>
      <c r="P644" s="1834" t="s">
        <v>97</v>
      </c>
      <c r="Q644" s="1835" t="s">
        <v>97</v>
      </c>
    </row>
    <row r="645" spans="1:17" ht="31.5">
      <c r="A645" s="2482"/>
      <c r="B645" s="2469"/>
      <c r="C645" s="2795"/>
      <c r="D645" s="2306" t="s">
        <v>75</v>
      </c>
      <c r="E645" s="1860"/>
      <c r="F645" s="361">
        <f>SUM(J645:L645)</f>
        <v>0</v>
      </c>
      <c r="G645" s="1845" t="s">
        <v>98</v>
      </c>
      <c r="H645" s="1843" t="s">
        <v>98</v>
      </c>
      <c r="I645" s="1846" t="s">
        <v>98</v>
      </c>
      <c r="J645" s="1845"/>
      <c r="K645" s="1843"/>
      <c r="L645" s="1844"/>
      <c r="M645" s="1842" t="s">
        <v>97</v>
      </c>
      <c r="N645" s="1843" t="s">
        <v>97</v>
      </c>
      <c r="O645" s="1843" t="s">
        <v>97</v>
      </c>
      <c r="P645" s="1843" t="s">
        <v>97</v>
      </c>
      <c r="Q645" s="1844" t="s">
        <v>97</v>
      </c>
    </row>
    <row r="646" spans="1:17" ht="31.5">
      <c r="A646" s="2482"/>
      <c r="B646" s="2469"/>
      <c r="C646" s="2795"/>
      <c r="D646" s="2306" t="s">
        <v>76</v>
      </c>
      <c r="E646" s="1860"/>
      <c r="F646" s="361">
        <f>SUM(G646:I646)</f>
        <v>0</v>
      </c>
      <c r="G646" s="1845"/>
      <c r="H646" s="1843"/>
      <c r="I646" s="1846"/>
      <c r="J646" s="1845" t="s">
        <v>97</v>
      </c>
      <c r="K646" s="1843" t="s">
        <v>97</v>
      </c>
      <c r="L646" s="1844" t="s">
        <v>97</v>
      </c>
      <c r="M646" s="1842" t="s">
        <v>97</v>
      </c>
      <c r="N646" s="1843" t="s">
        <v>97</v>
      </c>
      <c r="O646" s="1843" t="s">
        <v>97</v>
      </c>
      <c r="P646" s="1843" t="s">
        <v>97</v>
      </c>
      <c r="Q646" s="1844" t="s">
        <v>97</v>
      </c>
    </row>
    <row r="647" spans="1:17" ht="16.5" thickBot="1">
      <c r="A647" s="2482"/>
      <c r="B647" s="2469"/>
      <c r="C647" s="2795"/>
      <c r="D647" s="2306" t="s">
        <v>77</v>
      </c>
      <c r="E647" s="1860">
        <v>93</v>
      </c>
      <c r="F647" s="2351">
        <f>SUM(M647:Q647)</f>
        <v>37</v>
      </c>
      <c r="G647" s="1845"/>
      <c r="H647" s="1843"/>
      <c r="I647" s="1846"/>
      <c r="J647" s="1845"/>
      <c r="K647" s="1843"/>
      <c r="L647" s="1844"/>
      <c r="M647" s="1842">
        <v>1</v>
      </c>
      <c r="N647" s="1843">
        <v>9</v>
      </c>
      <c r="O647" s="1843">
        <v>24</v>
      </c>
      <c r="P647" s="1843">
        <v>3</v>
      </c>
      <c r="Q647" s="1844"/>
    </row>
    <row r="648" spans="1:17" ht="32.25" thickBot="1">
      <c r="A648" s="2482"/>
      <c r="B648" s="2469"/>
      <c r="C648" s="2795"/>
      <c r="D648" s="2308" t="s">
        <v>78</v>
      </c>
      <c r="E648" s="1868"/>
      <c r="F648" s="2351">
        <f>SUM(M648:Q648)</f>
        <v>0</v>
      </c>
      <c r="G648" s="1856" t="s">
        <v>97</v>
      </c>
      <c r="H648" s="1854" t="s">
        <v>97</v>
      </c>
      <c r="I648" s="1912" t="s">
        <v>97</v>
      </c>
      <c r="J648" s="1856" t="s">
        <v>97</v>
      </c>
      <c r="K648" s="1854" t="s">
        <v>98</v>
      </c>
      <c r="L648" s="1855" t="s">
        <v>98</v>
      </c>
      <c r="M648" s="1868"/>
      <c r="N648" s="1848"/>
      <c r="O648" s="1848"/>
      <c r="P648" s="1848"/>
      <c r="Q648" s="1869"/>
    </row>
    <row r="649" spans="1:17" ht="31.5">
      <c r="A649" s="2482"/>
      <c r="B649" s="2468" t="s">
        <v>445</v>
      </c>
      <c r="C649" s="2794" t="s">
        <v>446</v>
      </c>
      <c r="D649" s="2305" t="s">
        <v>74</v>
      </c>
      <c r="E649" s="1858"/>
      <c r="F649" s="2350">
        <f>SUM(J649:L649)</f>
        <v>0</v>
      </c>
      <c r="G649" s="1837" t="s">
        <v>97</v>
      </c>
      <c r="H649" s="1834" t="s">
        <v>97</v>
      </c>
      <c r="I649" s="1835" t="s">
        <v>97</v>
      </c>
      <c r="J649" s="1832"/>
      <c r="K649" s="1827"/>
      <c r="L649" s="1836"/>
      <c r="M649" s="1837" t="s">
        <v>97</v>
      </c>
      <c r="N649" s="1834" t="s">
        <v>97</v>
      </c>
      <c r="O649" s="1834" t="s">
        <v>97</v>
      </c>
      <c r="P649" s="1834" t="s">
        <v>97</v>
      </c>
      <c r="Q649" s="1835" t="s">
        <v>97</v>
      </c>
    </row>
    <row r="650" spans="1:17" ht="31.5">
      <c r="A650" s="2482"/>
      <c r="B650" s="2469"/>
      <c r="C650" s="2795"/>
      <c r="D650" s="2306" t="s">
        <v>75</v>
      </c>
      <c r="E650" s="1860"/>
      <c r="F650" s="361">
        <f>SUM(J650:L650)</f>
        <v>0</v>
      </c>
      <c r="G650" s="1845" t="s">
        <v>98</v>
      </c>
      <c r="H650" s="1843" t="s">
        <v>98</v>
      </c>
      <c r="I650" s="1844" t="s">
        <v>98</v>
      </c>
      <c r="J650" s="1845"/>
      <c r="K650" s="1843"/>
      <c r="L650" s="1844"/>
      <c r="M650" s="1845" t="s">
        <v>97</v>
      </c>
      <c r="N650" s="1843" t="s">
        <v>97</v>
      </c>
      <c r="O650" s="1843" t="s">
        <v>97</v>
      </c>
      <c r="P650" s="1843" t="s">
        <v>97</v>
      </c>
      <c r="Q650" s="1844" t="s">
        <v>97</v>
      </c>
    </row>
    <row r="651" spans="1:17" ht="31.5">
      <c r="A651" s="2482"/>
      <c r="B651" s="2469"/>
      <c r="C651" s="2795"/>
      <c r="D651" s="2306" t="s">
        <v>76</v>
      </c>
      <c r="E651" s="1860"/>
      <c r="F651" s="361">
        <f>SUM(G651:I651)</f>
        <v>0</v>
      </c>
      <c r="G651" s="1845"/>
      <c r="H651" s="1843"/>
      <c r="I651" s="1844"/>
      <c r="J651" s="1845" t="s">
        <v>97</v>
      </c>
      <c r="K651" s="1843" t="s">
        <v>97</v>
      </c>
      <c r="L651" s="1844" t="s">
        <v>97</v>
      </c>
      <c r="M651" s="1845" t="s">
        <v>97</v>
      </c>
      <c r="N651" s="1843" t="s">
        <v>97</v>
      </c>
      <c r="O651" s="1843" t="s">
        <v>97</v>
      </c>
      <c r="P651" s="1843" t="s">
        <v>97</v>
      </c>
      <c r="Q651" s="1844" t="s">
        <v>97</v>
      </c>
    </row>
    <row r="652" spans="1:17" ht="16.5" thickBot="1">
      <c r="A652" s="2482"/>
      <c r="B652" s="2469"/>
      <c r="C652" s="2795"/>
      <c r="D652" s="2306" t="s">
        <v>77</v>
      </c>
      <c r="E652" s="1860">
        <v>76.84</v>
      </c>
      <c r="F652" s="2351">
        <f>SUM(M652:Q652)</f>
        <v>19</v>
      </c>
      <c r="G652" s="1845" t="s">
        <v>98</v>
      </c>
      <c r="H652" s="1843" t="s">
        <v>98</v>
      </c>
      <c r="I652" s="1844" t="s">
        <v>98</v>
      </c>
      <c r="J652" s="1845" t="s">
        <v>97</v>
      </c>
      <c r="K652" s="1843" t="s">
        <v>97</v>
      </c>
      <c r="L652" s="1844" t="s">
        <v>97</v>
      </c>
      <c r="M652" s="1845">
        <v>1</v>
      </c>
      <c r="N652" s="1843">
        <v>9</v>
      </c>
      <c r="O652" s="1843">
        <v>9</v>
      </c>
      <c r="P652" s="1843">
        <v>0</v>
      </c>
      <c r="Q652" s="1844">
        <v>0</v>
      </c>
    </row>
    <row r="653" spans="1:17" ht="32.25" thickBot="1">
      <c r="A653" s="2482"/>
      <c r="B653" s="2470"/>
      <c r="C653" s="2796"/>
      <c r="D653" s="2307" t="s">
        <v>78</v>
      </c>
      <c r="E653" s="1868"/>
      <c r="F653" s="2351">
        <f>SUM(M653:Q653)</f>
        <v>0</v>
      </c>
      <c r="G653" s="1856" t="s">
        <v>97</v>
      </c>
      <c r="H653" s="1854" t="s">
        <v>97</v>
      </c>
      <c r="I653" s="1855" t="s">
        <v>97</v>
      </c>
      <c r="J653" s="1856" t="s">
        <v>97</v>
      </c>
      <c r="K653" s="1854" t="s">
        <v>98</v>
      </c>
      <c r="L653" s="1855" t="s">
        <v>98</v>
      </c>
      <c r="M653" s="1852"/>
      <c r="N653" s="1848"/>
      <c r="O653" s="1848"/>
      <c r="P653" s="1848"/>
      <c r="Q653" s="1869"/>
    </row>
    <row r="654" spans="1:17" ht="31.5">
      <c r="A654" s="2482"/>
      <c r="B654" s="2468" t="s">
        <v>447</v>
      </c>
      <c r="C654" s="2803" t="s">
        <v>448</v>
      </c>
      <c r="D654" s="2305" t="s">
        <v>74</v>
      </c>
      <c r="E654" s="1858"/>
      <c r="F654" s="2350">
        <f>SUM(J654:L654)</f>
        <v>0</v>
      </c>
      <c r="G654" s="1837" t="s">
        <v>97</v>
      </c>
      <c r="H654" s="1834" t="s">
        <v>97</v>
      </c>
      <c r="I654" s="1835" t="s">
        <v>97</v>
      </c>
      <c r="J654" s="1832"/>
      <c r="K654" s="1827"/>
      <c r="L654" s="1836"/>
      <c r="M654" s="1837" t="s">
        <v>97</v>
      </c>
      <c r="N654" s="1834" t="s">
        <v>97</v>
      </c>
      <c r="O654" s="1834" t="s">
        <v>97</v>
      </c>
      <c r="P654" s="1834" t="s">
        <v>97</v>
      </c>
      <c r="Q654" s="1835" t="s">
        <v>97</v>
      </c>
    </row>
    <row r="655" spans="1:17" ht="31.5">
      <c r="A655" s="2482"/>
      <c r="B655" s="2469"/>
      <c r="C655" s="2804"/>
      <c r="D655" s="2306" t="s">
        <v>75</v>
      </c>
      <c r="E655" s="1860"/>
      <c r="F655" s="361">
        <f>SUM(J655:L655)</f>
        <v>0</v>
      </c>
      <c r="G655" s="1845" t="s">
        <v>98</v>
      </c>
      <c r="H655" s="1843" t="s">
        <v>98</v>
      </c>
      <c r="I655" s="1844" t="s">
        <v>98</v>
      </c>
      <c r="J655" s="1845"/>
      <c r="K655" s="1843"/>
      <c r="L655" s="1844"/>
      <c r="M655" s="1845" t="s">
        <v>97</v>
      </c>
      <c r="N655" s="1843" t="s">
        <v>97</v>
      </c>
      <c r="O655" s="1843" t="s">
        <v>97</v>
      </c>
      <c r="P655" s="1843" t="s">
        <v>97</v>
      </c>
      <c r="Q655" s="1844" t="s">
        <v>97</v>
      </c>
    </row>
    <row r="656" spans="1:17" ht="31.5">
      <c r="A656" s="2482"/>
      <c r="B656" s="2469"/>
      <c r="C656" s="2804"/>
      <c r="D656" s="2306" t="s">
        <v>76</v>
      </c>
      <c r="E656" s="1860"/>
      <c r="F656" s="361">
        <f>SUM(G656:I656)</f>
        <v>0</v>
      </c>
      <c r="G656" s="1845"/>
      <c r="H656" s="1843"/>
      <c r="I656" s="1844"/>
      <c r="J656" s="1845" t="s">
        <v>97</v>
      </c>
      <c r="K656" s="1843" t="s">
        <v>97</v>
      </c>
      <c r="L656" s="1844" t="s">
        <v>97</v>
      </c>
      <c r="M656" s="1845" t="s">
        <v>97</v>
      </c>
      <c r="N656" s="1843" t="s">
        <v>97</v>
      </c>
      <c r="O656" s="1843" t="s">
        <v>97</v>
      </c>
      <c r="P656" s="1843" t="s">
        <v>97</v>
      </c>
      <c r="Q656" s="1844" t="s">
        <v>97</v>
      </c>
    </row>
    <row r="657" spans="1:17" ht="16.5" thickBot="1">
      <c r="A657" s="2482"/>
      <c r="B657" s="2469"/>
      <c r="C657" s="2804"/>
      <c r="D657" s="2306" t="s">
        <v>77</v>
      </c>
      <c r="E657" s="1860"/>
      <c r="F657" s="2351">
        <f>SUM(M657:Q657)</f>
        <v>20</v>
      </c>
      <c r="G657" s="1845" t="s">
        <v>98</v>
      </c>
      <c r="H657" s="1843" t="s">
        <v>98</v>
      </c>
      <c r="I657" s="1844" t="s">
        <v>98</v>
      </c>
      <c r="J657" s="1845" t="s">
        <v>97</v>
      </c>
      <c r="K657" s="1843" t="s">
        <v>97</v>
      </c>
      <c r="L657" s="1844" t="s">
        <v>97</v>
      </c>
      <c r="M657" s="1845">
        <v>3</v>
      </c>
      <c r="N657" s="1843">
        <v>11</v>
      </c>
      <c r="O657" s="1843">
        <v>6</v>
      </c>
      <c r="P657" s="1843"/>
      <c r="Q657" s="1844"/>
    </row>
    <row r="658" spans="1:17" ht="32.25" thickBot="1">
      <c r="A658" s="2482"/>
      <c r="B658" s="2470"/>
      <c r="C658" s="2805"/>
      <c r="D658" s="2307" t="s">
        <v>78</v>
      </c>
      <c r="E658" s="1868"/>
      <c r="F658" s="2351">
        <f>SUM(M658:Q658)</f>
        <v>0</v>
      </c>
      <c r="G658" s="1856" t="s">
        <v>97</v>
      </c>
      <c r="H658" s="1854" t="s">
        <v>97</v>
      </c>
      <c r="I658" s="1855" t="s">
        <v>97</v>
      </c>
      <c r="J658" s="1856" t="s">
        <v>97</v>
      </c>
      <c r="K658" s="1854" t="s">
        <v>98</v>
      </c>
      <c r="L658" s="1855" t="s">
        <v>98</v>
      </c>
      <c r="M658" s="1852"/>
      <c r="N658" s="1848"/>
      <c r="O658" s="1848"/>
      <c r="P658" s="1848"/>
      <c r="Q658" s="1869"/>
    </row>
    <row r="659" spans="1:17" ht="31.5">
      <c r="A659" s="2482"/>
      <c r="B659" s="2468" t="s">
        <v>449</v>
      </c>
      <c r="C659" s="2794" t="s">
        <v>450</v>
      </c>
      <c r="D659" s="2305" t="s">
        <v>74</v>
      </c>
      <c r="E659" s="1858"/>
      <c r="F659" s="2350">
        <f>SUM(J659:L659)</f>
        <v>0</v>
      </c>
      <c r="G659" s="1837" t="s">
        <v>97</v>
      </c>
      <c r="H659" s="1834" t="s">
        <v>97</v>
      </c>
      <c r="I659" s="1838" t="s">
        <v>97</v>
      </c>
      <c r="J659" s="1832"/>
      <c r="K659" s="1827"/>
      <c r="L659" s="1836"/>
      <c r="M659" s="1833" t="s">
        <v>97</v>
      </c>
      <c r="N659" s="1834" t="s">
        <v>97</v>
      </c>
      <c r="O659" s="1834" t="s">
        <v>97</v>
      </c>
      <c r="P659" s="1834" t="s">
        <v>97</v>
      </c>
      <c r="Q659" s="1835" t="s">
        <v>97</v>
      </c>
    </row>
    <row r="660" spans="1:17" ht="31.5">
      <c r="A660" s="2482"/>
      <c r="B660" s="2469"/>
      <c r="C660" s="2795"/>
      <c r="D660" s="2306" t="s">
        <v>75</v>
      </c>
      <c r="E660" s="1860"/>
      <c r="F660" s="361">
        <f>SUM(J660:L660)</f>
        <v>0</v>
      </c>
      <c r="G660" s="1845" t="s">
        <v>98</v>
      </c>
      <c r="H660" s="1843" t="s">
        <v>98</v>
      </c>
      <c r="I660" s="1846" t="s">
        <v>98</v>
      </c>
      <c r="J660" s="1845"/>
      <c r="K660" s="1843"/>
      <c r="L660" s="1844"/>
      <c r="M660" s="1842" t="s">
        <v>97</v>
      </c>
      <c r="N660" s="1843" t="s">
        <v>97</v>
      </c>
      <c r="O660" s="1843" t="s">
        <v>97</v>
      </c>
      <c r="P660" s="1843" t="s">
        <v>97</v>
      </c>
      <c r="Q660" s="1844" t="s">
        <v>97</v>
      </c>
    </row>
    <row r="661" spans="1:17" ht="31.5">
      <c r="A661" s="2482"/>
      <c r="B661" s="2469"/>
      <c r="C661" s="2795"/>
      <c r="D661" s="2306" t="s">
        <v>76</v>
      </c>
      <c r="E661" s="1860"/>
      <c r="F661" s="361">
        <f>SUM(G661:I661)</f>
        <v>0</v>
      </c>
      <c r="G661" s="1845"/>
      <c r="H661" s="1843"/>
      <c r="I661" s="1846"/>
      <c r="J661" s="1845" t="s">
        <v>97</v>
      </c>
      <c r="K661" s="1843" t="s">
        <v>97</v>
      </c>
      <c r="L661" s="1844" t="s">
        <v>97</v>
      </c>
      <c r="M661" s="1842" t="s">
        <v>97</v>
      </c>
      <c r="N661" s="1843" t="s">
        <v>97</v>
      </c>
      <c r="O661" s="1843" t="s">
        <v>97</v>
      </c>
      <c r="P661" s="1843" t="s">
        <v>97</v>
      </c>
      <c r="Q661" s="1844" t="s">
        <v>97</v>
      </c>
    </row>
    <row r="662" spans="1:17">
      <c r="A662" s="2482"/>
      <c r="B662" s="2469"/>
      <c r="C662" s="2795"/>
      <c r="D662" s="2306" t="s">
        <v>77</v>
      </c>
      <c r="E662" s="1860">
        <v>83.4</v>
      </c>
      <c r="F662" s="361">
        <f>SUM(M662:Q662)</f>
        <v>50</v>
      </c>
      <c r="G662" s="1845"/>
      <c r="H662" s="1843"/>
      <c r="I662" s="1846"/>
      <c r="J662" s="1845"/>
      <c r="K662" s="1843"/>
      <c r="L662" s="1844"/>
      <c r="M662" s="1842">
        <v>8</v>
      </c>
      <c r="N662" s="1843">
        <v>15</v>
      </c>
      <c r="O662" s="1843">
        <v>22</v>
      </c>
      <c r="P662" s="1843">
        <v>4</v>
      </c>
      <c r="Q662" s="1844">
        <v>1</v>
      </c>
    </row>
    <row r="663" spans="1:17" ht="32.25" thickBot="1">
      <c r="A663" s="2482"/>
      <c r="B663" s="2470"/>
      <c r="C663" s="2796"/>
      <c r="D663" s="2307" t="s">
        <v>78</v>
      </c>
      <c r="E663" s="1868"/>
      <c r="F663" s="2351">
        <f>SUM(M663:Q663)</f>
        <v>0</v>
      </c>
      <c r="G663" s="1856" t="s">
        <v>97</v>
      </c>
      <c r="H663" s="1854" t="s">
        <v>97</v>
      </c>
      <c r="I663" s="1912" t="s">
        <v>97</v>
      </c>
      <c r="J663" s="1856" t="s">
        <v>97</v>
      </c>
      <c r="K663" s="1854" t="s">
        <v>98</v>
      </c>
      <c r="L663" s="1855" t="s">
        <v>98</v>
      </c>
      <c r="M663" s="1868"/>
      <c r="N663" s="1848"/>
      <c r="O663" s="1848"/>
      <c r="P663" s="1848"/>
      <c r="Q663" s="1869"/>
    </row>
    <row r="664" spans="1:17" ht="31.5">
      <c r="A664" s="2482"/>
      <c r="B664" s="2469" t="s">
        <v>451</v>
      </c>
      <c r="C664" s="2806" t="s">
        <v>452</v>
      </c>
      <c r="D664" s="2319" t="s">
        <v>74</v>
      </c>
      <c r="E664" s="1858"/>
      <c r="F664" s="2350">
        <f>SUM(J664:L664)</f>
        <v>0</v>
      </c>
      <c r="G664" s="1885" t="s">
        <v>97</v>
      </c>
      <c r="H664" s="1883" t="s">
        <v>97</v>
      </c>
      <c r="I664" s="1886" t="s">
        <v>97</v>
      </c>
      <c r="J664" s="1832"/>
      <c r="K664" s="1827"/>
      <c r="L664" s="1836"/>
      <c r="M664" s="1882" t="s">
        <v>97</v>
      </c>
      <c r="N664" s="1883" t="s">
        <v>97</v>
      </c>
      <c r="O664" s="1883" t="s">
        <v>97</v>
      </c>
      <c r="P664" s="1883" t="s">
        <v>97</v>
      </c>
      <c r="Q664" s="1884" t="s">
        <v>97</v>
      </c>
    </row>
    <row r="665" spans="1:17" ht="31.5">
      <c r="A665" s="2482"/>
      <c r="B665" s="2469"/>
      <c r="C665" s="2806"/>
      <c r="D665" s="2306" t="s">
        <v>75</v>
      </c>
      <c r="E665" s="1860"/>
      <c r="F665" s="361">
        <f>SUM(J665:L665)</f>
        <v>0</v>
      </c>
      <c r="G665" s="1845" t="s">
        <v>98</v>
      </c>
      <c r="H665" s="1843" t="s">
        <v>98</v>
      </c>
      <c r="I665" s="1846" t="s">
        <v>98</v>
      </c>
      <c r="J665" s="1845"/>
      <c r="K665" s="1843"/>
      <c r="L665" s="1844"/>
      <c r="M665" s="1842" t="s">
        <v>97</v>
      </c>
      <c r="N665" s="1843" t="s">
        <v>97</v>
      </c>
      <c r="O665" s="1843" t="s">
        <v>97</v>
      </c>
      <c r="P665" s="1843" t="s">
        <v>97</v>
      </c>
      <c r="Q665" s="1844" t="s">
        <v>97</v>
      </c>
    </row>
    <row r="666" spans="1:17" ht="31.5">
      <c r="A666" s="2482"/>
      <c r="B666" s="2469"/>
      <c r="C666" s="2806"/>
      <c r="D666" s="2306" t="s">
        <v>76</v>
      </c>
      <c r="E666" s="1860"/>
      <c r="F666" s="361">
        <f>SUM(G666:I666)</f>
        <v>0</v>
      </c>
      <c r="G666" s="1845"/>
      <c r="H666" s="1843"/>
      <c r="I666" s="1846"/>
      <c r="J666" s="1845" t="s">
        <v>97</v>
      </c>
      <c r="K666" s="1843" t="s">
        <v>97</v>
      </c>
      <c r="L666" s="1844" t="s">
        <v>97</v>
      </c>
      <c r="M666" s="1842" t="s">
        <v>97</v>
      </c>
      <c r="N666" s="1843" t="s">
        <v>97</v>
      </c>
      <c r="O666" s="1843" t="s">
        <v>97</v>
      </c>
      <c r="P666" s="1843" t="s">
        <v>97</v>
      </c>
      <c r="Q666" s="1844" t="s">
        <v>97</v>
      </c>
    </row>
    <row r="667" spans="1:17">
      <c r="A667" s="2482"/>
      <c r="B667" s="2469"/>
      <c r="C667" s="2806"/>
      <c r="D667" s="2306" t="s">
        <v>77</v>
      </c>
      <c r="E667" s="1860">
        <v>92</v>
      </c>
      <c r="F667" s="2352">
        <f>SUM(M667:Q667)</f>
        <v>31</v>
      </c>
      <c r="G667" s="1845"/>
      <c r="H667" s="1843"/>
      <c r="I667" s="1846"/>
      <c r="J667" s="1845"/>
      <c r="K667" s="1843"/>
      <c r="L667" s="1844"/>
      <c r="M667" s="1842"/>
      <c r="N667" s="1843">
        <v>3</v>
      </c>
      <c r="O667" s="1843">
        <v>28</v>
      </c>
      <c r="P667" s="1843"/>
      <c r="Q667" s="1844"/>
    </row>
    <row r="668" spans="1:17" ht="32.25" thickBot="1">
      <c r="A668" s="2482"/>
      <c r="B668" s="2469"/>
      <c r="C668" s="2806"/>
      <c r="D668" s="2308" t="s">
        <v>78</v>
      </c>
      <c r="E668" s="1868"/>
      <c r="F668" s="2351">
        <f>SUM(M668:Q668)</f>
        <v>0</v>
      </c>
      <c r="G668" s="1892" t="s">
        <v>97</v>
      </c>
      <c r="H668" s="1890" t="s">
        <v>97</v>
      </c>
      <c r="I668" s="1911" t="s">
        <v>97</v>
      </c>
      <c r="J668" s="1856" t="s">
        <v>97</v>
      </c>
      <c r="K668" s="1854" t="s">
        <v>98</v>
      </c>
      <c r="L668" s="1855" t="s">
        <v>98</v>
      </c>
      <c r="M668" s="1910"/>
      <c r="N668" s="1871"/>
      <c r="O668" s="1871"/>
      <c r="P668" s="1871"/>
      <c r="Q668" s="1872"/>
    </row>
    <row r="669" spans="1:17" ht="31.5">
      <c r="A669" s="2482"/>
      <c r="B669" s="2468" t="s">
        <v>453</v>
      </c>
      <c r="C669" s="2794" t="s">
        <v>454</v>
      </c>
      <c r="D669" s="2320" t="s">
        <v>74</v>
      </c>
      <c r="E669" s="1858"/>
      <c r="F669" s="2350">
        <f>SUM(J669:L669)</f>
        <v>0</v>
      </c>
      <c r="G669" s="1837" t="s">
        <v>97</v>
      </c>
      <c r="H669" s="1834" t="s">
        <v>97</v>
      </c>
      <c r="I669" s="1835" t="s">
        <v>97</v>
      </c>
      <c r="J669" s="1832"/>
      <c r="K669" s="1827"/>
      <c r="L669" s="1836"/>
      <c r="M669" s="1837" t="s">
        <v>97</v>
      </c>
      <c r="N669" s="1834" t="s">
        <v>97</v>
      </c>
      <c r="O669" s="1834" t="s">
        <v>97</v>
      </c>
      <c r="P669" s="1834" t="s">
        <v>97</v>
      </c>
      <c r="Q669" s="1835" t="s">
        <v>97</v>
      </c>
    </row>
    <row r="670" spans="1:17" ht="31.5">
      <c r="A670" s="2482"/>
      <c r="B670" s="2469"/>
      <c r="C670" s="2795"/>
      <c r="D670" s="2321" t="s">
        <v>75</v>
      </c>
      <c r="E670" s="1860"/>
      <c r="F670" s="361">
        <f>SUM(J670:L670)</f>
        <v>0</v>
      </c>
      <c r="G670" s="1845" t="s">
        <v>98</v>
      </c>
      <c r="H670" s="1843" t="s">
        <v>98</v>
      </c>
      <c r="I670" s="1844" t="s">
        <v>98</v>
      </c>
      <c r="J670" s="1845"/>
      <c r="K670" s="1843"/>
      <c r="L670" s="1844"/>
      <c r="M670" s="1845" t="s">
        <v>97</v>
      </c>
      <c r="N670" s="1843" t="s">
        <v>97</v>
      </c>
      <c r="O670" s="1843" t="s">
        <v>97</v>
      </c>
      <c r="P670" s="1843" t="s">
        <v>97</v>
      </c>
      <c r="Q670" s="1844" t="s">
        <v>97</v>
      </c>
    </row>
    <row r="671" spans="1:17" ht="31.5">
      <c r="A671" s="2482"/>
      <c r="B671" s="2469"/>
      <c r="C671" s="2795"/>
      <c r="D671" s="2321" t="s">
        <v>76</v>
      </c>
      <c r="E671" s="1860"/>
      <c r="F671" s="361">
        <f>SUM(G671:I671)</f>
        <v>0</v>
      </c>
      <c r="G671" s="1845"/>
      <c r="H671" s="1843"/>
      <c r="I671" s="1844"/>
      <c r="J671" s="1845" t="s">
        <v>97</v>
      </c>
      <c r="K671" s="1843" t="s">
        <v>97</v>
      </c>
      <c r="L671" s="1844" t="s">
        <v>97</v>
      </c>
      <c r="M671" s="1845" t="s">
        <v>97</v>
      </c>
      <c r="N671" s="1843" t="s">
        <v>97</v>
      </c>
      <c r="O671" s="1843" t="s">
        <v>97</v>
      </c>
      <c r="P671" s="1843" t="s">
        <v>97</v>
      </c>
      <c r="Q671" s="1844" t="s">
        <v>97</v>
      </c>
    </row>
    <row r="672" spans="1:17">
      <c r="A672" s="2482"/>
      <c r="B672" s="2469"/>
      <c r="C672" s="2795"/>
      <c r="D672" s="2321" t="s">
        <v>77</v>
      </c>
      <c r="E672" s="1860">
        <v>95</v>
      </c>
      <c r="F672" s="361">
        <f>SUM(M672:Q672)</f>
        <v>24</v>
      </c>
      <c r="G672" s="1845" t="s">
        <v>98</v>
      </c>
      <c r="H672" s="1843" t="s">
        <v>98</v>
      </c>
      <c r="I672" s="1844" t="s">
        <v>98</v>
      </c>
      <c r="J672" s="1845" t="s">
        <v>97</v>
      </c>
      <c r="K672" s="1843" t="s">
        <v>97</v>
      </c>
      <c r="L672" s="1844" t="s">
        <v>97</v>
      </c>
      <c r="M672" s="1845">
        <v>1</v>
      </c>
      <c r="N672" s="1843">
        <v>6</v>
      </c>
      <c r="O672" s="1843">
        <v>13</v>
      </c>
      <c r="P672" s="1843">
        <v>2</v>
      </c>
      <c r="Q672" s="1844">
        <v>2</v>
      </c>
    </row>
    <row r="673" spans="1:17" ht="32.25" thickBot="1">
      <c r="A673" s="2482"/>
      <c r="B673" s="2470"/>
      <c r="C673" s="2796"/>
      <c r="D673" s="2322" t="s">
        <v>78</v>
      </c>
      <c r="E673" s="1868"/>
      <c r="F673" s="2351">
        <f>SUM(M673:Q673)</f>
        <v>0</v>
      </c>
      <c r="G673" s="1856" t="s">
        <v>97</v>
      </c>
      <c r="H673" s="1854" t="s">
        <v>97</v>
      </c>
      <c r="I673" s="1855" t="s">
        <v>97</v>
      </c>
      <c r="J673" s="1856" t="s">
        <v>97</v>
      </c>
      <c r="K673" s="1854" t="s">
        <v>98</v>
      </c>
      <c r="L673" s="1855" t="s">
        <v>98</v>
      </c>
      <c r="M673" s="1852"/>
      <c r="N673" s="1848"/>
      <c r="O673" s="1848"/>
      <c r="P673" s="1848"/>
      <c r="Q673" s="1869"/>
    </row>
    <row r="674" spans="1:17" ht="31.5">
      <c r="A674" s="2482"/>
      <c r="B674" s="2468" t="s">
        <v>455</v>
      </c>
      <c r="C674" s="2800" t="str">
        <f>IF(C673=0,"",C673)</f>
        <v/>
      </c>
      <c r="D674" s="2305" t="s">
        <v>74</v>
      </c>
      <c r="E674" s="1858"/>
      <c r="F674" s="2350">
        <f>SUM(J674:L674)</f>
        <v>0</v>
      </c>
      <c r="G674" s="1837" t="s">
        <v>97</v>
      </c>
      <c r="H674" s="1834" t="s">
        <v>97</v>
      </c>
      <c r="I674" s="1835" t="s">
        <v>97</v>
      </c>
      <c r="J674" s="1832"/>
      <c r="K674" s="1827"/>
      <c r="L674" s="1836"/>
      <c r="M674" s="1837" t="s">
        <v>97</v>
      </c>
      <c r="N674" s="1834" t="s">
        <v>97</v>
      </c>
      <c r="O674" s="1834" t="s">
        <v>97</v>
      </c>
      <c r="P674" s="1834" t="s">
        <v>97</v>
      </c>
      <c r="Q674" s="1835" t="s">
        <v>97</v>
      </c>
    </row>
    <row r="675" spans="1:17" ht="31.5">
      <c r="A675" s="2482"/>
      <c r="B675" s="2469"/>
      <c r="C675" s="2801"/>
      <c r="D675" s="2306" t="s">
        <v>75</v>
      </c>
      <c r="E675" s="1860"/>
      <c r="F675" s="361">
        <f>SUM(J675:L675)</f>
        <v>0</v>
      </c>
      <c r="G675" s="1845" t="s">
        <v>98</v>
      </c>
      <c r="H675" s="1843" t="s">
        <v>98</v>
      </c>
      <c r="I675" s="1844" t="s">
        <v>98</v>
      </c>
      <c r="J675" s="1845"/>
      <c r="K675" s="1843"/>
      <c r="L675" s="1844"/>
      <c r="M675" s="1845" t="s">
        <v>97</v>
      </c>
      <c r="N675" s="1843" t="s">
        <v>97</v>
      </c>
      <c r="O675" s="1843" t="s">
        <v>97</v>
      </c>
      <c r="P675" s="1843" t="s">
        <v>97</v>
      </c>
      <c r="Q675" s="1844" t="s">
        <v>97</v>
      </c>
    </row>
    <row r="676" spans="1:17" ht="31.5">
      <c r="A676" s="2482"/>
      <c r="B676" s="2469"/>
      <c r="C676" s="2801"/>
      <c r="D676" s="2306" t="s">
        <v>76</v>
      </c>
      <c r="E676" s="1860"/>
      <c r="F676" s="361">
        <f>SUM(G676:I676)</f>
        <v>0</v>
      </c>
      <c r="G676" s="1845"/>
      <c r="H676" s="1843"/>
      <c r="I676" s="1844"/>
      <c r="J676" s="1845" t="s">
        <v>97</v>
      </c>
      <c r="K676" s="1843" t="s">
        <v>97</v>
      </c>
      <c r="L676" s="1844" t="s">
        <v>97</v>
      </c>
      <c r="M676" s="1845" t="s">
        <v>97</v>
      </c>
      <c r="N676" s="1843" t="s">
        <v>97</v>
      </c>
      <c r="O676" s="1843" t="s">
        <v>97</v>
      </c>
      <c r="P676" s="1843" t="s">
        <v>97</v>
      </c>
      <c r="Q676" s="1844" t="s">
        <v>97</v>
      </c>
    </row>
    <row r="677" spans="1:17">
      <c r="A677" s="2482"/>
      <c r="B677" s="2469"/>
      <c r="C677" s="2801"/>
      <c r="D677" s="2306" t="s">
        <v>77</v>
      </c>
      <c r="E677" s="1860">
        <v>98.4</v>
      </c>
      <c r="F677" s="361">
        <f>SUM(M677:Q677)</f>
        <v>13</v>
      </c>
      <c r="G677" s="1845" t="s">
        <v>98</v>
      </c>
      <c r="H677" s="1843" t="s">
        <v>98</v>
      </c>
      <c r="I677" s="1844" t="s">
        <v>98</v>
      </c>
      <c r="J677" s="1845" t="s">
        <v>97</v>
      </c>
      <c r="K677" s="1843" t="s">
        <v>97</v>
      </c>
      <c r="L677" s="1844" t="s">
        <v>97</v>
      </c>
      <c r="M677" s="1841"/>
      <c r="N677" s="1839">
        <v>4</v>
      </c>
      <c r="O677" s="1839">
        <v>6</v>
      </c>
      <c r="P677" s="1839">
        <v>3</v>
      </c>
      <c r="Q677" s="1857"/>
    </row>
    <row r="678" spans="1:17" ht="32.25" thickBot="1">
      <c r="A678" s="2482"/>
      <c r="B678" s="2470"/>
      <c r="C678" s="2802"/>
      <c r="D678" s="2307" t="s">
        <v>78</v>
      </c>
      <c r="E678" s="1868"/>
      <c r="F678" s="2351">
        <f>SUM(M678:Q678)</f>
        <v>0</v>
      </c>
      <c r="G678" s="1856" t="s">
        <v>97</v>
      </c>
      <c r="H678" s="1854" t="s">
        <v>97</v>
      </c>
      <c r="I678" s="1855" t="s">
        <v>97</v>
      </c>
      <c r="J678" s="1856" t="s">
        <v>97</v>
      </c>
      <c r="K678" s="1854" t="s">
        <v>98</v>
      </c>
      <c r="L678" s="1855" t="s">
        <v>98</v>
      </c>
      <c r="M678" s="1852"/>
      <c r="N678" s="1848"/>
      <c r="O678" s="1848"/>
      <c r="P678" s="1848"/>
      <c r="Q678" s="1869"/>
    </row>
    <row r="679" spans="1:17" ht="32.25" thickBot="1">
      <c r="A679" s="2482"/>
      <c r="B679" s="2468" t="s">
        <v>457</v>
      </c>
      <c r="C679" s="2794" t="s">
        <v>458</v>
      </c>
      <c r="D679" s="2305" t="s">
        <v>74</v>
      </c>
      <c r="E679" s="1858"/>
      <c r="F679" s="2351">
        <f>SUM(J678:Q678)</f>
        <v>0</v>
      </c>
      <c r="G679" s="1837" t="s">
        <v>97</v>
      </c>
      <c r="H679" s="1834" t="s">
        <v>97</v>
      </c>
      <c r="I679" s="1835" t="s">
        <v>97</v>
      </c>
      <c r="J679" s="1832"/>
      <c r="K679" s="1827"/>
      <c r="L679" s="1836"/>
      <c r="M679" s="1837" t="s">
        <v>97</v>
      </c>
      <c r="N679" s="1834" t="s">
        <v>97</v>
      </c>
      <c r="O679" s="1834" t="s">
        <v>97</v>
      </c>
      <c r="P679" s="1834" t="s">
        <v>97</v>
      </c>
      <c r="Q679" s="1835" t="s">
        <v>97</v>
      </c>
    </row>
    <row r="680" spans="1:17" ht="31.5">
      <c r="A680" s="2482"/>
      <c r="B680" s="2469"/>
      <c r="C680" s="2795"/>
      <c r="D680" s="2306" t="s">
        <v>75</v>
      </c>
      <c r="E680" s="1860"/>
      <c r="F680" s="361">
        <v>0</v>
      </c>
      <c r="G680" s="1845" t="s">
        <v>98</v>
      </c>
      <c r="H680" s="1843" t="s">
        <v>98</v>
      </c>
      <c r="I680" s="1844" t="s">
        <v>98</v>
      </c>
      <c r="J680" s="1845"/>
      <c r="K680" s="1843"/>
      <c r="L680" s="1844"/>
      <c r="M680" s="1845" t="s">
        <v>97</v>
      </c>
      <c r="N680" s="1843" t="s">
        <v>97</v>
      </c>
      <c r="O680" s="1843" t="s">
        <v>97</v>
      </c>
      <c r="P680" s="1843" t="s">
        <v>97</v>
      </c>
      <c r="Q680" s="1844" t="s">
        <v>97</v>
      </c>
    </row>
    <row r="681" spans="1:17" ht="31.5">
      <c r="A681" s="2482"/>
      <c r="B681" s="2469"/>
      <c r="C681" s="2795"/>
      <c r="D681" s="2306" t="s">
        <v>76</v>
      </c>
      <c r="E681" s="1860"/>
      <c r="F681" s="361">
        <v>0</v>
      </c>
      <c r="G681" s="1845"/>
      <c r="H681" s="1843"/>
      <c r="I681" s="1844"/>
      <c r="J681" s="1845" t="s">
        <v>97</v>
      </c>
      <c r="K681" s="1843" t="s">
        <v>97</v>
      </c>
      <c r="L681" s="1844" t="s">
        <v>97</v>
      </c>
      <c r="M681" s="1845" t="s">
        <v>97</v>
      </c>
      <c r="N681" s="1843" t="s">
        <v>97</v>
      </c>
      <c r="O681" s="1843" t="s">
        <v>97</v>
      </c>
      <c r="P681" s="1843" t="s">
        <v>97</v>
      </c>
      <c r="Q681" s="1844" t="s">
        <v>97</v>
      </c>
    </row>
    <row r="682" spans="1:17">
      <c r="A682" s="2482"/>
      <c r="B682" s="2469"/>
      <c r="C682" s="2795"/>
      <c r="D682" s="2306" t="s">
        <v>77</v>
      </c>
      <c r="E682" s="1860">
        <v>93.8</v>
      </c>
      <c r="F682" s="361">
        <f>SUM(M682:Q682)</f>
        <v>17</v>
      </c>
      <c r="G682" s="1845" t="s">
        <v>98</v>
      </c>
      <c r="H682" s="1843" t="s">
        <v>98</v>
      </c>
      <c r="I682" s="1844" t="s">
        <v>98</v>
      </c>
      <c r="J682" s="1845" t="s">
        <v>97</v>
      </c>
      <c r="K682" s="1843" t="s">
        <v>97</v>
      </c>
      <c r="L682" s="1844" t="s">
        <v>97</v>
      </c>
      <c r="M682" s="1845">
        <v>0</v>
      </c>
      <c r="N682" s="1843">
        <v>3</v>
      </c>
      <c r="O682" s="1843">
        <v>14</v>
      </c>
      <c r="P682" s="1843">
        <v>0</v>
      </c>
      <c r="Q682" s="1844">
        <v>0</v>
      </c>
    </row>
    <row r="683" spans="1:17" ht="32.25" thickBot="1">
      <c r="A683" s="2482"/>
      <c r="B683" s="2469"/>
      <c r="C683" s="2795"/>
      <c r="D683" s="2308" t="s">
        <v>78</v>
      </c>
      <c r="E683" s="1910"/>
      <c r="F683" s="2352">
        <v>0</v>
      </c>
      <c r="G683" s="1892" t="s">
        <v>97</v>
      </c>
      <c r="H683" s="1890" t="s">
        <v>97</v>
      </c>
      <c r="I683" s="1891" t="s">
        <v>97</v>
      </c>
      <c r="J683" s="1892" t="s">
        <v>97</v>
      </c>
      <c r="K683" s="1890" t="s">
        <v>98</v>
      </c>
      <c r="L683" s="1891" t="s">
        <v>98</v>
      </c>
      <c r="M683" s="1850"/>
      <c r="N683" s="1871"/>
      <c r="O683" s="1871"/>
      <c r="P683" s="1871"/>
      <c r="Q683" s="1872"/>
    </row>
    <row r="684" spans="1:17" ht="31.5">
      <c r="A684" s="2482"/>
      <c r="B684" s="2468" t="s">
        <v>459</v>
      </c>
      <c r="C684" s="2794" t="s">
        <v>460</v>
      </c>
      <c r="D684" s="2305" t="s">
        <v>74</v>
      </c>
      <c r="E684" s="1858"/>
      <c r="F684" s="2350">
        <f>SUM(J684:L684)</f>
        <v>0</v>
      </c>
      <c r="G684" s="1837" t="s">
        <v>97</v>
      </c>
      <c r="H684" s="1834" t="s">
        <v>97</v>
      </c>
      <c r="I684" s="1838" t="s">
        <v>97</v>
      </c>
      <c r="J684" s="1832"/>
      <c r="K684" s="1827"/>
      <c r="L684" s="1836"/>
      <c r="M684" s="1833" t="s">
        <v>97</v>
      </c>
      <c r="N684" s="1834" t="s">
        <v>97</v>
      </c>
      <c r="O684" s="1834" t="s">
        <v>97</v>
      </c>
      <c r="P684" s="1834" t="s">
        <v>97</v>
      </c>
      <c r="Q684" s="1835" t="s">
        <v>97</v>
      </c>
    </row>
    <row r="685" spans="1:17" ht="31.5">
      <c r="A685" s="2482"/>
      <c r="B685" s="2469"/>
      <c r="C685" s="2795"/>
      <c r="D685" s="2306" t="s">
        <v>75</v>
      </c>
      <c r="E685" s="1860"/>
      <c r="F685" s="361">
        <f>SUM(J685:L685)</f>
        <v>0</v>
      </c>
      <c r="G685" s="1845" t="s">
        <v>98</v>
      </c>
      <c r="H685" s="1843" t="s">
        <v>98</v>
      </c>
      <c r="I685" s="1846" t="s">
        <v>98</v>
      </c>
      <c r="J685" s="1845"/>
      <c r="K685" s="1843"/>
      <c r="L685" s="1844"/>
      <c r="M685" s="1842" t="s">
        <v>97</v>
      </c>
      <c r="N685" s="1843" t="s">
        <v>97</v>
      </c>
      <c r="O685" s="1843" t="s">
        <v>97</v>
      </c>
      <c r="P685" s="1843" t="s">
        <v>97</v>
      </c>
      <c r="Q685" s="1844" t="s">
        <v>97</v>
      </c>
    </row>
    <row r="686" spans="1:17" ht="31.5">
      <c r="A686" s="2482"/>
      <c r="B686" s="2469"/>
      <c r="C686" s="2795"/>
      <c r="D686" s="2306" t="s">
        <v>76</v>
      </c>
      <c r="E686" s="1860"/>
      <c r="F686" s="361">
        <f>SUM(G686:I686)</f>
        <v>0</v>
      </c>
      <c r="G686" s="1845"/>
      <c r="H686" s="1843"/>
      <c r="I686" s="1846"/>
      <c r="J686" s="1845" t="s">
        <v>97</v>
      </c>
      <c r="K686" s="1843" t="s">
        <v>97</v>
      </c>
      <c r="L686" s="1844" t="s">
        <v>97</v>
      </c>
      <c r="M686" s="1842" t="s">
        <v>97</v>
      </c>
      <c r="N686" s="1843" t="s">
        <v>97</v>
      </c>
      <c r="O686" s="1843" t="s">
        <v>97</v>
      </c>
      <c r="P686" s="1843" t="s">
        <v>97</v>
      </c>
      <c r="Q686" s="1844" t="s">
        <v>97</v>
      </c>
    </row>
    <row r="687" spans="1:17" ht="16.5" thickBot="1">
      <c r="A687" s="2482"/>
      <c r="B687" s="2469"/>
      <c r="C687" s="2795"/>
      <c r="D687" s="2306" t="s">
        <v>77</v>
      </c>
      <c r="E687" s="1860">
        <v>99.6</v>
      </c>
      <c r="F687" s="2351">
        <f>SUM(M687:Q687)</f>
        <v>29</v>
      </c>
      <c r="G687" s="1845"/>
      <c r="H687" s="1843"/>
      <c r="I687" s="1846"/>
      <c r="J687" s="1845"/>
      <c r="K687" s="1843"/>
      <c r="L687" s="1844"/>
      <c r="M687" s="1842"/>
      <c r="N687" s="1843">
        <v>3</v>
      </c>
      <c r="O687" s="1843">
        <v>22</v>
      </c>
      <c r="P687" s="1843">
        <v>4</v>
      </c>
      <c r="Q687" s="1844"/>
    </row>
    <row r="688" spans="1:17" ht="32.25" thickBot="1">
      <c r="A688" s="2482"/>
      <c r="B688" s="2470"/>
      <c r="C688" s="2796"/>
      <c r="D688" s="2307" t="s">
        <v>78</v>
      </c>
      <c r="E688" s="1868"/>
      <c r="F688" s="2351">
        <f>SUM(M688:Q688)</f>
        <v>0</v>
      </c>
      <c r="G688" s="1856" t="s">
        <v>97</v>
      </c>
      <c r="H688" s="1854" t="s">
        <v>97</v>
      </c>
      <c r="I688" s="1912" t="s">
        <v>97</v>
      </c>
      <c r="J688" s="1856" t="s">
        <v>97</v>
      </c>
      <c r="K688" s="1854" t="s">
        <v>98</v>
      </c>
      <c r="L688" s="1855" t="s">
        <v>98</v>
      </c>
      <c r="M688" s="1868"/>
      <c r="N688" s="1848"/>
      <c r="O688" s="1848"/>
      <c r="P688" s="1848"/>
      <c r="Q688" s="1869"/>
    </row>
    <row r="689" spans="1:17" ht="31.5">
      <c r="A689" s="2482"/>
      <c r="B689" s="2468" t="s">
        <v>462</v>
      </c>
      <c r="C689" s="2794" t="s">
        <v>463</v>
      </c>
      <c r="D689" s="2305" t="s">
        <v>74</v>
      </c>
      <c r="E689" s="1858"/>
      <c r="F689" s="2350">
        <f>SUM(J689:L689)</f>
        <v>0</v>
      </c>
      <c r="G689" s="1837" t="s">
        <v>97</v>
      </c>
      <c r="H689" s="1834" t="s">
        <v>97</v>
      </c>
      <c r="I689" s="1835" t="s">
        <v>97</v>
      </c>
      <c r="J689" s="1832"/>
      <c r="K689" s="1827"/>
      <c r="L689" s="1836"/>
      <c r="M689" s="1837" t="s">
        <v>97</v>
      </c>
      <c r="N689" s="1834" t="s">
        <v>97</v>
      </c>
      <c r="O689" s="1834" t="s">
        <v>97</v>
      </c>
      <c r="P689" s="1834" t="s">
        <v>97</v>
      </c>
      <c r="Q689" s="1835" t="s">
        <v>97</v>
      </c>
    </row>
    <row r="690" spans="1:17" ht="31.5">
      <c r="A690" s="2482"/>
      <c r="B690" s="2469"/>
      <c r="C690" s="2795"/>
      <c r="D690" s="2306" t="s">
        <v>75</v>
      </c>
      <c r="E690" s="1860"/>
      <c r="F690" s="361">
        <f>SUM(J690:L690)</f>
        <v>0</v>
      </c>
      <c r="G690" s="1845" t="s">
        <v>98</v>
      </c>
      <c r="H690" s="1843" t="s">
        <v>98</v>
      </c>
      <c r="I690" s="1844" t="s">
        <v>98</v>
      </c>
      <c r="J690" s="1845"/>
      <c r="K690" s="1843"/>
      <c r="L690" s="1844"/>
      <c r="M690" s="1845" t="s">
        <v>97</v>
      </c>
      <c r="N690" s="1843" t="s">
        <v>97</v>
      </c>
      <c r="O690" s="1843" t="s">
        <v>97</v>
      </c>
      <c r="P690" s="1843" t="s">
        <v>97</v>
      </c>
      <c r="Q690" s="1844" t="s">
        <v>97</v>
      </c>
    </row>
    <row r="691" spans="1:17" ht="31.5">
      <c r="A691" s="2482"/>
      <c r="B691" s="2469"/>
      <c r="C691" s="2795"/>
      <c r="D691" s="2306" t="s">
        <v>76</v>
      </c>
      <c r="E691" s="1860"/>
      <c r="F691" s="361">
        <f>SUM(G691:I691)</f>
        <v>0</v>
      </c>
      <c r="G691" s="1845"/>
      <c r="H691" s="1843"/>
      <c r="I691" s="1844"/>
      <c r="J691" s="1845" t="s">
        <v>97</v>
      </c>
      <c r="K691" s="1843" t="s">
        <v>97</v>
      </c>
      <c r="L691" s="1844" t="s">
        <v>97</v>
      </c>
      <c r="M691" s="1845" t="s">
        <v>97</v>
      </c>
      <c r="N691" s="1843" t="s">
        <v>97</v>
      </c>
      <c r="O691" s="1843" t="s">
        <v>97</v>
      </c>
      <c r="P691" s="1843" t="s">
        <v>97</v>
      </c>
      <c r="Q691" s="1844" t="s">
        <v>97</v>
      </c>
    </row>
    <row r="692" spans="1:17" ht="16.5" thickBot="1">
      <c r="A692" s="2482"/>
      <c r="B692" s="2469"/>
      <c r="C692" s="2795"/>
      <c r="D692" s="2306" t="s">
        <v>77</v>
      </c>
      <c r="E692" s="1860">
        <v>95</v>
      </c>
      <c r="F692" s="2351">
        <f>SUM(M692:Q692)</f>
        <v>77</v>
      </c>
      <c r="G692" s="1845" t="s">
        <v>98</v>
      </c>
      <c r="H692" s="1843" t="s">
        <v>98</v>
      </c>
      <c r="I692" s="1844" t="s">
        <v>98</v>
      </c>
      <c r="J692" s="1845" t="s">
        <v>97</v>
      </c>
      <c r="K692" s="1843" t="s">
        <v>97</v>
      </c>
      <c r="L692" s="1844" t="s">
        <v>97</v>
      </c>
      <c r="M692" s="1845">
        <v>17</v>
      </c>
      <c r="N692" s="1843">
        <v>12</v>
      </c>
      <c r="O692" s="1843">
        <v>31</v>
      </c>
      <c r="P692" s="1843">
        <v>9</v>
      </c>
      <c r="Q692" s="1844">
        <v>8</v>
      </c>
    </row>
    <row r="693" spans="1:17" ht="32.25" thickBot="1">
      <c r="A693" s="2482"/>
      <c r="B693" s="2470"/>
      <c r="C693" s="2796"/>
      <c r="D693" s="2307" t="s">
        <v>78</v>
      </c>
      <c r="E693" s="1868"/>
      <c r="F693" s="2351">
        <f>SUM(M693:Q693)</f>
        <v>0</v>
      </c>
      <c r="G693" s="1856" t="s">
        <v>97</v>
      </c>
      <c r="H693" s="1854" t="s">
        <v>97</v>
      </c>
      <c r="I693" s="1855" t="s">
        <v>97</v>
      </c>
      <c r="J693" s="1856" t="s">
        <v>97</v>
      </c>
      <c r="K693" s="1854" t="s">
        <v>98</v>
      </c>
      <c r="L693" s="1855" t="s">
        <v>98</v>
      </c>
      <c r="M693" s="1852"/>
      <c r="N693" s="1848"/>
      <c r="O693" s="1848"/>
      <c r="P693" s="1848"/>
      <c r="Q693" s="1869"/>
    </row>
    <row r="694" spans="1:17" ht="31.5">
      <c r="A694" s="2465" t="s">
        <v>220</v>
      </c>
      <c r="B694" s="2454" t="s">
        <v>464</v>
      </c>
      <c r="C694" s="2789" t="s">
        <v>465</v>
      </c>
      <c r="D694" s="2305" t="s">
        <v>74</v>
      </c>
      <c r="E694" s="1926">
        <v>10</v>
      </c>
      <c r="F694" s="2356">
        <f t="shared" ref="F694:F695" si="7">SUM(J694:L694)</f>
        <v>35</v>
      </c>
      <c r="G694" s="2390" t="s">
        <v>97</v>
      </c>
      <c r="H694" s="1920" t="s">
        <v>97</v>
      </c>
      <c r="I694" s="1927" t="s">
        <v>97</v>
      </c>
      <c r="J694" s="1925"/>
      <c r="K694" s="1920">
        <v>35</v>
      </c>
      <c r="L694" s="1927"/>
      <c r="M694" s="1925" t="s">
        <v>97</v>
      </c>
      <c r="N694" s="1920" t="s">
        <v>97</v>
      </c>
      <c r="O694" s="1920" t="s">
        <v>97</v>
      </c>
      <c r="P694" s="1920" t="s">
        <v>97</v>
      </c>
      <c r="Q694" s="2391" t="s">
        <v>97</v>
      </c>
    </row>
    <row r="695" spans="1:17" ht="31.5">
      <c r="A695" s="2466"/>
      <c r="B695" s="2455"/>
      <c r="C695" s="2790"/>
      <c r="D695" s="2306" t="s">
        <v>75</v>
      </c>
      <c r="E695" s="1931"/>
      <c r="F695" s="2357">
        <f t="shared" si="7"/>
        <v>0</v>
      </c>
      <c r="G695" s="1945" t="s">
        <v>98</v>
      </c>
      <c r="H695" s="1928" t="s">
        <v>98</v>
      </c>
      <c r="I695" s="1932" t="s">
        <v>98</v>
      </c>
      <c r="J695" s="1930"/>
      <c r="K695" s="1928"/>
      <c r="L695" s="1932"/>
      <c r="M695" s="1930" t="s">
        <v>97</v>
      </c>
      <c r="N695" s="1928" t="s">
        <v>97</v>
      </c>
      <c r="O695" s="1928" t="s">
        <v>97</v>
      </c>
      <c r="P695" s="1928" t="s">
        <v>97</v>
      </c>
      <c r="Q695" s="1946" t="s">
        <v>97</v>
      </c>
    </row>
    <row r="696" spans="1:17" ht="31.5">
      <c r="A696" s="2466"/>
      <c r="B696" s="2455"/>
      <c r="C696" s="2790"/>
      <c r="D696" s="2306" t="s">
        <v>76</v>
      </c>
      <c r="E696" s="1931"/>
      <c r="F696" s="2357">
        <f>SUM(G696:I696)</f>
        <v>6</v>
      </c>
      <c r="G696" s="1945">
        <v>4</v>
      </c>
      <c r="H696" s="1928">
        <v>2</v>
      </c>
      <c r="I696" s="1932"/>
      <c r="J696" s="1930" t="s">
        <v>97</v>
      </c>
      <c r="K696" s="1928" t="s">
        <v>97</v>
      </c>
      <c r="L696" s="1932" t="s">
        <v>97</v>
      </c>
      <c r="M696" s="1930" t="s">
        <v>97</v>
      </c>
      <c r="N696" s="1928" t="s">
        <v>97</v>
      </c>
      <c r="O696" s="1928" t="s">
        <v>97</v>
      </c>
      <c r="P696" s="1928" t="s">
        <v>97</v>
      </c>
      <c r="Q696" s="1946" t="s">
        <v>97</v>
      </c>
    </row>
    <row r="697" spans="1:17">
      <c r="A697" s="2466"/>
      <c r="B697" s="2455"/>
      <c r="C697" s="2790"/>
      <c r="D697" s="2306" t="s">
        <v>77</v>
      </c>
      <c r="E697" s="1931">
        <v>100</v>
      </c>
      <c r="F697" s="2357">
        <f t="shared" ref="F697:F698" si="8">SUM(M697:Q697)</f>
        <v>150</v>
      </c>
      <c r="G697" s="1945" t="s">
        <v>98</v>
      </c>
      <c r="H697" s="1928" t="s">
        <v>98</v>
      </c>
      <c r="I697" s="1932" t="s">
        <v>98</v>
      </c>
      <c r="J697" s="1930" t="s">
        <v>97</v>
      </c>
      <c r="K697" s="1928" t="s">
        <v>97</v>
      </c>
      <c r="L697" s="1932" t="s">
        <v>97</v>
      </c>
      <c r="M697" s="1930">
        <v>9</v>
      </c>
      <c r="N697" s="1928">
        <v>13</v>
      </c>
      <c r="O697" s="1928">
        <v>120</v>
      </c>
      <c r="P697" s="1928">
        <v>8</v>
      </c>
      <c r="Q697" s="1946"/>
    </row>
    <row r="698" spans="1:17" ht="32.25" thickBot="1">
      <c r="A698" s="2466"/>
      <c r="B698" s="2473"/>
      <c r="C698" s="2792"/>
      <c r="D698" s="2308" t="s">
        <v>78</v>
      </c>
      <c r="E698" s="1939"/>
      <c r="F698" s="2358">
        <f t="shared" si="8"/>
        <v>0</v>
      </c>
      <c r="G698" s="2392" t="s">
        <v>97</v>
      </c>
      <c r="H698" s="1934" t="s">
        <v>97</v>
      </c>
      <c r="I698" s="1940" t="s">
        <v>97</v>
      </c>
      <c r="J698" s="1938" t="s">
        <v>97</v>
      </c>
      <c r="K698" s="1934" t="s">
        <v>98</v>
      </c>
      <c r="L698" s="1940" t="s">
        <v>98</v>
      </c>
      <c r="M698" s="1938"/>
      <c r="N698" s="1934"/>
      <c r="O698" s="1934"/>
      <c r="P698" s="1934"/>
      <c r="Q698" s="2393"/>
    </row>
    <row r="699" spans="1:17" ht="31.5">
      <c r="A699" s="2466"/>
      <c r="B699" s="2454" t="s">
        <v>466</v>
      </c>
      <c r="C699" s="2789" t="s">
        <v>467</v>
      </c>
      <c r="D699" s="2305" t="s">
        <v>74</v>
      </c>
      <c r="E699" s="1926"/>
      <c r="F699" s="2356">
        <f t="shared" ref="F699:F700" si="9">SUM(J699:L699)</f>
        <v>0</v>
      </c>
      <c r="G699" s="2390" t="s">
        <v>97</v>
      </c>
      <c r="H699" s="1920" t="s">
        <v>97</v>
      </c>
      <c r="I699" s="1927" t="s">
        <v>97</v>
      </c>
      <c r="J699" s="1925"/>
      <c r="K699" s="1920"/>
      <c r="L699" s="1927"/>
      <c r="M699" s="1925" t="s">
        <v>97</v>
      </c>
      <c r="N699" s="1920" t="s">
        <v>97</v>
      </c>
      <c r="O699" s="1920" t="s">
        <v>97</v>
      </c>
      <c r="P699" s="1920" t="s">
        <v>97</v>
      </c>
      <c r="Q699" s="2391" t="s">
        <v>97</v>
      </c>
    </row>
    <row r="700" spans="1:17" ht="31.5">
      <c r="A700" s="2466"/>
      <c r="B700" s="2455"/>
      <c r="C700" s="2790"/>
      <c r="D700" s="2306" t="s">
        <v>75</v>
      </c>
      <c r="E700" s="1931"/>
      <c r="F700" s="2357">
        <f t="shared" si="9"/>
        <v>0</v>
      </c>
      <c r="G700" s="1945" t="s">
        <v>98</v>
      </c>
      <c r="H700" s="1928" t="s">
        <v>98</v>
      </c>
      <c r="I700" s="1932" t="s">
        <v>98</v>
      </c>
      <c r="J700" s="1930"/>
      <c r="K700" s="1928"/>
      <c r="L700" s="1932"/>
      <c r="M700" s="1930" t="s">
        <v>97</v>
      </c>
      <c r="N700" s="1928" t="s">
        <v>97</v>
      </c>
      <c r="O700" s="1928" t="s">
        <v>97</v>
      </c>
      <c r="P700" s="1928" t="s">
        <v>97</v>
      </c>
      <c r="Q700" s="1946" t="s">
        <v>97</v>
      </c>
    </row>
    <row r="701" spans="1:17" ht="31.5">
      <c r="A701" s="2466"/>
      <c r="B701" s="2455"/>
      <c r="C701" s="2790"/>
      <c r="D701" s="2306" t="s">
        <v>76</v>
      </c>
      <c r="E701" s="1931"/>
      <c r="F701" s="2357">
        <f>SUM(G701:I701)</f>
        <v>0</v>
      </c>
      <c r="G701" s="1945"/>
      <c r="H701" s="1928"/>
      <c r="I701" s="1932"/>
      <c r="J701" s="1930" t="s">
        <v>97</v>
      </c>
      <c r="K701" s="1928" t="s">
        <v>97</v>
      </c>
      <c r="L701" s="1932" t="s">
        <v>97</v>
      </c>
      <c r="M701" s="1930" t="s">
        <v>97</v>
      </c>
      <c r="N701" s="1928" t="s">
        <v>97</v>
      </c>
      <c r="O701" s="1928" t="s">
        <v>97</v>
      </c>
      <c r="P701" s="1928" t="s">
        <v>97</v>
      </c>
      <c r="Q701" s="1946" t="s">
        <v>97</v>
      </c>
    </row>
    <row r="702" spans="1:17">
      <c r="A702" s="2466"/>
      <c r="B702" s="2455"/>
      <c r="C702" s="2790"/>
      <c r="D702" s="2306" t="s">
        <v>77</v>
      </c>
      <c r="E702" s="1931">
        <v>71</v>
      </c>
      <c r="F702" s="2357">
        <f t="shared" ref="F702:F703" si="10">SUM(M702:Q702)</f>
        <v>20</v>
      </c>
      <c r="G702" s="1945" t="s">
        <v>98</v>
      </c>
      <c r="H702" s="1928" t="s">
        <v>98</v>
      </c>
      <c r="I702" s="1932" t="s">
        <v>98</v>
      </c>
      <c r="J702" s="1930" t="s">
        <v>97</v>
      </c>
      <c r="K702" s="1928" t="s">
        <v>97</v>
      </c>
      <c r="L702" s="1932" t="s">
        <v>97</v>
      </c>
      <c r="M702" s="1930">
        <v>7</v>
      </c>
      <c r="N702" s="1928">
        <v>9</v>
      </c>
      <c r="O702" s="1928">
        <v>4</v>
      </c>
      <c r="P702" s="1928"/>
      <c r="Q702" s="1946"/>
    </row>
    <row r="703" spans="1:17" ht="32.25" thickBot="1">
      <c r="A703" s="2466"/>
      <c r="B703" s="2473"/>
      <c r="C703" s="2792"/>
      <c r="D703" s="2308" t="s">
        <v>78</v>
      </c>
      <c r="E703" s="1941"/>
      <c r="F703" s="2359">
        <f t="shared" si="10"/>
        <v>0</v>
      </c>
      <c r="G703" s="2392" t="s">
        <v>97</v>
      </c>
      <c r="H703" s="1934" t="s">
        <v>97</v>
      </c>
      <c r="I703" s="1940" t="s">
        <v>97</v>
      </c>
      <c r="J703" s="1938" t="s">
        <v>97</v>
      </c>
      <c r="K703" s="1934" t="s">
        <v>98</v>
      </c>
      <c r="L703" s="1940" t="s">
        <v>98</v>
      </c>
      <c r="M703" s="1938"/>
      <c r="N703" s="1934"/>
      <c r="O703" s="1934"/>
      <c r="P703" s="1934"/>
      <c r="Q703" s="2393"/>
    </row>
    <row r="704" spans="1:17" ht="31.5">
      <c r="A704" s="2466"/>
      <c r="B704" s="2454" t="s">
        <v>468</v>
      </c>
      <c r="C704" s="2789" t="s">
        <v>469</v>
      </c>
      <c r="D704" s="2305" t="s">
        <v>74</v>
      </c>
      <c r="E704" s="1926"/>
      <c r="F704" s="2356">
        <f t="shared" ref="F704:F705" si="11">SUM(J704:L704)</f>
        <v>0</v>
      </c>
      <c r="G704" s="2390" t="s">
        <v>97</v>
      </c>
      <c r="H704" s="1920" t="s">
        <v>97</v>
      </c>
      <c r="I704" s="1927" t="s">
        <v>97</v>
      </c>
      <c r="J704" s="1925"/>
      <c r="K704" s="1920"/>
      <c r="L704" s="1927"/>
      <c r="M704" s="1925" t="s">
        <v>97</v>
      </c>
      <c r="N704" s="1920" t="s">
        <v>97</v>
      </c>
      <c r="O704" s="1920" t="s">
        <v>97</v>
      </c>
      <c r="P704" s="1920" t="s">
        <v>97</v>
      </c>
      <c r="Q704" s="2391" t="s">
        <v>97</v>
      </c>
    </row>
    <row r="705" spans="1:17" ht="31.5">
      <c r="A705" s="2466"/>
      <c r="B705" s="2455"/>
      <c r="C705" s="2790"/>
      <c r="D705" s="2306" t="s">
        <v>75</v>
      </c>
      <c r="E705" s="1931"/>
      <c r="F705" s="2357">
        <f t="shared" si="11"/>
        <v>0</v>
      </c>
      <c r="G705" s="1945" t="s">
        <v>98</v>
      </c>
      <c r="H705" s="1928" t="s">
        <v>98</v>
      </c>
      <c r="I705" s="1932" t="s">
        <v>98</v>
      </c>
      <c r="J705" s="1930"/>
      <c r="K705" s="1928"/>
      <c r="L705" s="1932"/>
      <c r="M705" s="1930" t="s">
        <v>97</v>
      </c>
      <c r="N705" s="1928" t="s">
        <v>97</v>
      </c>
      <c r="O705" s="1928" t="s">
        <v>97</v>
      </c>
      <c r="P705" s="1928" t="s">
        <v>97</v>
      </c>
      <c r="Q705" s="1946" t="s">
        <v>97</v>
      </c>
    </row>
    <row r="706" spans="1:17" ht="31.5">
      <c r="A706" s="2466"/>
      <c r="B706" s="2455"/>
      <c r="C706" s="2790"/>
      <c r="D706" s="2306" t="s">
        <v>76</v>
      </c>
      <c r="E706" s="1931"/>
      <c r="F706" s="2357">
        <f>SUM(G706:I706)</f>
        <v>0</v>
      </c>
      <c r="G706" s="1945"/>
      <c r="H706" s="1928"/>
      <c r="I706" s="1932"/>
      <c r="J706" s="1930" t="s">
        <v>97</v>
      </c>
      <c r="K706" s="1928" t="s">
        <v>97</v>
      </c>
      <c r="L706" s="1932" t="s">
        <v>97</v>
      </c>
      <c r="M706" s="1930" t="s">
        <v>97</v>
      </c>
      <c r="N706" s="1928" t="s">
        <v>97</v>
      </c>
      <c r="O706" s="1928" t="s">
        <v>97</v>
      </c>
      <c r="P706" s="1928" t="s">
        <v>97</v>
      </c>
      <c r="Q706" s="1946" t="s">
        <v>97</v>
      </c>
    </row>
    <row r="707" spans="1:17">
      <c r="A707" s="2466"/>
      <c r="B707" s="2455"/>
      <c r="C707" s="2790"/>
      <c r="D707" s="2306" t="s">
        <v>77</v>
      </c>
      <c r="E707" s="1931">
        <v>102</v>
      </c>
      <c r="F707" s="2357">
        <f t="shared" ref="F707:F708" si="12">SUM(M707:Q707)</f>
        <v>42</v>
      </c>
      <c r="G707" s="1945" t="s">
        <v>98</v>
      </c>
      <c r="H707" s="1928" t="s">
        <v>98</v>
      </c>
      <c r="I707" s="1932" t="s">
        <v>98</v>
      </c>
      <c r="J707" s="1930" t="s">
        <v>97</v>
      </c>
      <c r="K707" s="1928" t="s">
        <v>97</v>
      </c>
      <c r="L707" s="1932" t="s">
        <v>97</v>
      </c>
      <c r="M707" s="1930"/>
      <c r="N707" s="1928">
        <v>7</v>
      </c>
      <c r="O707" s="1928">
        <v>30</v>
      </c>
      <c r="P707" s="1928">
        <v>5</v>
      </c>
      <c r="Q707" s="1946"/>
    </row>
    <row r="708" spans="1:17" ht="32.25" thickBot="1">
      <c r="A708" s="2466"/>
      <c r="B708" s="2456"/>
      <c r="C708" s="2791"/>
      <c r="D708" s="2307" t="s">
        <v>78</v>
      </c>
      <c r="E708" s="1939"/>
      <c r="F708" s="2358">
        <f t="shared" si="12"/>
        <v>0</v>
      </c>
      <c r="G708" s="2392" t="s">
        <v>97</v>
      </c>
      <c r="H708" s="1934" t="s">
        <v>97</v>
      </c>
      <c r="I708" s="1940" t="s">
        <v>97</v>
      </c>
      <c r="J708" s="1938" t="s">
        <v>97</v>
      </c>
      <c r="K708" s="1934" t="s">
        <v>98</v>
      </c>
      <c r="L708" s="1940" t="s">
        <v>98</v>
      </c>
      <c r="M708" s="1938"/>
      <c r="N708" s="1934"/>
      <c r="O708" s="1934"/>
      <c r="P708" s="1934"/>
      <c r="Q708" s="2393"/>
    </row>
    <row r="709" spans="1:17" ht="31.5">
      <c r="A709" s="2466"/>
      <c r="B709" s="2454" t="s">
        <v>470</v>
      </c>
      <c r="C709" s="2789" t="s">
        <v>471</v>
      </c>
      <c r="D709" s="2305" t="s">
        <v>74</v>
      </c>
      <c r="E709" s="1926"/>
      <c r="F709" s="2356">
        <f t="shared" ref="F709:F710" si="13">SUM(J709:L709)</f>
        <v>0</v>
      </c>
      <c r="G709" s="2390" t="s">
        <v>97</v>
      </c>
      <c r="H709" s="1920" t="s">
        <v>97</v>
      </c>
      <c r="I709" s="1927" t="s">
        <v>97</v>
      </c>
      <c r="J709" s="1925"/>
      <c r="K709" s="1920"/>
      <c r="L709" s="1927"/>
      <c r="M709" s="1925" t="s">
        <v>97</v>
      </c>
      <c r="N709" s="1920" t="s">
        <v>97</v>
      </c>
      <c r="O709" s="1920" t="s">
        <v>97</v>
      </c>
      <c r="P709" s="1920" t="s">
        <v>97</v>
      </c>
      <c r="Q709" s="2391" t="s">
        <v>97</v>
      </c>
    </row>
    <row r="710" spans="1:17" ht="31.5">
      <c r="A710" s="2466"/>
      <c r="B710" s="2455"/>
      <c r="C710" s="2790"/>
      <c r="D710" s="2306" t="s">
        <v>75</v>
      </c>
      <c r="E710" s="1931"/>
      <c r="F710" s="2357">
        <f t="shared" si="13"/>
        <v>0</v>
      </c>
      <c r="G710" s="1945" t="s">
        <v>98</v>
      </c>
      <c r="H710" s="1928" t="s">
        <v>98</v>
      </c>
      <c r="I710" s="1932" t="s">
        <v>98</v>
      </c>
      <c r="J710" s="1930"/>
      <c r="K710" s="1928"/>
      <c r="L710" s="1932"/>
      <c r="M710" s="1930" t="s">
        <v>97</v>
      </c>
      <c r="N710" s="1928" t="s">
        <v>97</v>
      </c>
      <c r="O710" s="1928" t="s">
        <v>97</v>
      </c>
      <c r="P710" s="1928" t="s">
        <v>97</v>
      </c>
      <c r="Q710" s="1946" t="s">
        <v>97</v>
      </c>
    </row>
    <row r="711" spans="1:17" ht="31.5">
      <c r="A711" s="2466"/>
      <c r="B711" s="2455"/>
      <c r="C711" s="2790"/>
      <c r="D711" s="2306" t="s">
        <v>76</v>
      </c>
      <c r="E711" s="1931"/>
      <c r="F711" s="2357">
        <f>SUM(G711:I711)</f>
        <v>0</v>
      </c>
      <c r="G711" s="1945"/>
      <c r="H711" s="1928"/>
      <c r="I711" s="1932"/>
      <c r="J711" s="1930" t="s">
        <v>97</v>
      </c>
      <c r="K711" s="1928" t="s">
        <v>97</v>
      </c>
      <c r="L711" s="1932" t="s">
        <v>97</v>
      </c>
      <c r="M711" s="1930" t="s">
        <v>97</v>
      </c>
      <c r="N711" s="1928" t="s">
        <v>97</v>
      </c>
      <c r="O711" s="1928" t="s">
        <v>97</v>
      </c>
      <c r="P711" s="1928" t="s">
        <v>97</v>
      </c>
      <c r="Q711" s="1946" t="s">
        <v>97</v>
      </c>
    </row>
    <row r="712" spans="1:17">
      <c r="A712" s="2466"/>
      <c r="B712" s="2455"/>
      <c r="C712" s="2790"/>
      <c r="D712" s="2306" t="s">
        <v>77</v>
      </c>
      <c r="E712" s="1931">
        <v>106</v>
      </c>
      <c r="F712" s="2357">
        <f t="shared" ref="F712:F713" si="14">SUM(M712:Q712)</f>
        <v>50</v>
      </c>
      <c r="G712" s="1945" t="s">
        <v>98</v>
      </c>
      <c r="H712" s="1928" t="s">
        <v>98</v>
      </c>
      <c r="I712" s="1932" t="s">
        <v>98</v>
      </c>
      <c r="J712" s="1930" t="s">
        <v>97</v>
      </c>
      <c r="K712" s="1928" t="s">
        <v>97</v>
      </c>
      <c r="L712" s="1932" t="s">
        <v>97</v>
      </c>
      <c r="M712" s="1930">
        <v>0</v>
      </c>
      <c r="N712" s="1928">
        <v>7</v>
      </c>
      <c r="O712" s="1928">
        <v>30</v>
      </c>
      <c r="P712" s="1928">
        <v>13</v>
      </c>
      <c r="Q712" s="1946">
        <v>0</v>
      </c>
    </row>
    <row r="713" spans="1:17" ht="32.25" thickBot="1">
      <c r="A713" s="2466"/>
      <c r="B713" s="2456"/>
      <c r="C713" s="2791"/>
      <c r="D713" s="2307" t="s">
        <v>78</v>
      </c>
      <c r="E713" s="1939"/>
      <c r="F713" s="2358">
        <f t="shared" si="14"/>
        <v>0</v>
      </c>
      <c r="G713" s="2392" t="s">
        <v>97</v>
      </c>
      <c r="H713" s="1934" t="s">
        <v>97</v>
      </c>
      <c r="I713" s="1940" t="s">
        <v>97</v>
      </c>
      <c r="J713" s="1938" t="s">
        <v>97</v>
      </c>
      <c r="K713" s="1934" t="s">
        <v>98</v>
      </c>
      <c r="L713" s="1940" t="s">
        <v>98</v>
      </c>
      <c r="M713" s="1938"/>
      <c r="N713" s="1934"/>
      <c r="O713" s="1934"/>
      <c r="P713" s="1934"/>
      <c r="Q713" s="2393"/>
    </row>
    <row r="714" spans="1:17" ht="31.5">
      <c r="A714" s="2466"/>
      <c r="B714" s="2454" t="s">
        <v>472</v>
      </c>
      <c r="C714" s="2789" t="s">
        <v>473</v>
      </c>
      <c r="D714" s="2305" t="s">
        <v>74</v>
      </c>
      <c r="E714" s="1926"/>
      <c r="F714" s="2356">
        <f t="shared" ref="F714:F715" si="15">SUM(J714:L714)</f>
        <v>0</v>
      </c>
      <c r="G714" s="2390" t="s">
        <v>97</v>
      </c>
      <c r="H714" s="1920" t="s">
        <v>97</v>
      </c>
      <c r="I714" s="1927" t="s">
        <v>97</v>
      </c>
      <c r="J714" s="1925"/>
      <c r="K714" s="1920"/>
      <c r="L714" s="1927"/>
      <c r="M714" s="1925" t="s">
        <v>97</v>
      </c>
      <c r="N714" s="1920" t="s">
        <v>97</v>
      </c>
      <c r="O714" s="1920" t="s">
        <v>97</v>
      </c>
      <c r="P714" s="1920" t="s">
        <v>97</v>
      </c>
      <c r="Q714" s="2391" t="s">
        <v>97</v>
      </c>
    </row>
    <row r="715" spans="1:17" ht="31.5">
      <c r="A715" s="2466"/>
      <c r="B715" s="2455"/>
      <c r="C715" s="2790"/>
      <c r="D715" s="2306" t="s">
        <v>75</v>
      </c>
      <c r="E715" s="1931"/>
      <c r="F715" s="2357">
        <f t="shared" si="15"/>
        <v>0</v>
      </c>
      <c r="G715" s="1945" t="s">
        <v>98</v>
      </c>
      <c r="H715" s="1928" t="s">
        <v>98</v>
      </c>
      <c r="I715" s="1932" t="s">
        <v>98</v>
      </c>
      <c r="J715" s="1930"/>
      <c r="K715" s="1928"/>
      <c r="L715" s="1932"/>
      <c r="M715" s="1930" t="s">
        <v>97</v>
      </c>
      <c r="N715" s="1928" t="s">
        <v>97</v>
      </c>
      <c r="O715" s="1928" t="s">
        <v>97</v>
      </c>
      <c r="P715" s="1928" t="s">
        <v>97</v>
      </c>
      <c r="Q715" s="1946" t="s">
        <v>97</v>
      </c>
    </row>
    <row r="716" spans="1:17" ht="31.5">
      <c r="A716" s="2466"/>
      <c r="B716" s="2455"/>
      <c r="C716" s="2790"/>
      <c r="D716" s="2306" t="s">
        <v>76</v>
      </c>
      <c r="E716" s="1931"/>
      <c r="F716" s="2357">
        <f>SUM(G716:I716)</f>
        <v>0</v>
      </c>
      <c r="G716" s="1945"/>
      <c r="H716" s="1928"/>
      <c r="I716" s="1932"/>
      <c r="J716" s="1930" t="s">
        <v>97</v>
      </c>
      <c r="K716" s="1928" t="s">
        <v>97</v>
      </c>
      <c r="L716" s="1932" t="s">
        <v>97</v>
      </c>
      <c r="M716" s="1930" t="s">
        <v>97</v>
      </c>
      <c r="N716" s="1928" t="s">
        <v>97</v>
      </c>
      <c r="O716" s="1928" t="s">
        <v>97</v>
      </c>
      <c r="P716" s="1928" t="s">
        <v>97</v>
      </c>
      <c r="Q716" s="1946" t="s">
        <v>97</v>
      </c>
    </row>
    <row r="717" spans="1:17">
      <c r="A717" s="2466"/>
      <c r="B717" s="2455"/>
      <c r="C717" s="2790"/>
      <c r="D717" s="2306" t="s">
        <v>77</v>
      </c>
      <c r="E717" s="1931">
        <v>101</v>
      </c>
      <c r="F717" s="2357">
        <f t="shared" ref="F717:F718" si="16">SUM(M717:Q717)</f>
        <v>50</v>
      </c>
      <c r="G717" s="1945" t="s">
        <v>98</v>
      </c>
      <c r="H717" s="1928" t="s">
        <v>98</v>
      </c>
      <c r="I717" s="1932" t="s">
        <v>98</v>
      </c>
      <c r="J717" s="1930" t="s">
        <v>97</v>
      </c>
      <c r="K717" s="1928" t="s">
        <v>97</v>
      </c>
      <c r="L717" s="1932" t="s">
        <v>97</v>
      </c>
      <c r="M717" s="1930">
        <v>3</v>
      </c>
      <c r="N717" s="1928">
        <v>0</v>
      </c>
      <c r="O717" s="1928">
        <v>40</v>
      </c>
      <c r="P717" s="1928">
        <v>7</v>
      </c>
      <c r="Q717" s="1946"/>
    </row>
    <row r="718" spans="1:17" ht="32.25" thickBot="1">
      <c r="A718" s="2467"/>
      <c r="B718" s="2456"/>
      <c r="C718" s="2791"/>
      <c r="D718" s="2307" t="s">
        <v>78</v>
      </c>
      <c r="E718" s="1939"/>
      <c r="F718" s="2358">
        <f t="shared" si="16"/>
        <v>0</v>
      </c>
      <c r="G718" s="2392" t="s">
        <v>97</v>
      </c>
      <c r="H718" s="1934" t="s">
        <v>97</v>
      </c>
      <c r="I718" s="1940" t="s">
        <v>97</v>
      </c>
      <c r="J718" s="1938" t="s">
        <v>97</v>
      </c>
      <c r="K718" s="1934" t="s">
        <v>98</v>
      </c>
      <c r="L718" s="1940" t="s">
        <v>98</v>
      </c>
      <c r="M718" s="1938"/>
      <c r="N718" s="1934"/>
      <c r="O718" s="1934"/>
      <c r="P718" s="1934"/>
      <c r="Q718" s="2393"/>
    </row>
    <row r="719" spans="1:17" ht="31.5">
      <c r="A719" s="2471" t="s">
        <v>71</v>
      </c>
      <c r="B719" s="2454" t="s">
        <v>72</v>
      </c>
      <c r="C719" s="2789" t="s">
        <v>73</v>
      </c>
      <c r="D719" s="2323" t="s">
        <v>74</v>
      </c>
      <c r="E719" s="2270">
        <v>10.3</v>
      </c>
      <c r="F719" s="2360">
        <f>SUM(J719:L719)</f>
        <v>58</v>
      </c>
      <c r="G719" s="1837" t="s">
        <v>97</v>
      </c>
      <c r="H719" s="1834" t="s">
        <v>97</v>
      </c>
      <c r="I719" s="1835" t="s">
        <v>97</v>
      </c>
      <c r="J719" s="1832">
        <v>3</v>
      </c>
      <c r="K719" s="1827">
        <v>55</v>
      </c>
      <c r="L719" s="1836"/>
      <c r="M719" s="1882" t="s">
        <v>97</v>
      </c>
      <c r="N719" s="1883" t="s">
        <v>97</v>
      </c>
      <c r="O719" s="1883" t="s">
        <v>97</v>
      </c>
      <c r="P719" s="1883" t="s">
        <v>97</v>
      </c>
      <c r="Q719" s="1884" t="s">
        <v>97</v>
      </c>
    </row>
    <row r="720" spans="1:17" ht="31.5">
      <c r="A720" s="2472"/>
      <c r="B720" s="2455"/>
      <c r="C720" s="2790"/>
      <c r="D720" s="2324" t="s">
        <v>75</v>
      </c>
      <c r="E720" s="2271"/>
      <c r="F720" s="2361">
        <f>SUM(J720:L720)</f>
        <v>0</v>
      </c>
      <c r="G720" s="1845" t="s">
        <v>98</v>
      </c>
      <c r="H720" s="1843" t="s">
        <v>98</v>
      </c>
      <c r="I720" s="1844" t="s">
        <v>98</v>
      </c>
      <c r="J720" s="1845"/>
      <c r="K720" s="1843"/>
      <c r="L720" s="1844"/>
      <c r="M720" s="1842" t="s">
        <v>97</v>
      </c>
      <c r="N720" s="1843" t="s">
        <v>97</v>
      </c>
      <c r="O720" s="1843" t="s">
        <v>97</v>
      </c>
      <c r="P720" s="1843" t="s">
        <v>97</v>
      </c>
      <c r="Q720" s="1844" t="s">
        <v>97</v>
      </c>
    </row>
    <row r="721" spans="1:17" ht="31.5">
      <c r="A721" s="2472"/>
      <c r="B721" s="2455"/>
      <c r="C721" s="2790"/>
      <c r="D721" s="2324" t="s">
        <v>76</v>
      </c>
      <c r="E721" s="2272">
        <v>96</v>
      </c>
      <c r="F721" s="2361">
        <f>SUM(G721:I721)</f>
        <v>4</v>
      </c>
      <c r="G721" s="1845"/>
      <c r="H721" s="1843">
        <v>4</v>
      </c>
      <c r="I721" s="1844"/>
      <c r="J721" s="1845" t="s">
        <v>97</v>
      </c>
      <c r="K721" s="1843" t="s">
        <v>97</v>
      </c>
      <c r="L721" s="1844" t="s">
        <v>97</v>
      </c>
      <c r="M721" s="1873" t="s">
        <v>97</v>
      </c>
      <c r="N721" s="1890" t="s">
        <v>97</v>
      </c>
      <c r="O721" s="1890" t="s">
        <v>97</v>
      </c>
      <c r="P721" s="1890" t="s">
        <v>97</v>
      </c>
      <c r="Q721" s="1891" t="s">
        <v>97</v>
      </c>
    </row>
    <row r="722" spans="1:17">
      <c r="A722" s="2472"/>
      <c r="B722" s="2455"/>
      <c r="C722" s="2790"/>
      <c r="D722" s="2324" t="s">
        <v>77</v>
      </c>
      <c r="E722" s="2273">
        <v>107.3</v>
      </c>
      <c r="F722" s="2361">
        <f>SUM(M722:Q722)</f>
        <v>302</v>
      </c>
      <c r="G722" s="1845" t="s">
        <v>98</v>
      </c>
      <c r="H722" s="1843" t="s">
        <v>98</v>
      </c>
      <c r="I722" s="1844" t="s">
        <v>98</v>
      </c>
      <c r="J722" s="1845" t="s">
        <v>97</v>
      </c>
      <c r="K722" s="1843" t="s">
        <v>97</v>
      </c>
      <c r="L722" s="1844" t="s">
        <v>97</v>
      </c>
      <c r="M722" s="1972">
        <v>13</v>
      </c>
      <c r="N722" s="1956">
        <v>40</v>
      </c>
      <c r="O722" s="1956">
        <v>116</v>
      </c>
      <c r="P722" s="1956">
        <v>131</v>
      </c>
      <c r="Q722" s="1957">
        <v>2</v>
      </c>
    </row>
    <row r="723" spans="1:17" ht="32.25" thickBot="1">
      <c r="A723" s="2472"/>
      <c r="B723" s="2473"/>
      <c r="C723" s="2792"/>
      <c r="D723" s="2325" t="s">
        <v>78</v>
      </c>
      <c r="E723" s="2274"/>
      <c r="F723" s="2362">
        <f>SUM(M723:Q723)</f>
        <v>0</v>
      </c>
      <c r="G723" s="1856" t="s">
        <v>97</v>
      </c>
      <c r="H723" s="1854" t="s">
        <v>97</v>
      </c>
      <c r="I723" s="1855" t="s">
        <v>97</v>
      </c>
      <c r="J723" s="1856" t="s">
        <v>97</v>
      </c>
      <c r="K723" s="1854" t="s">
        <v>98</v>
      </c>
      <c r="L723" s="1855" t="s">
        <v>98</v>
      </c>
      <c r="M723" s="1983"/>
      <c r="N723" s="1984"/>
      <c r="O723" s="1984"/>
      <c r="P723" s="1984"/>
      <c r="Q723" s="1992"/>
    </row>
    <row r="724" spans="1:17" ht="31.5">
      <c r="A724" s="2472"/>
      <c r="B724" s="2485" t="s">
        <v>79</v>
      </c>
      <c r="C724" s="2789" t="s">
        <v>80</v>
      </c>
      <c r="D724" s="2326" t="s">
        <v>74</v>
      </c>
      <c r="E724" s="2275"/>
      <c r="F724" s="2360">
        <f>SUM(J724:L724)</f>
        <v>0</v>
      </c>
      <c r="G724" s="1885" t="s">
        <v>97</v>
      </c>
      <c r="H724" s="1883" t="s">
        <v>97</v>
      </c>
      <c r="I724" s="1884" t="s">
        <v>97</v>
      </c>
      <c r="J724" s="1832"/>
      <c r="K724" s="1827"/>
      <c r="L724" s="1836"/>
      <c r="M724" s="1882" t="s">
        <v>97</v>
      </c>
      <c r="N724" s="1883" t="s">
        <v>97</v>
      </c>
      <c r="O724" s="1883" t="s">
        <v>97</v>
      </c>
      <c r="P724" s="1883" t="s">
        <v>97</v>
      </c>
      <c r="Q724" s="1884" t="s">
        <v>97</v>
      </c>
    </row>
    <row r="725" spans="1:17" ht="31.5">
      <c r="A725" s="2472"/>
      <c r="B725" s="2486"/>
      <c r="C725" s="2790"/>
      <c r="D725" s="2324" t="s">
        <v>75</v>
      </c>
      <c r="E725" s="2276"/>
      <c r="F725" s="2361">
        <f>SUM(J725:L725)</f>
        <v>0</v>
      </c>
      <c r="G725" s="1845" t="s">
        <v>98</v>
      </c>
      <c r="H725" s="1843" t="s">
        <v>98</v>
      </c>
      <c r="I725" s="1844" t="s">
        <v>98</v>
      </c>
      <c r="J725" s="1845"/>
      <c r="K725" s="1843"/>
      <c r="L725" s="1844"/>
      <c r="M725" s="1842" t="s">
        <v>97</v>
      </c>
      <c r="N725" s="1843" t="s">
        <v>97</v>
      </c>
      <c r="O725" s="1843" t="s">
        <v>97</v>
      </c>
      <c r="P725" s="1843" t="s">
        <v>97</v>
      </c>
      <c r="Q725" s="1844" t="s">
        <v>97</v>
      </c>
    </row>
    <row r="726" spans="1:17" ht="31.5">
      <c r="A726" s="2472"/>
      <c r="B726" s="2486"/>
      <c r="C726" s="2790"/>
      <c r="D726" s="2324" t="s">
        <v>76</v>
      </c>
      <c r="E726" s="2277"/>
      <c r="F726" s="2361">
        <f>SUM(G726:I726)</f>
        <v>0</v>
      </c>
      <c r="G726" s="1845"/>
      <c r="H726" s="1843"/>
      <c r="I726" s="1844"/>
      <c r="J726" s="1845" t="s">
        <v>97</v>
      </c>
      <c r="K726" s="1843" t="s">
        <v>97</v>
      </c>
      <c r="L726" s="1844" t="s">
        <v>97</v>
      </c>
      <c r="M726" s="1873" t="s">
        <v>97</v>
      </c>
      <c r="N726" s="1890" t="s">
        <v>97</v>
      </c>
      <c r="O726" s="1890" t="s">
        <v>97</v>
      </c>
      <c r="P726" s="1890" t="s">
        <v>97</v>
      </c>
      <c r="Q726" s="1891" t="s">
        <v>97</v>
      </c>
    </row>
    <row r="727" spans="1:17">
      <c r="A727" s="2472"/>
      <c r="B727" s="2486"/>
      <c r="C727" s="2790"/>
      <c r="D727" s="2324" t="s">
        <v>77</v>
      </c>
      <c r="E727" s="2276">
        <v>95.6</v>
      </c>
      <c r="F727" s="2361">
        <f>SUM(M727:Q727)</f>
        <v>58</v>
      </c>
      <c r="G727" s="1845" t="s">
        <v>98</v>
      </c>
      <c r="H727" s="1843" t="s">
        <v>98</v>
      </c>
      <c r="I727" s="1844" t="s">
        <v>98</v>
      </c>
      <c r="J727" s="1845" t="s">
        <v>97</v>
      </c>
      <c r="K727" s="1843" t="s">
        <v>97</v>
      </c>
      <c r="L727" s="1844" t="s">
        <v>97</v>
      </c>
      <c r="M727" s="1972">
        <v>4</v>
      </c>
      <c r="N727" s="1956">
        <v>15</v>
      </c>
      <c r="O727" s="1956">
        <v>30</v>
      </c>
      <c r="P727" s="1956">
        <v>8</v>
      </c>
      <c r="Q727" s="1957">
        <v>1</v>
      </c>
    </row>
    <row r="728" spans="1:17" ht="32.25" thickBot="1">
      <c r="A728" s="2472"/>
      <c r="B728" s="2488"/>
      <c r="C728" s="2792"/>
      <c r="D728" s="2325" t="s">
        <v>78</v>
      </c>
      <c r="E728" s="2278"/>
      <c r="F728" s="2363">
        <f>SUM(M728:Q728)</f>
        <v>0</v>
      </c>
      <c r="G728" s="1856" t="s">
        <v>97</v>
      </c>
      <c r="H728" s="1854" t="s">
        <v>97</v>
      </c>
      <c r="I728" s="1855" t="s">
        <v>97</v>
      </c>
      <c r="J728" s="1856" t="s">
        <v>97</v>
      </c>
      <c r="K728" s="1854" t="s">
        <v>98</v>
      </c>
      <c r="L728" s="1855" t="s">
        <v>98</v>
      </c>
      <c r="M728" s="1983"/>
      <c r="N728" s="1984"/>
      <c r="O728" s="1984"/>
      <c r="P728" s="1984"/>
      <c r="Q728" s="1992"/>
    </row>
    <row r="729" spans="1:17" ht="31.5">
      <c r="A729" s="2472"/>
      <c r="B729" s="2485" t="s">
        <v>81</v>
      </c>
      <c r="C729" s="2789" t="s">
        <v>82</v>
      </c>
      <c r="D729" s="2326" t="s">
        <v>74</v>
      </c>
      <c r="E729" s="2279"/>
      <c r="F729" s="2364">
        <f>SUM(J729:L729)</f>
        <v>0</v>
      </c>
      <c r="G729" s="1837" t="s">
        <v>97</v>
      </c>
      <c r="H729" s="1834" t="s">
        <v>97</v>
      </c>
      <c r="I729" s="1835" t="s">
        <v>97</v>
      </c>
      <c r="J729" s="1832"/>
      <c r="K729" s="1827"/>
      <c r="L729" s="1836"/>
      <c r="M729" s="1833" t="s">
        <v>97</v>
      </c>
      <c r="N729" s="1834" t="s">
        <v>97</v>
      </c>
      <c r="O729" s="1834" t="s">
        <v>97</v>
      </c>
      <c r="P729" s="1834" t="s">
        <v>97</v>
      </c>
      <c r="Q729" s="1835" t="s">
        <v>97</v>
      </c>
    </row>
    <row r="730" spans="1:17" ht="31.5">
      <c r="A730" s="2472"/>
      <c r="B730" s="2486"/>
      <c r="C730" s="2790"/>
      <c r="D730" s="2324" t="s">
        <v>75</v>
      </c>
      <c r="E730" s="2276"/>
      <c r="F730" s="2361">
        <f>SUM(J730:L730)</f>
        <v>0</v>
      </c>
      <c r="G730" s="1845" t="s">
        <v>98</v>
      </c>
      <c r="H730" s="1843" t="s">
        <v>98</v>
      </c>
      <c r="I730" s="1844" t="s">
        <v>98</v>
      </c>
      <c r="J730" s="1845"/>
      <c r="K730" s="1843"/>
      <c r="L730" s="1844"/>
      <c r="M730" s="1842" t="s">
        <v>97</v>
      </c>
      <c r="N730" s="1843" t="s">
        <v>97</v>
      </c>
      <c r="O730" s="1843" t="s">
        <v>97</v>
      </c>
      <c r="P730" s="1843" t="s">
        <v>97</v>
      </c>
      <c r="Q730" s="1844" t="s">
        <v>97</v>
      </c>
    </row>
    <row r="731" spans="1:17" ht="31.5">
      <c r="A731" s="2472"/>
      <c r="B731" s="2486"/>
      <c r="C731" s="2790"/>
      <c r="D731" s="2324" t="s">
        <v>76</v>
      </c>
      <c r="E731" s="2277"/>
      <c r="F731" s="2361">
        <f>SUM(G731:I731)</f>
        <v>0</v>
      </c>
      <c r="G731" s="1845"/>
      <c r="H731" s="1843"/>
      <c r="I731" s="1844"/>
      <c r="J731" s="1845" t="s">
        <v>97</v>
      </c>
      <c r="K731" s="1843" t="s">
        <v>97</v>
      </c>
      <c r="L731" s="1844" t="s">
        <v>97</v>
      </c>
      <c r="M731" s="1873" t="s">
        <v>97</v>
      </c>
      <c r="N731" s="1890" t="s">
        <v>97</v>
      </c>
      <c r="O731" s="1890" t="s">
        <v>97</v>
      </c>
      <c r="P731" s="1890" t="s">
        <v>97</v>
      </c>
      <c r="Q731" s="1891" t="s">
        <v>97</v>
      </c>
    </row>
    <row r="732" spans="1:17">
      <c r="A732" s="2472"/>
      <c r="B732" s="2486"/>
      <c r="C732" s="2790"/>
      <c r="D732" s="2324" t="s">
        <v>77</v>
      </c>
      <c r="E732" s="2273">
        <v>106.5</v>
      </c>
      <c r="F732" s="2361">
        <f>SUM(M732:Q732)</f>
        <v>120</v>
      </c>
      <c r="G732" s="1845" t="s">
        <v>98</v>
      </c>
      <c r="H732" s="1843" t="s">
        <v>98</v>
      </c>
      <c r="I732" s="1844" t="s">
        <v>98</v>
      </c>
      <c r="J732" s="1845" t="s">
        <v>97</v>
      </c>
      <c r="K732" s="1843" t="s">
        <v>97</v>
      </c>
      <c r="L732" s="1844" t="s">
        <v>97</v>
      </c>
      <c r="M732" s="1972"/>
      <c r="N732" s="1956">
        <v>2</v>
      </c>
      <c r="O732" s="1956">
        <v>91</v>
      </c>
      <c r="P732" s="1956">
        <v>26</v>
      </c>
      <c r="Q732" s="1957">
        <v>1</v>
      </c>
    </row>
    <row r="733" spans="1:17" ht="32.25" thickBot="1">
      <c r="A733" s="2472"/>
      <c r="B733" s="2487"/>
      <c r="C733" s="2791"/>
      <c r="D733" s="2327" t="s">
        <v>78</v>
      </c>
      <c r="E733" s="2280"/>
      <c r="F733" s="2362">
        <f>SUM(M733:Q733)</f>
        <v>0</v>
      </c>
      <c r="G733" s="1856" t="s">
        <v>97</v>
      </c>
      <c r="H733" s="1854" t="s">
        <v>97</v>
      </c>
      <c r="I733" s="1855" t="s">
        <v>97</v>
      </c>
      <c r="J733" s="1856" t="s">
        <v>97</v>
      </c>
      <c r="K733" s="1854" t="s">
        <v>98</v>
      </c>
      <c r="L733" s="1855" t="s">
        <v>98</v>
      </c>
      <c r="M733" s="1983"/>
      <c r="N733" s="1984"/>
      <c r="O733" s="1984"/>
      <c r="P733" s="1984"/>
      <c r="Q733" s="1992"/>
    </row>
    <row r="734" spans="1:17" ht="31.5">
      <c r="A734" s="2472"/>
      <c r="B734" s="2485" t="s">
        <v>83</v>
      </c>
      <c r="C734" s="2789" t="s">
        <v>84</v>
      </c>
      <c r="D734" s="2326" t="s">
        <v>74</v>
      </c>
      <c r="E734" s="2279"/>
      <c r="F734" s="2364">
        <f>SUM(J734:L734)</f>
        <v>0</v>
      </c>
      <c r="G734" s="1837" t="s">
        <v>97</v>
      </c>
      <c r="H734" s="1834" t="s">
        <v>97</v>
      </c>
      <c r="I734" s="1835" t="s">
        <v>97</v>
      </c>
      <c r="J734" s="1832"/>
      <c r="K734" s="1827"/>
      <c r="L734" s="1836"/>
      <c r="M734" s="1837" t="s">
        <v>97</v>
      </c>
      <c r="N734" s="1834" t="s">
        <v>97</v>
      </c>
      <c r="O734" s="1834" t="s">
        <v>97</v>
      </c>
      <c r="P734" s="1834" t="s">
        <v>97</v>
      </c>
      <c r="Q734" s="1835" t="s">
        <v>97</v>
      </c>
    </row>
    <row r="735" spans="1:17" ht="31.5">
      <c r="A735" s="2472"/>
      <c r="B735" s="2486"/>
      <c r="C735" s="2790"/>
      <c r="D735" s="2324" t="s">
        <v>75</v>
      </c>
      <c r="E735" s="2276"/>
      <c r="F735" s="2361">
        <f>SUM(J735:L735)</f>
        <v>0</v>
      </c>
      <c r="G735" s="1845" t="s">
        <v>98</v>
      </c>
      <c r="H735" s="1843" t="s">
        <v>98</v>
      </c>
      <c r="I735" s="1844" t="s">
        <v>98</v>
      </c>
      <c r="J735" s="1845"/>
      <c r="K735" s="1843"/>
      <c r="L735" s="1844"/>
      <c r="M735" s="1845" t="s">
        <v>97</v>
      </c>
      <c r="N735" s="1843" t="s">
        <v>97</v>
      </c>
      <c r="O735" s="1843" t="s">
        <v>97</v>
      </c>
      <c r="P735" s="1843" t="s">
        <v>97</v>
      </c>
      <c r="Q735" s="1844" t="s">
        <v>97</v>
      </c>
    </row>
    <row r="736" spans="1:17" ht="31.5">
      <c r="A736" s="2472"/>
      <c r="B736" s="2486"/>
      <c r="C736" s="2790"/>
      <c r="D736" s="2324" t="s">
        <v>76</v>
      </c>
      <c r="E736" s="2277"/>
      <c r="F736" s="2361">
        <f>SUM(G736:I736)</f>
        <v>0</v>
      </c>
      <c r="G736" s="1845"/>
      <c r="H736" s="1843"/>
      <c r="I736" s="1844"/>
      <c r="J736" s="1845" t="s">
        <v>97</v>
      </c>
      <c r="K736" s="1843" t="s">
        <v>97</v>
      </c>
      <c r="L736" s="1844" t="s">
        <v>97</v>
      </c>
      <c r="M736" s="1845" t="s">
        <v>97</v>
      </c>
      <c r="N736" s="1843" t="s">
        <v>97</v>
      </c>
      <c r="O736" s="1843" t="s">
        <v>97</v>
      </c>
      <c r="P736" s="1843" t="s">
        <v>97</v>
      </c>
      <c r="Q736" s="1844" t="s">
        <v>97</v>
      </c>
    </row>
    <row r="737" spans="1:17">
      <c r="A737" s="2472"/>
      <c r="B737" s="2486"/>
      <c r="C737" s="2790"/>
      <c r="D737" s="2324" t="s">
        <v>77</v>
      </c>
      <c r="E737" s="2273">
        <v>116.6</v>
      </c>
      <c r="F737" s="2361">
        <f>SUM(M737:Q737)</f>
        <v>6</v>
      </c>
      <c r="G737" s="1845" t="s">
        <v>98</v>
      </c>
      <c r="H737" s="1843" t="s">
        <v>98</v>
      </c>
      <c r="I737" s="1844" t="s">
        <v>98</v>
      </c>
      <c r="J737" s="1845" t="s">
        <v>97</v>
      </c>
      <c r="K737" s="1843" t="s">
        <v>97</v>
      </c>
      <c r="L737" s="1844" t="s">
        <v>97</v>
      </c>
      <c r="M737" s="1845"/>
      <c r="N737" s="1843"/>
      <c r="O737" s="1843">
        <v>2</v>
      </c>
      <c r="P737" s="1843">
        <v>4</v>
      </c>
      <c r="Q737" s="1844"/>
    </row>
    <row r="738" spans="1:17" ht="32.25" thickBot="1">
      <c r="A738" s="2472"/>
      <c r="B738" s="2487"/>
      <c r="C738" s="2791"/>
      <c r="D738" s="2327" t="s">
        <v>78</v>
      </c>
      <c r="E738" s="2280"/>
      <c r="F738" s="2362">
        <f>SUM(M738:Q738)</f>
        <v>0</v>
      </c>
      <c r="G738" s="1856" t="s">
        <v>97</v>
      </c>
      <c r="H738" s="1854" t="s">
        <v>97</v>
      </c>
      <c r="I738" s="1855" t="s">
        <v>97</v>
      </c>
      <c r="J738" s="1856" t="s">
        <v>97</v>
      </c>
      <c r="K738" s="1854" t="s">
        <v>98</v>
      </c>
      <c r="L738" s="1855" t="s">
        <v>98</v>
      </c>
      <c r="M738" s="1852"/>
      <c r="N738" s="1848"/>
      <c r="O738" s="1848"/>
      <c r="P738" s="1848"/>
      <c r="Q738" s="1869"/>
    </row>
    <row r="739" spans="1:17" ht="31.5">
      <c r="A739" s="2472"/>
      <c r="B739" s="2485" t="s">
        <v>85</v>
      </c>
      <c r="C739" s="2789" t="s">
        <v>86</v>
      </c>
      <c r="D739" s="2326" t="s">
        <v>74</v>
      </c>
      <c r="E739" s="2279"/>
      <c r="F739" s="2364">
        <f>SUM(J739:L739)</f>
        <v>0</v>
      </c>
      <c r="G739" s="1837" t="s">
        <v>97</v>
      </c>
      <c r="H739" s="1834" t="s">
        <v>97</v>
      </c>
      <c r="I739" s="1835" t="s">
        <v>97</v>
      </c>
      <c r="J739" s="1832"/>
      <c r="K739" s="1827"/>
      <c r="L739" s="1836"/>
      <c r="M739" s="1837" t="s">
        <v>97</v>
      </c>
      <c r="N739" s="1834" t="s">
        <v>97</v>
      </c>
      <c r="O739" s="1834" t="s">
        <v>97</v>
      </c>
      <c r="P739" s="1834" t="s">
        <v>97</v>
      </c>
      <c r="Q739" s="1835" t="s">
        <v>97</v>
      </c>
    </row>
    <row r="740" spans="1:17" ht="31.5">
      <c r="A740" s="2472"/>
      <c r="B740" s="2486"/>
      <c r="C740" s="2790"/>
      <c r="D740" s="2324" t="s">
        <v>75</v>
      </c>
      <c r="E740" s="2276"/>
      <c r="F740" s="2361">
        <f>SUM(J740:L740)</f>
        <v>0</v>
      </c>
      <c r="G740" s="1845" t="s">
        <v>98</v>
      </c>
      <c r="H740" s="1843" t="s">
        <v>98</v>
      </c>
      <c r="I740" s="1844" t="s">
        <v>98</v>
      </c>
      <c r="J740" s="1845"/>
      <c r="K740" s="1843"/>
      <c r="L740" s="1844"/>
      <c r="M740" s="1845" t="s">
        <v>97</v>
      </c>
      <c r="N740" s="1843" t="s">
        <v>97</v>
      </c>
      <c r="O740" s="1843" t="s">
        <v>97</v>
      </c>
      <c r="P740" s="1843" t="s">
        <v>97</v>
      </c>
      <c r="Q740" s="1844" t="s">
        <v>97</v>
      </c>
    </row>
    <row r="741" spans="1:17" ht="31.5">
      <c r="A741" s="2472"/>
      <c r="B741" s="2486"/>
      <c r="C741" s="2790"/>
      <c r="D741" s="2324" t="s">
        <v>76</v>
      </c>
      <c r="E741" s="2277"/>
      <c r="F741" s="2361">
        <f>SUM(G741:I741)</f>
        <v>0</v>
      </c>
      <c r="G741" s="1845"/>
      <c r="H741" s="1843"/>
      <c r="I741" s="1844"/>
      <c r="J741" s="1845" t="s">
        <v>97</v>
      </c>
      <c r="K741" s="1843" t="s">
        <v>97</v>
      </c>
      <c r="L741" s="1844" t="s">
        <v>97</v>
      </c>
      <c r="M741" s="1845" t="s">
        <v>97</v>
      </c>
      <c r="N741" s="1843" t="s">
        <v>97</v>
      </c>
      <c r="O741" s="1843" t="s">
        <v>97</v>
      </c>
      <c r="P741" s="1843" t="s">
        <v>97</v>
      </c>
      <c r="Q741" s="1844" t="s">
        <v>97</v>
      </c>
    </row>
    <row r="742" spans="1:17">
      <c r="A742" s="2472"/>
      <c r="B742" s="2486"/>
      <c r="C742" s="2790"/>
      <c r="D742" s="2324" t="s">
        <v>77</v>
      </c>
      <c r="E742" s="2273">
        <v>81.78</v>
      </c>
      <c r="F742" s="2361">
        <f>SUM(M742:Q742)</f>
        <v>41</v>
      </c>
      <c r="G742" s="1845" t="s">
        <v>98</v>
      </c>
      <c r="H742" s="1843" t="s">
        <v>98</v>
      </c>
      <c r="I742" s="1844" t="s">
        <v>98</v>
      </c>
      <c r="J742" s="1845" t="s">
        <v>97</v>
      </c>
      <c r="K742" s="1843" t="s">
        <v>97</v>
      </c>
      <c r="L742" s="1844" t="s">
        <v>97</v>
      </c>
      <c r="M742" s="1845">
        <v>6</v>
      </c>
      <c r="N742" s="1843">
        <v>13</v>
      </c>
      <c r="O742" s="1843">
        <v>22</v>
      </c>
      <c r="P742" s="1843"/>
      <c r="Q742" s="1844"/>
    </row>
    <row r="743" spans="1:17" ht="32.25" thickBot="1">
      <c r="A743" s="2472"/>
      <c r="B743" s="2487"/>
      <c r="C743" s="2791"/>
      <c r="D743" s="2327" t="s">
        <v>78</v>
      </c>
      <c r="E743" s="2280"/>
      <c r="F743" s="2362">
        <f>SUM(M743:Q743)</f>
        <v>0</v>
      </c>
      <c r="G743" s="1856" t="s">
        <v>97</v>
      </c>
      <c r="H743" s="1854" t="s">
        <v>97</v>
      </c>
      <c r="I743" s="1855" t="s">
        <v>97</v>
      </c>
      <c r="J743" s="1856" t="s">
        <v>97</v>
      </c>
      <c r="K743" s="1854" t="s">
        <v>98</v>
      </c>
      <c r="L743" s="1855" t="s">
        <v>98</v>
      </c>
      <c r="M743" s="1852"/>
      <c r="N743" s="1848"/>
      <c r="O743" s="1848"/>
      <c r="P743" s="1848"/>
      <c r="Q743" s="1869"/>
    </row>
    <row r="744" spans="1:17" ht="31.5">
      <c r="A744" s="2472"/>
      <c r="B744" s="2485" t="s">
        <v>87</v>
      </c>
      <c r="C744" s="2789" t="s">
        <v>88</v>
      </c>
      <c r="D744" s="2326" t="s">
        <v>74</v>
      </c>
      <c r="E744" s="2279"/>
      <c r="F744" s="2364">
        <f>SUM(J744:L744)</f>
        <v>0</v>
      </c>
      <c r="G744" s="1837" t="s">
        <v>97</v>
      </c>
      <c r="H744" s="1834" t="s">
        <v>97</v>
      </c>
      <c r="I744" s="1835" t="s">
        <v>97</v>
      </c>
      <c r="J744" s="1832"/>
      <c r="K744" s="1827"/>
      <c r="L744" s="1836"/>
      <c r="M744" s="1837" t="s">
        <v>97</v>
      </c>
      <c r="N744" s="1834" t="s">
        <v>97</v>
      </c>
      <c r="O744" s="1834" t="s">
        <v>97</v>
      </c>
      <c r="P744" s="1834" t="s">
        <v>97</v>
      </c>
      <c r="Q744" s="1835" t="s">
        <v>97</v>
      </c>
    </row>
    <row r="745" spans="1:17" ht="31.5">
      <c r="A745" s="2472"/>
      <c r="B745" s="2486"/>
      <c r="C745" s="2790"/>
      <c r="D745" s="2324" t="s">
        <v>75</v>
      </c>
      <c r="E745" s="2276"/>
      <c r="F745" s="2361">
        <f>SUM(J745:L745)</f>
        <v>0</v>
      </c>
      <c r="G745" s="1845" t="s">
        <v>98</v>
      </c>
      <c r="H745" s="1843" t="s">
        <v>98</v>
      </c>
      <c r="I745" s="1844" t="s">
        <v>98</v>
      </c>
      <c r="J745" s="1845"/>
      <c r="K745" s="1843"/>
      <c r="L745" s="1844"/>
      <c r="M745" s="1845" t="s">
        <v>97</v>
      </c>
      <c r="N745" s="1843" t="s">
        <v>97</v>
      </c>
      <c r="O745" s="1843" t="s">
        <v>97</v>
      </c>
      <c r="P745" s="1843" t="s">
        <v>97</v>
      </c>
      <c r="Q745" s="1844" t="s">
        <v>97</v>
      </c>
    </row>
    <row r="746" spans="1:17" ht="31.5">
      <c r="A746" s="2472"/>
      <c r="B746" s="2486"/>
      <c r="C746" s="2790"/>
      <c r="D746" s="2324" t="s">
        <v>76</v>
      </c>
      <c r="E746" s="2276"/>
      <c r="F746" s="2361">
        <f>SUM(G746:I746)</f>
        <v>0</v>
      </c>
      <c r="G746" s="1845"/>
      <c r="H746" s="1843"/>
      <c r="I746" s="1844"/>
      <c r="J746" s="1845" t="s">
        <v>97</v>
      </c>
      <c r="K746" s="1843" t="s">
        <v>97</v>
      </c>
      <c r="L746" s="1844" t="s">
        <v>97</v>
      </c>
      <c r="M746" s="1845" t="s">
        <v>97</v>
      </c>
      <c r="N746" s="1843" t="s">
        <v>97</v>
      </c>
      <c r="O746" s="1843" t="s">
        <v>97</v>
      </c>
      <c r="P746" s="1843" t="s">
        <v>97</v>
      </c>
      <c r="Q746" s="1844" t="s">
        <v>97</v>
      </c>
    </row>
    <row r="747" spans="1:17">
      <c r="A747" s="2472"/>
      <c r="B747" s="2486"/>
      <c r="C747" s="2790"/>
      <c r="D747" s="2324" t="s">
        <v>77</v>
      </c>
      <c r="E747" s="2281">
        <v>90</v>
      </c>
      <c r="F747" s="2361">
        <f>SUM(M747:Q747)</f>
        <v>1</v>
      </c>
      <c r="G747" s="1845" t="s">
        <v>98</v>
      </c>
      <c r="H747" s="1843" t="s">
        <v>98</v>
      </c>
      <c r="I747" s="1844" t="s">
        <v>98</v>
      </c>
      <c r="J747" s="1845" t="s">
        <v>97</v>
      </c>
      <c r="K747" s="1843" t="s">
        <v>97</v>
      </c>
      <c r="L747" s="1844" t="s">
        <v>97</v>
      </c>
      <c r="M747" s="1845"/>
      <c r="N747" s="1843"/>
      <c r="O747" s="1843">
        <v>1</v>
      </c>
      <c r="P747" s="1843"/>
      <c r="Q747" s="1844"/>
    </row>
    <row r="748" spans="1:17" ht="32.25" thickBot="1">
      <c r="A748" s="2472"/>
      <c r="B748" s="2487"/>
      <c r="C748" s="2791"/>
      <c r="D748" s="2327" t="s">
        <v>78</v>
      </c>
      <c r="E748" s="2282"/>
      <c r="F748" s="2362">
        <f>SUM(M748:Q748)</f>
        <v>0</v>
      </c>
      <c r="G748" s="1856" t="s">
        <v>97</v>
      </c>
      <c r="H748" s="1854" t="s">
        <v>97</v>
      </c>
      <c r="I748" s="1855" t="s">
        <v>97</v>
      </c>
      <c r="J748" s="1856" t="s">
        <v>97</v>
      </c>
      <c r="K748" s="1854" t="s">
        <v>98</v>
      </c>
      <c r="L748" s="1855" t="s">
        <v>98</v>
      </c>
      <c r="M748" s="1852"/>
      <c r="N748" s="1848"/>
      <c r="O748" s="1848"/>
      <c r="P748" s="1848"/>
      <c r="Q748" s="1869"/>
    </row>
    <row r="749" spans="1:17" ht="31.5">
      <c r="A749" s="2472"/>
      <c r="B749" s="2485" t="s">
        <v>89</v>
      </c>
      <c r="C749" s="2789" t="s">
        <v>90</v>
      </c>
      <c r="D749" s="2326" t="s">
        <v>74</v>
      </c>
      <c r="E749" s="2279"/>
      <c r="F749" s="2364">
        <f>SUM(J749:L749)</f>
        <v>0</v>
      </c>
      <c r="G749" s="1837" t="s">
        <v>97</v>
      </c>
      <c r="H749" s="1834" t="s">
        <v>97</v>
      </c>
      <c r="I749" s="1835" t="s">
        <v>97</v>
      </c>
      <c r="J749" s="1832"/>
      <c r="K749" s="1827"/>
      <c r="L749" s="1828"/>
      <c r="M749" s="1837" t="s">
        <v>97</v>
      </c>
      <c r="N749" s="1834" t="s">
        <v>97</v>
      </c>
      <c r="O749" s="1834" t="s">
        <v>97</v>
      </c>
      <c r="P749" s="1834" t="s">
        <v>97</v>
      </c>
      <c r="Q749" s="1835" t="s">
        <v>97</v>
      </c>
    </row>
    <row r="750" spans="1:17" ht="31.5">
      <c r="A750" s="2472"/>
      <c r="B750" s="2486"/>
      <c r="C750" s="2790"/>
      <c r="D750" s="2324" t="s">
        <v>75</v>
      </c>
      <c r="E750" s="2276"/>
      <c r="F750" s="2361">
        <f>SUM(J750:L750)</f>
        <v>0</v>
      </c>
      <c r="G750" s="1845" t="s">
        <v>98</v>
      </c>
      <c r="H750" s="1843" t="s">
        <v>98</v>
      </c>
      <c r="I750" s="1844" t="s">
        <v>98</v>
      </c>
      <c r="J750" s="1845"/>
      <c r="K750" s="1843"/>
      <c r="L750" s="1846"/>
      <c r="M750" s="1845" t="s">
        <v>97</v>
      </c>
      <c r="N750" s="1843" t="s">
        <v>97</v>
      </c>
      <c r="O750" s="1843" t="s">
        <v>97</v>
      </c>
      <c r="P750" s="1843" t="s">
        <v>97</v>
      </c>
      <c r="Q750" s="1844" t="s">
        <v>97</v>
      </c>
    </row>
    <row r="751" spans="1:17" ht="31.5">
      <c r="A751" s="2472"/>
      <c r="B751" s="2486"/>
      <c r="C751" s="2790"/>
      <c r="D751" s="2324" t="s">
        <v>76</v>
      </c>
      <c r="E751" s="2277"/>
      <c r="F751" s="2361">
        <f>SUM(G751:I751)</f>
        <v>0</v>
      </c>
      <c r="G751" s="1845"/>
      <c r="H751" s="1843"/>
      <c r="I751" s="1844"/>
      <c r="J751" s="1845" t="s">
        <v>97</v>
      </c>
      <c r="K751" s="1843" t="s">
        <v>97</v>
      </c>
      <c r="L751" s="1846" t="s">
        <v>97</v>
      </c>
      <c r="M751" s="1892" t="s">
        <v>97</v>
      </c>
      <c r="N751" s="1890" t="s">
        <v>97</v>
      </c>
      <c r="O751" s="1890" t="s">
        <v>97</v>
      </c>
      <c r="P751" s="1890" t="s">
        <v>97</v>
      </c>
      <c r="Q751" s="1891" t="s">
        <v>97</v>
      </c>
    </row>
    <row r="752" spans="1:17">
      <c r="A752" s="2472"/>
      <c r="B752" s="2486"/>
      <c r="C752" s="2790"/>
      <c r="D752" s="2324" t="s">
        <v>77</v>
      </c>
      <c r="E752" s="2273">
        <v>87.5</v>
      </c>
      <c r="F752" s="2361">
        <f>SUM(M752:Q752)</f>
        <v>135</v>
      </c>
      <c r="G752" s="1845" t="s">
        <v>98</v>
      </c>
      <c r="H752" s="1843" t="s">
        <v>98</v>
      </c>
      <c r="I752" s="1844" t="s">
        <v>98</v>
      </c>
      <c r="J752" s="1845" t="s">
        <v>97</v>
      </c>
      <c r="K752" s="1843" t="s">
        <v>97</v>
      </c>
      <c r="L752" s="1846" t="s">
        <v>97</v>
      </c>
      <c r="M752" s="1971">
        <v>24</v>
      </c>
      <c r="N752" s="1956">
        <v>18</v>
      </c>
      <c r="O752" s="1956">
        <v>93</v>
      </c>
      <c r="P752" s="1956"/>
      <c r="Q752" s="1957"/>
    </row>
    <row r="753" spans="1:17" ht="32.25" thickBot="1">
      <c r="A753" s="2472"/>
      <c r="B753" s="2487"/>
      <c r="C753" s="2791"/>
      <c r="D753" s="2327" t="s">
        <v>78</v>
      </c>
      <c r="E753" s="2280"/>
      <c r="F753" s="2362">
        <f>SUM(M753:Q753)</f>
        <v>0</v>
      </c>
      <c r="G753" s="1856" t="s">
        <v>97</v>
      </c>
      <c r="H753" s="1854" t="s">
        <v>97</v>
      </c>
      <c r="I753" s="1855" t="s">
        <v>97</v>
      </c>
      <c r="J753" s="1856" t="s">
        <v>97</v>
      </c>
      <c r="K753" s="1854" t="s">
        <v>98</v>
      </c>
      <c r="L753" s="1912" t="s">
        <v>98</v>
      </c>
      <c r="M753" s="1991"/>
      <c r="N753" s="1984"/>
      <c r="O753" s="1984"/>
      <c r="P753" s="1984"/>
      <c r="Q753" s="1992"/>
    </row>
    <row r="754" spans="1:17" ht="31.5">
      <c r="A754" s="2472"/>
      <c r="B754" s="2485" t="s">
        <v>91</v>
      </c>
      <c r="C754" s="2789" t="s">
        <v>92</v>
      </c>
      <c r="D754" s="2326" t="s">
        <v>74</v>
      </c>
      <c r="E754" s="2279"/>
      <c r="F754" s="2364">
        <f>SUM(J754:L754)</f>
        <v>0</v>
      </c>
      <c r="G754" s="1837" t="s">
        <v>97</v>
      </c>
      <c r="H754" s="1834" t="s">
        <v>97</v>
      </c>
      <c r="I754" s="1835" t="s">
        <v>97</v>
      </c>
      <c r="J754" s="1832"/>
      <c r="K754" s="1827"/>
      <c r="L754" s="1828"/>
      <c r="M754" s="1837" t="s">
        <v>97</v>
      </c>
      <c r="N754" s="1834" t="s">
        <v>97</v>
      </c>
      <c r="O754" s="1834" t="s">
        <v>97</v>
      </c>
      <c r="P754" s="1834" t="s">
        <v>97</v>
      </c>
      <c r="Q754" s="1835" t="s">
        <v>97</v>
      </c>
    </row>
    <row r="755" spans="1:17" ht="31.5">
      <c r="A755" s="2472"/>
      <c r="B755" s="2486"/>
      <c r="C755" s="2790"/>
      <c r="D755" s="2324" t="s">
        <v>75</v>
      </c>
      <c r="E755" s="2276"/>
      <c r="F755" s="2361">
        <f>SUM(J755:L755)</f>
        <v>0</v>
      </c>
      <c r="G755" s="1845" t="s">
        <v>98</v>
      </c>
      <c r="H755" s="1843" t="s">
        <v>98</v>
      </c>
      <c r="I755" s="1844" t="s">
        <v>98</v>
      </c>
      <c r="J755" s="1845"/>
      <c r="K755" s="1843"/>
      <c r="L755" s="1846"/>
      <c r="M755" s="1845" t="s">
        <v>97</v>
      </c>
      <c r="N755" s="1843" t="s">
        <v>97</v>
      </c>
      <c r="O755" s="1843" t="s">
        <v>97</v>
      </c>
      <c r="P755" s="1843" t="s">
        <v>97</v>
      </c>
      <c r="Q755" s="1844" t="s">
        <v>97</v>
      </c>
    </row>
    <row r="756" spans="1:17" ht="31.5">
      <c r="A756" s="2472"/>
      <c r="B756" s="2486"/>
      <c r="C756" s="2790"/>
      <c r="D756" s="2324" t="s">
        <v>76</v>
      </c>
      <c r="E756" s="2276"/>
      <c r="F756" s="2361">
        <f>SUM(G756:I756)</f>
        <v>0</v>
      </c>
      <c r="G756" s="1845"/>
      <c r="H756" s="1843"/>
      <c r="I756" s="1844"/>
      <c r="J756" s="1845" t="s">
        <v>97</v>
      </c>
      <c r="K756" s="1843" t="s">
        <v>97</v>
      </c>
      <c r="L756" s="1846" t="s">
        <v>97</v>
      </c>
      <c r="M756" s="1845" t="s">
        <v>97</v>
      </c>
      <c r="N756" s="1843" t="s">
        <v>97</v>
      </c>
      <c r="O756" s="1843" t="s">
        <v>97</v>
      </c>
      <c r="P756" s="1843" t="s">
        <v>97</v>
      </c>
      <c r="Q756" s="1844" t="s">
        <v>97</v>
      </c>
    </row>
    <row r="757" spans="1:17">
      <c r="A757" s="2472"/>
      <c r="B757" s="2486"/>
      <c r="C757" s="2790"/>
      <c r="D757" s="2324" t="s">
        <v>77</v>
      </c>
      <c r="E757" s="2283">
        <v>102.1</v>
      </c>
      <c r="F757" s="2361">
        <f>SUM(M757:Q757)</f>
        <v>7</v>
      </c>
      <c r="G757" s="1845" t="s">
        <v>98</v>
      </c>
      <c r="H757" s="1843" t="s">
        <v>98</v>
      </c>
      <c r="I757" s="1844" t="s">
        <v>98</v>
      </c>
      <c r="J757" s="1845" t="s">
        <v>97</v>
      </c>
      <c r="K757" s="1843" t="s">
        <v>97</v>
      </c>
      <c r="L757" s="1846" t="s">
        <v>97</v>
      </c>
      <c r="M757" s="2003"/>
      <c r="N757" s="2004">
        <v>1</v>
      </c>
      <c r="O757" s="2004">
        <v>5</v>
      </c>
      <c r="P757" s="2004">
        <v>1</v>
      </c>
      <c r="Q757" s="2394"/>
    </row>
    <row r="758" spans="1:17" ht="32.25" thickBot="1">
      <c r="A758" s="2472"/>
      <c r="B758" s="2487"/>
      <c r="C758" s="2791"/>
      <c r="D758" s="2327" t="s">
        <v>78</v>
      </c>
      <c r="E758" s="2282"/>
      <c r="F758" s="2362">
        <f>SUM(M758:Q758)</f>
        <v>0</v>
      </c>
      <c r="G758" s="1856" t="s">
        <v>97</v>
      </c>
      <c r="H758" s="1854" t="s">
        <v>97</v>
      </c>
      <c r="I758" s="1855" t="s">
        <v>97</v>
      </c>
      <c r="J758" s="1856" t="s">
        <v>97</v>
      </c>
      <c r="K758" s="1854" t="s">
        <v>98</v>
      </c>
      <c r="L758" s="1912" t="s">
        <v>98</v>
      </c>
      <c r="M758" s="1852"/>
      <c r="N758" s="1848"/>
      <c r="O758" s="1848"/>
      <c r="P758" s="1848"/>
      <c r="Q758" s="1869"/>
    </row>
    <row r="759" spans="1:17" ht="31.5">
      <c r="A759" s="2472"/>
      <c r="B759" s="2485" t="s">
        <v>93</v>
      </c>
      <c r="C759" s="2789" t="s">
        <v>94</v>
      </c>
      <c r="D759" s="2326" t="s">
        <v>74</v>
      </c>
      <c r="E759" s="2279"/>
      <c r="F759" s="2364">
        <f>SUM(J759:L759)</f>
        <v>0</v>
      </c>
      <c r="G759" s="1837" t="s">
        <v>97</v>
      </c>
      <c r="H759" s="1834" t="s">
        <v>97</v>
      </c>
      <c r="I759" s="1835" t="s">
        <v>97</v>
      </c>
      <c r="J759" s="1832"/>
      <c r="K759" s="1827"/>
      <c r="L759" s="1836"/>
      <c r="M759" s="1837" t="s">
        <v>97</v>
      </c>
      <c r="N759" s="1834" t="s">
        <v>97</v>
      </c>
      <c r="O759" s="1834" t="s">
        <v>97</v>
      </c>
      <c r="P759" s="1834" t="s">
        <v>97</v>
      </c>
      <c r="Q759" s="1835" t="s">
        <v>97</v>
      </c>
    </row>
    <row r="760" spans="1:17" ht="31.5">
      <c r="A760" s="2472"/>
      <c r="B760" s="2486"/>
      <c r="C760" s="2790"/>
      <c r="D760" s="2324" t="s">
        <v>75</v>
      </c>
      <c r="E760" s="2276"/>
      <c r="F760" s="2361">
        <f>SUM(J760:L760)</f>
        <v>0</v>
      </c>
      <c r="G760" s="1845" t="s">
        <v>98</v>
      </c>
      <c r="H760" s="1843" t="s">
        <v>98</v>
      </c>
      <c r="I760" s="1844" t="s">
        <v>98</v>
      </c>
      <c r="J760" s="1845"/>
      <c r="K760" s="1843"/>
      <c r="L760" s="1844"/>
      <c r="M760" s="1845" t="s">
        <v>97</v>
      </c>
      <c r="N760" s="1843" t="s">
        <v>97</v>
      </c>
      <c r="O760" s="1843" t="s">
        <v>97</v>
      </c>
      <c r="P760" s="1843" t="s">
        <v>97</v>
      </c>
      <c r="Q760" s="1844" t="s">
        <v>97</v>
      </c>
    </row>
    <row r="761" spans="1:17" ht="31.5">
      <c r="A761" s="2472"/>
      <c r="B761" s="2486"/>
      <c r="C761" s="2790"/>
      <c r="D761" s="2324" t="s">
        <v>76</v>
      </c>
      <c r="E761" s="2276"/>
      <c r="F761" s="2361">
        <f>SUM(G761:I761)</f>
        <v>0</v>
      </c>
      <c r="G761" s="1845"/>
      <c r="H761" s="1843"/>
      <c r="I761" s="1844"/>
      <c r="J761" s="1845" t="s">
        <v>97</v>
      </c>
      <c r="K761" s="1843" t="s">
        <v>97</v>
      </c>
      <c r="L761" s="1844" t="s">
        <v>97</v>
      </c>
      <c r="M761" s="1845" t="s">
        <v>97</v>
      </c>
      <c r="N761" s="1843" t="s">
        <v>97</v>
      </c>
      <c r="O761" s="1843" t="s">
        <v>97</v>
      </c>
      <c r="P761" s="1843" t="s">
        <v>97</v>
      </c>
      <c r="Q761" s="1844" t="s">
        <v>97</v>
      </c>
    </row>
    <row r="762" spans="1:17">
      <c r="A762" s="2472"/>
      <c r="B762" s="2486"/>
      <c r="C762" s="2790"/>
      <c r="D762" s="2324" t="s">
        <v>77</v>
      </c>
      <c r="E762" s="2276">
        <v>100</v>
      </c>
      <c r="F762" s="2361">
        <f>SUM(M762:Q762)</f>
        <v>15</v>
      </c>
      <c r="G762" s="1845" t="s">
        <v>98</v>
      </c>
      <c r="H762" s="1843" t="s">
        <v>98</v>
      </c>
      <c r="I762" s="1844" t="s">
        <v>98</v>
      </c>
      <c r="J762" s="1845" t="s">
        <v>97</v>
      </c>
      <c r="K762" s="1843" t="s">
        <v>97</v>
      </c>
      <c r="L762" s="1844" t="s">
        <v>97</v>
      </c>
      <c r="M762" s="1845"/>
      <c r="N762" s="1843"/>
      <c r="O762" s="1843">
        <v>15</v>
      </c>
      <c r="P762" s="1843"/>
      <c r="Q762" s="1844"/>
    </row>
    <row r="763" spans="1:17" ht="32.25" thickBot="1">
      <c r="A763" s="2472"/>
      <c r="B763" s="2487"/>
      <c r="C763" s="2791"/>
      <c r="D763" s="2327" t="s">
        <v>78</v>
      </c>
      <c r="E763" s="2282"/>
      <c r="F763" s="2362">
        <f>SUM(M763:Q763)</f>
        <v>0</v>
      </c>
      <c r="G763" s="1856" t="s">
        <v>97</v>
      </c>
      <c r="H763" s="1854" t="s">
        <v>97</v>
      </c>
      <c r="I763" s="1855" t="s">
        <v>97</v>
      </c>
      <c r="J763" s="1856" t="s">
        <v>97</v>
      </c>
      <c r="K763" s="1854" t="s">
        <v>98</v>
      </c>
      <c r="L763" s="1855" t="s">
        <v>98</v>
      </c>
      <c r="M763" s="1852"/>
      <c r="N763" s="1848"/>
      <c r="O763" s="1848"/>
      <c r="P763" s="1848"/>
      <c r="Q763" s="1869"/>
    </row>
    <row r="764" spans="1:17" ht="31.5">
      <c r="A764" s="2472"/>
      <c r="B764" s="2485" t="s">
        <v>95</v>
      </c>
      <c r="C764" s="2789" t="s">
        <v>96</v>
      </c>
      <c r="D764" s="2326" t="s">
        <v>74</v>
      </c>
      <c r="E764" s="2279"/>
      <c r="F764" s="2364">
        <f>SUM(J764:L764)</f>
        <v>0</v>
      </c>
      <c r="G764" s="1837" t="s">
        <v>97</v>
      </c>
      <c r="H764" s="1834" t="s">
        <v>97</v>
      </c>
      <c r="I764" s="1835" t="s">
        <v>97</v>
      </c>
      <c r="J764" s="1832"/>
      <c r="K764" s="1827"/>
      <c r="L764" s="1836"/>
      <c r="M764" s="1837" t="s">
        <v>97</v>
      </c>
      <c r="N764" s="1834" t="s">
        <v>97</v>
      </c>
      <c r="O764" s="1834" t="s">
        <v>97</v>
      </c>
      <c r="P764" s="1834" t="s">
        <v>97</v>
      </c>
      <c r="Q764" s="1835" t="s">
        <v>97</v>
      </c>
    </row>
    <row r="765" spans="1:17" ht="31.5">
      <c r="A765" s="2472"/>
      <c r="B765" s="2486"/>
      <c r="C765" s="2790"/>
      <c r="D765" s="2324" t="s">
        <v>75</v>
      </c>
      <c r="E765" s="2276"/>
      <c r="F765" s="2361">
        <f>SUM(J765:L765)</f>
        <v>0</v>
      </c>
      <c r="G765" s="1845" t="s">
        <v>98</v>
      </c>
      <c r="H765" s="1843" t="s">
        <v>98</v>
      </c>
      <c r="I765" s="1844" t="s">
        <v>98</v>
      </c>
      <c r="J765" s="1845"/>
      <c r="K765" s="1843"/>
      <c r="L765" s="1844"/>
      <c r="M765" s="1845" t="s">
        <v>97</v>
      </c>
      <c r="N765" s="1843" t="s">
        <v>97</v>
      </c>
      <c r="O765" s="1843" t="s">
        <v>97</v>
      </c>
      <c r="P765" s="1843" t="s">
        <v>97</v>
      </c>
      <c r="Q765" s="1844" t="s">
        <v>97</v>
      </c>
    </row>
    <row r="766" spans="1:17" ht="31.5">
      <c r="A766" s="2472"/>
      <c r="B766" s="2486"/>
      <c r="C766" s="2790"/>
      <c r="D766" s="2324" t="s">
        <v>76</v>
      </c>
      <c r="E766" s="2277"/>
      <c r="F766" s="2361">
        <f>SUM(G766:I766)</f>
        <v>0</v>
      </c>
      <c r="G766" s="1845"/>
      <c r="H766" s="1843"/>
      <c r="I766" s="1844"/>
      <c r="J766" s="1845" t="s">
        <v>97</v>
      </c>
      <c r="K766" s="1843" t="s">
        <v>97</v>
      </c>
      <c r="L766" s="1844" t="s">
        <v>97</v>
      </c>
      <c r="M766" s="1845" t="s">
        <v>97</v>
      </c>
      <c r="N766" s="1843" t="s">
        <v>97</v>
      </c>
      <c r="O766" s="1843" t="s">
        <v>97</v>
      </c>
      <c r="P766" s="1843" t="s">
        <v>97</v>
      </c>
      <c r="Q766" s="1844" t="s">
        <v>97</v>
      </c>
    </row>
    <row r="767" spans="1:17">
      <c r="A767" s="2472"/>
      <c r="B767" s="2486"/>
      <c r="C767" s="2790"/>
      <c r="D767" s="2324" t="s">
        <v>77</v>
      </c>
      <c r="E767" s="2273">
        <v>75</v>
      </c>
      <c r="F767" s="2361">
        <f>SUM(M767:Q767)</f>
        <v>2</v>
      </c>
      <c r="G767" s="1845" t="s">
        <v>98</v>
      </c>
      <c r="H767" s="1843" t="s">
        <v>98</v>
      </c>
      <c r="I767" s="1844" t="s">
        <v>98</v>
      </c>
      <c r="J767" s="1845" t="s">
        <v>97</v>
      </c>
      <c r="K767" s="1843" t="s">
        <v>97</v>
      </c>
      <c r="L767" s="1844" t="s">
        <v>97</v>
      </c>
      <c r="M767" s="1845">
        <v>1</v>
      </c>
      <c r="N767" s="1843"/>
      <c r="O767" s="1843">
        <v>1</v>
      </c>
      <c r="P767" s="1843"/>
      <c r="Q767" s="1844"/>
    </row>
    <row r="768" spans="1:17" ht="32.25" thickBot="1">
      <c r="A768" s="2472"/>
      <c r="B768" s="2488"/>
      <c r="C768" s="2792"/>
      <c r="D768" s="2325" t="s">
        <v>78</v>
      </c>
      <c r="E768" s="2280"/>
      <c r="F768" s="2362">
        <f>SUM(M768:Q768)</f>
        <v>0</v>
      </c>
      <c r="G768" s="1856" t="s">
        <v>97</v>
      </c>
      <c r="H768" s="1854" t="s">
        <v>97</v>
      </c>
      <c r="I768" s="1855" t="s">
        <v>97</v>
      </c>
      <c r="J768" s="1856" t="s">
        <v>97</v>
      </c>
      <c r="K768" s="1854" t="s">
        <v>98</v>
      </c>
      <c r="L768" s="1855" t="s">
        <v>98</v>
      </c>
      <c r="M768" s="1852"/>
      <c r="N768" s="1848"/>
      <c r="O768" s="1848"/>
      <c r="P768" s="1848"/>
      <c r="Q768" s="1869"/>
    </row>
    <row r="769" spans="1:17" ht="31.5">
      <c r="A769" s="2465" t="s">
        <v>100</v>
      </c>
      <c r="B769" s="2454" t="s">
        <v>101</v>
      </c>
      <c r="C769" s="2789" t="s">
        <v>99</v>
      </c>
      <c r="D769" s="2326" t="s">
        <v>74</v>
      </c>
      <c r="E769" s="2279">
        <v>9</v>
      </c>
      <c r="F769" s="2364">
        <f>SUM(J769:L769)</f>
        <v>36</v>
      </c>
      <c r="G769" s="1837" t="s">
        <v>97</v>
      </c>
      <c r="H769" s="1834" t="s">
        <v>97</v>
      </c>
      <c r="I769" s="1835" t="s">
        <v>97</v>
      </c>
      <c r="J769" s="1832">
        <v>3</v>
      </c>
      <c r="K769" s="1827">
        <v>33</v>
      </c>
      <c r="L769" s="1836"/>
      <c r="M769" s="1837" t="s">
        <v>97</v>
      </c>
      <c r="N769" s="1834" t="s">
        <v>97</v>
      </c>
      <c r="O769" s="1834" t="s">
        <v>97</v>
      </c>
      <c r="P769" s="1834" t="s">
        <v>97</v>
      </c>
      <c r="Q769" s="1835" t="s">
        <v>97</v>
      </c>
    </row>
    <row r="770" spans="1:17" ht="31.5">
      <c r="A770" s="2466"/>
      <c r="B770" s="2455"/>
      <c r="C770" s="2790"/>
      <c r="D770" s="2324" t="s">
        <v>75</v>
      </c>
      <c r="E770" s="2276"/>
      <c r="F770" s="2361">
        <f>SUM(J770:L770)</f>
        <v>0</v>
      </c>
      <c r="G770" s="1845" t="s">
        <v>98</v>
      </c>
      <c r="H770" s="1843" t="s">
        <v>98</v>
      </c>
      <c r="I770" s="1844" t="s">
        <v>98</v>
      </c>
      <c r="J770" s="1845"/>
      <c r="K770" s="1843"/>
      <c r="L770" s="1844"/>
      <c r="M770" s="1845" t="s">
        <v>97</v>
      </c>
      <c r="N770" s="1843" t="s">
        <v>97</v>
      </c>
      <c r="O770" s="1843" t="s">
        <v>97</v>
      </c>
      <c r="P770" s="1843" t="s">
        <v>97</v>
      </c>
      <c r="Q770" s="1844" t="s">
        <v>97</v>
      </c>
    </row>
    <row r="771" spans="1:17" ht="31.5">
      <c r="A771" s="2466"/>
      <c r="B771" s="2455"/>
      <c r="C771" s="2790"/>
      <c r="D771" s="2324" t="s">
        <v>76</v>
      </c>
      <c r="E771" s="2277"/>
      <c r="F771" s="2361">
        <f>SUM(G771:I771)</f>
        <v>0</v>
      </c>
      <c r="G771" s="1845"/>
      <c r="H771" s="1843"/>
      <c r="I771" s="1844"/>
      <c r="J771" s="1845" t="s">
        <v>97</v>
      </c>
      <c r="K771" s="1843" t="s">
        <v>97</v>
      </c>
      <c r="L771" s="1844" t="s">
        <v>97</v>
      </c>
      <c r="M771" s="1845" t="s">
        <v>97</v>
      </c>
      <c r="N771" s="1843" t="s">
        <v>97</v>
      </c>
      <c r="O771" s="1843" t="s">
        <v>97</v>
      </c>
      <c r="P771" s="1843" t="s">
        <v>97</v>
      </c>
      <c r="Q771" s="1844" t="s">
        <v>97</v>
      </c>
    </row>
    <row r="772" spans="1:17">
      <c r="A772" s="2466"/>
      <c r="B772" s="2455"/>
      <c r="C772" s="2790"/>
      <c r="D772" s="2324" t="s">
        <v>77</v>
      </c>
      <c r="E772" s="2276">
        <v>94</v>
      </c>
      <c r="F772" s="2361">
        <f>SUM(M772:Q772)</f>
        <v>107</v>
      </c>
      <c r="G772" s="1845" t="s">
        <v>98</v>
      </c>
      <c r="H772" s="1843" t="s">
        <v>98</v>
      </c>
      <c r="I772" s="1844" t="s">
        <v>98</v>
      </c>
      <c r="J772" s="1845" t="s">
        <v>97</v>
      </c>
      <c r="K772" s="1843" t="s">
        <v>97</v>
      </c>
      <c r="L772" s="1844" t="s">
        <v>97</v>
      </c>
      <c r="M772" s="1845">
        <v>16</v>
      </c>
      <c r="N772" s="1843">
        <v>36</v>
      </c>
      <c r="O772" s="1843">
        <v>29</v>
      </c>
      <c r="P772" s="1843">
        <v>24</v>
      </c>
      <c r="Q772" s="1844">
        <v>2</v>
      </c>
    </row>
    <row r="773" spans="1:17" ht="32.25" thickBot="1">
      <c r="A773" s="2467"/>
      <c r="B773" s="2456"/>
      <c r="C773" s="2791"/>
      <c r="D773" s="2327" t="s">
        <v>78</v>
      </c>
      <c r="E773" s="2280"/>
      <c r="F773" s="2362">
        <f>SUM(M773:Q773)</f>
        <v>0</v>
      </c>
      <c r="G773" s="1856" t="s">
        <v>97</v>
      </c>
      <c r="H773" s="1854" t="s">
        <v>97</v>
      </c>
      <c r="I773" s="1855" t="s">
        <v>97</v>
      </c>
      <c r="J773" s="1856" t="s">
        <v>97</v>
      </c>
      <c r="K773" s="1854" t="s">
        <v>98</v>
      </c>
      <c r="L773" s="1855" t="s">
        <v>98</v>
      </c>
      <c r="M773" s="1852"/>
      <c r="N773" s="1848"/>
      <c r="O773" s="1848"/>
      <c r="P773" s="1848"/>
      <c r="Q773" s="1869"/>
    </row>
    <row r="774" spans="1:17" ht="31.5">
      <c r="A774" s="2481" t="s">
        <v>105</v>
      </c>
      <c r="B774" s="2483" t="s">
        <v>106</v>
      </c>
      <c r="C774" s="2793" t="s">
        <v>107</v>
      </c>
      <c r="D774" s="2323" t="s">
        <v>74</v>
      </c>
      <c r="E774" s="2279">
        <v>14</v>
      </c>
      <c r="F774" s="2364">
        <f>SUM(J774:L774)</f>
        <v>38</v>
      </c>
      <c r="G774" s="1837" t="s">
        <v>97</v>
      </c>
      <c r="H774" s="1834" t="s">
        <v>97</v>
      </c>
      <c r="I774" s="1835" t="s">
        <v>97</v>
      </c>
      <c r="J774" s="1832"/>
      <c r="K774" s="1827">
        <v>32</v>
      </c>
      <c r="L774" s="1836">
        <v>6</v>
      </c>
      <c r="M774" s="1837" t="s">
        <v>97</v>
      </c>
      <c r="N774" s="1834" t="s">
        <v>97</v>
      </c>
      <c r="O774" s="1834" t="s">
        <v>97</v>
      </c>
      <c r="P774" s="1834" t="s">
        <v>97</v>
      </c>
      <c r="Q774" s="1835" t="s">
        <v>97</v>
      </c>
    </row>
    <row r="775" spans="1:17" ht="31.5">
      <c r="A775" s="2482"/>
      <c r="B775" s="2455"/>
      <c r="C775" s="2790"/>
      <c r="D775" s="2324" t="s">
        <v>75</v>
      </c>
      <c r="E775" s="2276"/>
      <c r="F775" s="2361">
        <f>SUM(J775:L775)</f>
        <v>0</v>
      </c>
      <c r="G775" s="1845" t="s">
        <v>98</v>
      </c>
      <c r="H775" s="1843" t="s">
        <v>98</v>
      </c>
      <c r="I775" s="1844" t="s">
        <v>98</v>
      </c>
      <c r="J775" s="1845"/>
      <c r="K775" s="1843"/>
      <c r="L775" s="1844"/>
      <c r="M775" s="1845" t="s">
        <v>97</v>
      </c>
      <c r="N775" s="1843" t="s">
        <v>97</v>
      </c>
      <c r="O775" s="1843" t="s">
        <v>97</v>
      </c>
      <c r="P775" s="1843" t="s">
        <v>97</v>
      </c>
      <c r="Q775" s="1844" t="s">
        <v>97</v>
      </c>
    </row>
    <row r="776" spans="1:17" ht="31.5">
      <c r="A776" s="2482"/>
      <c r="B776" s="2455"/>
      <c r="C776" s="2790"/>
      <c r="D776" s="2324" t="s">
        <v>76</v>
      </c>
      <c r="E776" s="2276"/>
      <c r="F776" s="2361"/>
      <c r="G776" s="1845"/>
      <c r="H776" s="1843"/>
      <c r="I776" s="1844"/>
      <c r="J776" s="1845" t="s">
        <v>97</v>
      </c>
      <c r="K776" s="1843" t="s">
        <v>97</v>
      </c>
      <c r="L776" s="1844" t="s">
        <v>97</v>
      </c>
      <c r="M776" s="1845" t="s">
        <v>97</v>
      </c>
      <c r="N776" s="1843" t="s">
        <v>97</v>
      </c>
      <c r="O776" s="1843" t="s">
        <v>97</v>
      </c>
      <c r="P776" s="1843" t="s">
        <v>97</v>
      </c>
      <c r="Q776" s="1844" t="s">
        <v>97</v>
      </c>
    </row>
    <row r="777" spans="1:17">
      <c r="A777" s="2482"/>
      <c r="B777" s="2455"/>
      <c r="C777" s="2790"/>
      <c r="D777" s="2324" t="s">
        <v>77</v>
      </c>
      <c r="E777" s="2276">
        <v>103</v>
      </c>
      <c r="F777" s="2361">
        <f>SUM(M777:Q777)</f>
        <v>393</v>
      </c>
      <c r="G777" s="1845" t="s">
        <v>98</v>
      </c>
      <c r="H777" s="1843" t="s">
        <v>98</v>
      </c>
      <c r="I777" s="1844" t="s">
        <v>98</v>
      </c>
      <c r="J777" s="1845" t="s">
        <v>97</v>
      </c>
      <c r="K777" s="1843" t="s">
        <v>97</v>
      </c>
      <c r="L777" s="1844" t="s">
        <v>97</v>
      </c>
      <c r="M777" s="1845">
        <v>3</v>
      </c>
      <c r="N777" s="1843">
        <v>61</v>
      </c>
      <c r="O777" s="1843">
        <v>224</v>
      </c>
      <c r="P777" s="1843">
        <v>102</v>
      </c>
      <c r="Q777" s="1844">
        <v>3</v>
      </c>
    </row>
    <row r="778" spans="1:17" ht="32.25" thickBot="1">
      <c r="A778" s="2482"/>
      <c r="B778" s="2473"/>
      <c r="C778" s="2792"/>
      <c r="D778" s="2325" t="s">
        <v>78</v>
      </c>
      <c r="E778" s="2282"/>
      <c r="F778" s="2362">
        <f>SUM(M778:Q778)</f>
        <v>0</v>
      </c>
      <c r="G778" s="1856" t="s">
        <v>97</v>
      </c>
      <c r="H778" s="1854" t="s">
        <v>97</v>
      </c>
      <c r="I778" s="1855" t="s">
        <v>97</v>
      </c>
      <c r="J778" s="1892" t="s">
        <v>97</v>
      </c>
      <c r="K778" s="1890" t="s">
        <v>98</v>
      </c>
      <c r="L778" s="1891" t="s">
        <v>98</v>
      </c>
      <c r="M778" s="1852"/>
      <c r="N778" s="1848"/>
      <c r="O778" s="1848"/>
      <c r="P778" s="1848"/>
      <c r="Q778" s="1869"/>
    </row>
    <row r="779" spans="1:17" ht="31.5">
      <c r="A779" s="2482"/>
      <c r="B779" s="2454" t="s">
        <v>108</v>
      </c>
      <c r="C779" s="2789" t="s">
        <v>109</v>
      </c>
      <c r="D779" s="2326" t="s">
        <v>74</v>
      </c>
      <c r="E779" s="2279">
        <v>12</v>
      </c>
      <c r="F779" s="2364">
        <f>SUM(J779:L779)</f>
        <v>14</v>
      </c>
      <c r="G779" s="1837" t="s">
        <v>97</v>
      </c>
      <c r="H779" s="1834" t="s">
        <v>116</v>
      </c>
      <c r="I779" s="1838" t="s">
        <v>116</v>
      </c>
      <c r="J779" s="1832"/>
      <c r="K779" s="1827">
        <v>14</v>
      </c>
      <c r="L779" s="1836" t="s">
        <v>97</v>
      </c>
      <c r="M779" s="1833" t="s">
        <v>97</v>
      </c>
      <c r="N779" s="1834" t="s">
        <v>97</v>
      </c>
      <c r="O779" s="1834" t="s">
        <v>97</v>
      </c>
      <c r="P779" s="1834"/>
      <c r="Q779" s="1835"/>
    </row>
    <row r="780" spans="1:17" ht="31.5">
      <c r="A780" s="2482"/>
      <c r="B780" s="2455"/>
      <c r="C780" s="2790"/>
      <c r="D780" s="2324" t="s">
        <v>75</v>
      </c>
      <c r="E780" s="2276"/>
      <c r="F780" s="2361">
        <f>SUM(J780:L780)</f>
        <v>0</v>
      </c>
      <c r="G780" s="1845"/>
      <c r="H780" s="1843"/>
      <c r="I780" s="1846"/>
      <c r="J780" s="1845"/>
      <c r="K780" s="1843" t="s">
        <v>97</v>
      </c>
      <c r="L780" s="1844" t="s">
        <v>97</v>
      </c>
      <c r="M780" s="1842" t="s">
        <v>97</v>
      </c>
      <c r="N780" s="1843" t="s">
        <v>97</v>
      </c>
      <c r="O780" s="1843" t="s">
        <v>97</v>
      </c>
      <c r="P780" s="1843">
        <v>0</v>
      </c>
      <c r="Q780" s="1844"/>
    </row>
    <row r="781" spans="1:17" ht="31.5">
      <c r="A781" s="2482"/>
      <c r="B781" s="2455"/>
      <c r="C781" s="2790"/>
      <c r="D781" s="2324" t="s">
        <v>76</v>
      </c>
      <c r="E781" s="2276"/>
      <c r="F781" s="2361">
        <f>SUM(G781:I781)</f>
        <v>0</v>
      </c>
      <c r="G781" s="1845"/>
      <c r="H781" s="1843" t="s">
        <v>97</v>
      </c>
      <c r="I781" s="1846" t="s">
        <v>97</v>
      </c>
      <c r="J781" s="1845" t="s">
        <v>97</v>
      </c>
      <c r="K781" s="1843" t="s">
        <v>97</v>
      </c>
      <c r="L781" s="1844" t="s">
        <v>97</v>
      </c>
      <c r="M781" s="1842" t="s">
        <v>97</v>
      </c>
      <c r="N781" s="1843" t="s">
        <v>97</v>
      </c>
      <c r="O781" s="1843" t="s">
        <v>97</v>
      </c>
      <c r="P781" s="1843">
        <v>0</v>
      </c>
      <c r="Q781" s="1844"/>
    </row>
    <row r="782" spans="1:17">
      <c r="A782" s="2482"/>
      <c r="B782" s="2455"/>
      <c r="C782" s="2790"/>
      <c r="D782" s="2324" t="s">
        <v>77</v>
      </c>
      <c r="E782" s="2276">
        <v>96</v>
      </c>
      <c r="F782" s="2361">
        <f>SUM(M782:Q782)</f>
        <v>133</v>
      </c>
      <c r="G782" s="1845" t="s">
        <v>98</v>
      </c>
      <c r="H782" s="1843" t="s">
        <v>97</v>
      </c>
      <c r="I782" s="1846" t="s">
        <v>97</v>
      </c>
      <c r="J782" s="1845"/>
      <c r="K782" s="1843"/>
      <c r="L782" s="1844"/>
      <c r="M782" s="1842">
        <v>1</v>
      </c>
      <c r="N782" s="1843">
        <v>20</v>
      </c>
      <c r="O782" s="1843">
        <v>102</v>
      </c>
      <c r="P782" s="1843">
        <v>9</v>
      </c>
      <c r="Q782" s="1844">
        <v>1</v>
      </c>
    </row>
    <row r="783" spans="1:17" ht="32.25" thickBot="1">
      <c r="A783" s="2482"/>
      <c r="B783" s="2456"/>
      <c r="C783" s="2791"/>
      <c r="D783" s="2327" t="s">
        <v>78</v>
      </c>
      <c r="E783" s="2277"/>
      <c r="F783" s="2362">
        <f>SUM(M783:Q783)</f>
        <v>0</v>
      </c>
      <c r="G783" s="1856" t="s">
        <v>97</v>
      </c>
      <c r="H783" s="1854" t="s">
        <v>97</v>
      </c>
      <c r="I783" s="1912" t="s">
        <v>98</v>
      </c>
      <c r="J783" s="1856"/>
      <c r="K783" s="1854"/>
      <c r="L783" s="1855"/>
      <c r="M783" s="1868"/>
      <c r="N783" s="1848"/>
      <c r="O783" s="1848"/>
      <c r="P783" s="1848">
        <v>0</v>
      </c>
      <c r="Q783" s="1869"/>
    </row>
    <row r="784" spans="1:17" ht="31.5">
      <c r="A784" s="2482"/>
      <c r="B784" s="2454" t="s">
        <v>110</v>
      </c>
      <c r="C784" s="2789" t="s">
        <v>111</v>
      </c>
      <c r="D784" s="2326" t="s">
        <v>74</v>
      </c>
      <c r="E784" s="2279"/>
      <c r="F784" s="2364">
        <f>SUM(J784:L784)</f>
        <v>0</v>
      </c>
      <c r="G784" s="1837" t="s">
        <v>97</v>
      </c>
      <c r="H784" s="1834" t="s">
        <v>97</v>
      </c>
      <c r="I784" s="1835" t="s">
        <v>97</v>
      </c>
      <c r="J784" s="1829"/>
      <c r="K784" s="1830"/>
      <c r="L784" s="1870"/>
      <c r="M784" s="1837" t="s">
        <v>97</v>
      </c>
      <c r="N784" s="1834" t="s">
        <v>97</v>
      </c>
      <c r="O784" s="1834" t="s">
        <v>97</v>
      </c>
      <c r="P784" s="1834" t="s">
        <v>97</v>
      </c>
      <c r="Q784" s="1835" t="s">
        <v>97</v>
      </c>
    </row>
    <row r="785" spans="1:17" ht="31.5">
      <c r="A785" s="2482"/>
      <c r="B785" s="2455"/>
      <c r="C785" s="2790"/>
      <c r="D785" s="2324" t="s">
        <v>75</v>
      </c>
      <c r="E785" s="2276"/>
      <c r="F785" s="2361">
        <f>SUM(J785:L785)</f>
        <v>0</v>
      </c>
      <c r="G785" s="1845" t="s">
        <v>98</v>
      </c>
      <c r="H785" s="1843" t="s">
        <v>98</v>
      </c>
      <c r="I785" s="1844" t="s">
        <v>98</v>
      </c>
      <c r="J785" s="1845"/>
      <c r="K785" s="1843"/>
      <c r="L785" s="1844"/>
      <c r="M785" s="1845" t="s">
        <v>97</v>
      </c>
      <c r="N785" s="1843" t="s">
        <v>97</v>
      </c>
      <c r="O785" s="1843" t="s">
        <v>97</v>
      </c>
      <c r="P785" s="1843" t="s">
        <v>97</v>
      </c>
      <c r="Q785" s="1844" t="s">
        <v>97</v>
      </c>
    </row>
    <row r="786" spans="1:17" ht="31.5">
      <c r="A786" s="2482"/>
      <c r="B786" s="2455"/>
      <c r="C786" s="2790"/>
      <c r="D786" s="2324" t="s">
        <v>76</v>
      </c>
      <c r="E786" s="2276"/>
      <c r="F786" s="2361">
        <f>SUM(G786:I786)</f>
        <v>0</v>
      </c>
      <c r="G786" s="1845"/>
      <c r="H786" s="1843"/>
      <c r="I786" s="1844"/>
      <c r="J786" s="1845" t="s">
        <v>97</v>
      </c>
      <c r="K786" s="1843" t="s">
        <v>97</v>
      </c>
      <c r="L786" s="1844" t="s">
        <v>97</v>
      </c>
      <c r="M786" s="1845" t="s">
        <v>97</v>
      </c>
      <c r="N786" s="1843" t="s">
        <v>97</v>
      </c>
      <c r="O786" s="1843" t="s">
        <v>97</v>
      </c>
      <c r="P786" s="1843" t="s">
        <v>97</v>
      </c>
      <c r="Q786" s="1844" t="s">
        <v>97</v>
      </c>
    </row>
    <row r="787" spans="1:17">
      <c r="A787" s="2482"/>
      <c r="B787" s="2455"/>
      <c r="C787" s="2790"/>
      <c r="D787" s="2324" t="s">
        <v>77</v>
      </c>
      <c r="E787" s="2276">
        <v>80</v>
      </c>
      <c r="F787" s="2361">
        <f>SUM(M787:Q787)</f>
        <v>1</v>
      </c>
      <c r="G787" s="1845" t="s">
        <v>98</v>
      </c>
      <c r="H787" s="1843" t="s">
        <v>98</v>
      </c>
      <c r="I787" s="1844" t="s">
        <v>98</v>
      </c>
      <c r="J787" s="1845" t="s">
        <v>97</v>
      </c>
      <c r="K787" s="1843" t="s">
        <v>97</v>
      </c>
      <c r="L787" s="1844" t="s">
        <v>97</v>
      </c>
      <c r="M787" s="1845"/>
      <c r="N787" s="1843"/>
      <c r="O787" s="1843">
        <v>1</v>
      </c>
      <c r="P787" s="1843"/>
      <c r="Q787" s="1844"/>
    </row>
    <row r="788" spans="1:17" ht="32.25" thickBot="1">
      <c r="A788" s="2482"/>
      <c r="B788" s="2456"/>
      <c r="C788" s="2791"/>
      <c r="D788" s="2327" t="s">
        <v>78</v>
      </c>
      <c r="E788" s="2282"/>
      <c r="F788" s="2362">
        <f>SUM(M788:Q788)</f>
        <v>0</v>
      </c>
      <c r="G788" s="1856" t="s">
        <v>97</v>
      </c>
      <c r="H788" s="1854" t="s">
        <v>97</v>
      </c>
      <c r="I788" s="1855" t="s">
        <v>97</v>
      </c>
      <c r="J788" s="1856" t="s">
        <v>97</v>
      </c>
      <c r="K788" s="1854" t="s">
        <v>98</v>
      </c>
      <c r="L788" s="1855" t="s">
        <v>98</v>
      </c>
      <c r="M788" s="1852"/>
      <c r="N788" s="1848"/>
      <c r="O788" s="1848"/>
      <c r="P788" s="1848"/>
      <c r="Q788" s="1869"/>
    </row>
    <row r="789" spans="1:17" ht="31.5">
      <c r="A789" s="2482"/>
      <c r="B789" s="2454" t="s">
        <v>112</v>
      </c>
      <c r="C789" s="2789" t="s">
        <v>113</v>
      </c>
      <c r="D789" s="2326" t="s">
        <v>74</v>
      </c>
      <c r="E789" s="2279">
        <v>9</v>
      </c>
      <c r="F789" s="2364">
        <f>SUM(J789:L789)</f>
        <v>5</v>
      </c>
      <c r="G789" s="1837"/>
      <c r="H789" s="1834"/>
      <c r="I789" s="1835"/>
      <c r="J789" s="1832" t="s">
        <v>97</v>
      </c>
      <c r="K789" s="1827">
        <v>5</v>
      </c>
      <c r="L789" s="1836" t="s">
        <v>97</v>
      </c>
      <c r="M789" s="1837" t="s">
        <v>97</v>
      </c>
      <c r="N789" s="1834" t="s">
        <v>97</v>
      </c>
      <c r="O789" s="1834"/>
      <c r="P789" s="1834"/>
      <c r="Q789" s="1835"/>
    </row>
    <row r="790" spans="1:17" ht="31.5">
      <c r="A790" s="2482"/>
      <c r="B790" s="2455"/>
      <c r="C790" s="2790"/>
      <c r="D790" s="2324" t="s">
        <v>75</v>
      </c>
      <c r="E790" s="2276"/>
      <c r="F790" s="2361">
        <f>SUM(J790:L790)</f>
        <v>0</v>
      </c>
      <c r="G790" s="1845"/>
      <c r="H790" s="1843"/>
      <c r="I790" s="1844"/>
      <c r="J790" s="1845" t="s">
        <v>97</v>
      </c>
      <c r="K790" s="1843" t="s">
        <v>97</v>
      </c>
      <c r="L790" s="1844" t="s">
        <v>97</v>
      </c>
      <c r="M790" s="1845" t="s">
        <v>97</v>
      </c>
      <c r="N790" s="1843" t="s">
        <v>97</v>
      </c>
      <c r="O790" s="1843"/>
      <c r="P790" s="1843"/>
      <c r="Q790" s="1844"/>
    </row>
    <row r="791" spans="1:17" ht="31.5">
      <c r="A791" s="2482"/>
      <c r="B791" s="2455"/>
      <c r="C791" s="2790"/>
      <c r="D791" s="2324" t="s">
        <v>76</v>
      </c>
      <c r="E791" s="2276"/>
      <c r="F791" s="2361">
        <f>SUM(G791:I791)</f>
        <v>0</v>
      </c>
      <c r="G791" s="1845" t="s">
        <v>97</v>
      </c>
      <c r="H791" s="1843" t="s">
        <v>97</v>
      </c>
      <c r="I791" s="1844" t="s">
        <v>97</v>
      </c>
      <c r="J791" s="1845" t="s">
        <v>97</v>
      </c>
      <c r="K791" s="1843" t="s">
        <v>97</v>
      </c>
      <c r="L791" s="1844" t="s">
        <v>97</v>
      </c>
      <c r="M791" s="1845" t="s">
        <v>97</v>
      </c>
      <c r="N791" s="1843" t="s">
        <v>97</v>
      </c>
      <c r="O791" s="1843"/>
      <c r="P791" s="1843"/>
      <c r="Q791" s="1844"/>
    </row>
    <row r="792" spans="1:17">
      <c r="A792" s="2482"/>
      <c r="B792" s="2455"/>
      <c r="C792" s="2790"/>
      <c r="D792" s="2324" t="s">
        <v>77</v>
      </c>
      <c r="E792" s="2276">
        <v>88</v>
      </c>
      <c r="F792" s="2361">
        <f>SUM(M792:Q792)</f>
        <v>18</v>
      </c>
      <c r="G792" s="1845" t="s">
        <v>97</v>
      </c>
      <c r="H792" s="1843" t="s">
        <v>97</v>
      </c>
      <c r="I792" s="1844" t="s">
        <v>97</v>
      </c>
      <c r="J792" s="1845"/>
      <c r="K792" s="1843"/>
      <c r="L792" s="1844"/>
      <c r="M792" s="1845"/>
      <c r="N792" s="1843">
        <v>8</v>
      </c>
      <c r="O792" s="1843">
        <v>10</v>
      </c>
      <c r="P792" s="1843"/>
      <c r="Q792" s="1844"/>
    </row>
    <row r="793" spans="1:17" ht="32.25" thickBot="1">
      <c r="A793" s="2482"/>
      <c r="B793" s="2456"/>
      <c r="C793" s="2791"/>
      <c r="D793" s="2327" t="s">
        <v>78</v>
      </c>
      <c r="E793" s="2282"/>
      <c r="F793" s="2362">
        <f>SUM(M793:Q793)</f>
        <v>0</v>
      </c>
      <c r="G793" s="1856" t="s">
        <v>97</v>
      </c>
      <c r="H793" s="1854" t="s">
        <v>98</v>
      </c>
      <c r="I793" s="1855" t="s">
        <v>98</v>
      </c>
      <c r="J793" s="1856"/>
      <c r="K793" s="1854"/>
      <c r="L793" s="1855"/>
      <c r="M793" s="1852"/>
      <c r="N793" s="1848"/>
      <c r="O793" s="1848"/>
      <c r="P793" s="1848"/>
      <c r="Q793" s="1869"/>
    </row>
    <row r="794" spans="1:17" ht="31.5">
      <c r="A794" s="2482"/>
      <c r="B794" s="2454" t="s">
        <v>114</v>
      </c>
      <c r="C794" s="2789" t="s">
        <v>115</v>
      </c>
      <c r="D794" s="2326" t="s">
        <v>74</v>
      </c>
      <c r="E794" s="2279"/>
      <c r="F794" s="2364">
        <f>SUM(J794:L794)</f>
        <v>0</v>
      </c>
      <c r="G794" s="1837" t="s">
        <v>97</v>
      </c>
      <c r="H794" s="1834" t="s">
        <v>97</v>
      </c>
      <c r="I794" s="1835" t="s">
        <v>97</v>
      </c>
      <c r="J794" s="1832"/>
      <c r="K794" s="1827"/>
      <c r="L794" s="1836"/>
      <c r="M794" s="1837" t="s">
        <v>97</v>
      </c>
      <c r="N794" s="1834" t="s">
        <v>97</v>
      </c>
      <c r="O794" s="1834" t="s">
        <v>97</v>
      </c>
      <c r="P794" s="1834" t="s">
        <v>97</v>
      </c>
      <c r="Q794" s="1835" t="s">
        <v>97</v>
      </c>
    </row>
    <row r="795" spans="1:17" ht="31.5">
      <c r="A795" s="2482"/>
      <c r="B795" s="2455"/>
      <c r="C795" s="2790"/>
      <c r="D795" s="2324" t="s">
        <v>75</v>
      </c>
      <c r="E795" s="2276"/>
      <c r="F795" s="2361">
        <f>SUM(J795:L795)</f>
        <v>0</v>
      </c>
      <c r="G795" s="1845" t="s">
        <v>98</v>
      </c>
      <c r="H795" s="1843" t="s">
        <v>98</v>
      </c>
      <c r="I795" s="1844" t="s">
        <v>98</v>
      </c>
      <c r="J795" s="1845"/>
      <c r="K795" s="1843"/>
      <c r="L795" s="1844"/>
      <c r="M795" s="1845" t="s">
        <v>97</v>
      </c>
      <c r="N795" s="1843" t="s">
        <v>97</v>
      </c>
      <c r="O795" s="1843" t="s">
        <v>97</v>
      </c>
      <c r="P795" s="1843" t="s">
        <v>97</v>
      </c>
      <c r="Q795" s="1844" t="s">
        <v>97</v>
      </c>
    </row>
    <row r="796" spans="1:17" ht="31.5">
      <c r="A796" s="2482"/>
      <c r="B796" s="2455"/>
      <c r="C796" s="2790"/>
      <c r="D796" s="2324" t="s">
        <v>76</v>
      </c>
      <c r="E796" s="2276"/>
      <c r="F796" s="2361">
        <f>SUM(G796:I796)</f>
        <v>0</v>
      </c>
      <c r="G796" s="1845"/>
      <c r="H796" s="1843"/>
      <c r="I796" s="1844"/>
      <c r="J796" s="1845" t="s">
        <v>97</v>
      </c>
      <c r="K796" s="1843" t="s">
        <v>97</v>
      </c>
      <c r="L796" s="1844" t="s">
        <v>97</v>
      </c>
      <c r="M796" s="1845" t="s">
        <v>97</v>
      </c>
      <c r="N796" s="1843" t="s">
        <v>97</v>
      </c>
      <c r="O796" s="1843" t="s">
        <v>97</v>
      </c>
      <c r="P796" s="1843" t="s">
        <v>97</v>
      </c>
      <c r="Q796" s="1844" t="s">
        <v>97</v>
      </c>
    </row>
    <row r="797" spans="1:17">
      <c r="A797" s="2482"/>
      <c r="B797" s="2455"/>
      <c r="C797" s="2790"/>
      <c r="D797" s="2324" t="s">
        <v>77</v>
      </c>
      <c r="E797" s="2276">
        <v>85</v>
      </c>
      <c r="F797" s="2361">
        <f>SUM(M797:Q797)</f>
        <v>8</v>
      </c>
      <c r="G797" s="1845" t="s">
        <v>98</v>
      </c>
      <c r="H797" s="1843" t="s">
        <v>116</v>
      </c>
      <c r="I797" s="1844" t="s">
        <v>116</v>
      </c>
      <c r="J797" s="1845" t="s">
        <v>97</v>
      </c>
      <c r="K797" s="1843" t="s">
        <v>97</v>
      </c>
      <c r="L797" s="1844" t="s">
        <v>97</v>
      </c>
      <c r="M797" s="1845"/>
      <c r="N797" s="1843">
        <v>2</v>
      </c>
      <c r="O797" s="1843">
        <v>6</v>
      </c>
      <c r="P797" s="1843"/>
      <c r="Q797" s="1844"/>
    </row>
    <row r="798" spans="1:17" ht="32.25" thickBot="1">
      <c r="A798" s="2482"/>
      <c r="B798" s="2456"/>
      <c r="C798" s="2791"/>
      <c r="D798" s="2327" t="s">
        <v>78</v>
      </c>
      <c r="E798" s="2277"/>
      <c r="F798" s="2363">
        <f>SUM(M798:Q798)</f>
        <v>0</v>
      </c>
      <c r="G798" s="1892" t="s">
        <v>97</v>
      </c>
      <c r="H798" s="1890" t="s">
        <v>97</v>
      </c>
      <c r="I798" s="1891" t="s">
        <v>97</v>
      </c>
      <c r="J798" s="1892" t="s">
        <v>97</v>
      </c>
      <c r="K798" s="1890" t="s">
        <v>98</v>
      </c>
      <c r="L798" s="1891" t="s">
        <v>98</v>
      </c>
      <c r="M798" s="1850"/>
      <c r="N798" s="1871"/>
      <c r="O798" s="1871"/>
      <c r="P798" s="1871"/>
      <c r="Q798" s="1872"/>
    </row>
    <row r="799" spans="1:17" ht="31.5">
      <c r="A799" s="2465" t="s">
        <v>102</v>
      </c>
      <c r="B799" s="2468" t="s">
        <v>103</v>
      </c>
      <c r="C799" s="2789" t="s">
        <v>104</v>
      </c>
      <c r="D799" s="2326" t="s">
        <v>74</v>
      </c>
      <c r="E799" s="2284">
        <v>8.2899999999999991</v>
      </c>
      <c r="F799" s="2365">
        <f>SUM(J799:L799)</f>
        <v>47</v>
      </c>
      <c r="G799" s="1596" t="s">
        <v>97</v>
      </c>
      <c r="H799" s="1593" t="s">
        <v>97</v>
      </c>
      <c r="I799" s="1594" t="s">
        <v>97</v>
      </c>
      <c r="J799" s="1591">
        <v>19</v>
      </c>
      <c r="K799" s="1586">
        <v>28</v>
      </c>
      <c r="L799" s="1595"/>
      <c r="M799" s="1596" t="s">
        <v>97</v>
      </c>
      <c r="N799" s="1593" t="s">
        <v>97</v>
      </c>
      <c r="O799" s="1593" t="s">
        <v>97</v>
      </c>
      <c r="P799" s="1593" t="s">
        <v>97</v>
      </c>
      <c r="Q799" s="1594" t="s">
        <v>97</v>
      </c>
    </row>
    <row r="800" spans="1:17" ht="31.5">
      <c r="A800" s="2466"/>
      <c r="B800" s="2469"/>
      <c r="C800" s="2790"/>
      <c r="D800" s="2324" t="s">
        <v>75</v>
      </c>
      <c r="E800" s="2285"/>
      <c r="F800" s="2366">
        <f>SUM(J800:L800)</f>
        <v>0</v>
      </c>
      <c r="G800" s="1604" t="s">
        <v>98</v>
      </c>
      <c r="H800" s="1602" t="s">
        <v>98</v>
      </c>
      <c r="I800" s="1603" t="s">
        <v>98</v>
      </c>
      <c r="J800" s="1604"/>
      <c r="K800" s="1602"/>
      <c r="L800" s="1603"/>
      <c r="M800" s="1604" t="s">
        <v>97</v>
      </c>
      <c r="N800" s="1602" t="s">
        <v>97</v>
      </c>
      <c r="O800" s="1602" t="s">
        <v>97</v>
      </c>
      <c r="P800" s="1602" t="s">
        <v>97</v>
      </c>
      <c r="Q800" s="1603" t="s">
        <v>97</v>
      </c>
    </row>
    <row r="801" spans="1:17" ht="31.5">
      <c r="A801" s="2466"/>
      <c r="B801" s="2469"/>
      <c r="C801" s="2790"/>
      <c r="D801" s="2324" t="s">
        <v>76</v>
      </c>
      <c r="E801" s="2285"/>
      <c r="F801" s="2366">
        <f>SUM(G801:I801)</f>
        <v>0</v>
      </c>
      <c r="G801" s="1604"/>
      <c r="H801" s="1602"/>
      <c r="I801" s="1603"/>
      <c r="J801" s="1604" t="s">
        <v>97</v>
      </c>
      <c r="K801" s="1602" t="s">
        <v>97</v>
      </c>
      <c r="L801" s="1603" t="s">
        <v>97</v>
      </c>
      <c r="M801" s="1604" t="s">
        <v>97</v>
      </c>
      <c r="N801" s="1602" t="s">
        <v>97</v>
      </c>
      <c r="O801" s="1602" t="s">
        <v>97</v>
      </c>
      <c r="P801" s="1602" t="s">
        <v>97</v>
      </c>
      <c r="Q801" s="1603" t="s">
        <v>97</v>
      </c>
    </row>
    <row r="802" spans="1:17">
      <c r="A802" s="2466"/>
      <c r="B802" s="2469"/>
      <c r="C802" s="2790"/>
      <c r="D802" s="2324" t="s">
        <v>77</v>
      </c>
      <c r="E802" s="2285">
        <v>69.900000000000006</v>
      </c>
      <c r="F802" s="2366">
        <f>SUM(M802:Q802)</f>
        <v>138</v>
      </c>
      <c r="G802" s="1604" t="s">
        <v>98</v>
      </c>
      <c r="H802" s="1602" t="s">
        <v>98</v>
      </c>
      <c r="I802" s="1603" t="s">
        <v>98</v>
      </c>
      <c r="J802" s="1604" t="s">
        <v>97</v>
      </c>
      <c r="K802" s="1602" t="s">
        <v>97</v>
      </c>
      <c r="L802" s="1603" t="s">
        <v>97</v>
      </c>
      <c r="M802" s="1681">
        <v>50</v>
      </c>
      <c r="N802" s="1599">
        <v>48</v>
      </c>
      <c r="O802" s="1599">
        <v>29</v>
      </c>
      <c r="P802" s="1599">
        <v>11</v>
      </c>
      <c r="Q802" s="1603"/>
    </row>
    <row r="803" spans="1:17" ht="32.25" thickBot="1">
      <c r="A803" s="2467"/>
      <c r="B803" s="2470"/>
      <c r="C803" s="2791"/>
      <c r="D803" s="2327" t="s">
        <v>78</v>
      </c>
      <c r="E803" s="2286"/>
      <c r="F803" s="2367">
        <f>SUM(M803:Q803)</f>
        <v>0</v>
      </c>
      <c r="G803" s="1615" t="s">
        <v>97</v>
      </c>
      <c r="H803" s="1613" t="s">
        <v>97</v>
      </c>
      <c r="I803" s="1614" t="s">
        <v>97</v>
      </c>
      <c r="J803" s="1615" t="s">
        <v>97</v>
      </c>
      <c r="K803" s="1613" t="s">
        <v>98</v>
      </c>
      <c r="L803" s="1614" t="s">
        <v>98</v>
      </c>
      <c r="M803" s="1611"/>
      <c r="N803" s="1607"/>
      <c r="O803" s="1607"/>
      <c r="P803" s="1607"/>
      <c r="Q803" s="1619"/>
    </row>
    <row r="804" spans="1:17" ht="31.5">
      <c r="A804" s="2471" t="s">
        <v>117</v>
      </c>
      <c r="B804" s="2454" t="s">
        <v>118</v>
      </c>
      <c r="C804" s="2789" t="s">
        <v>119</v>
      </c>
      <c r="D804" s="2297" t="s">
        <v>74</v>
      </c>
      <c r="E804" s="2285" t="s">
        <v>120</v>
      </c>
      <c r="F804" s="2365">
        <f>SUM(J804:L804)</f>
        <v>16</v>
      </c>
      <c r="G804" s="1596" t="s">
        <v>97</v>
      </c>
      <c r="H804" s="1593" t="s">
        <v>97</v>
      </c>
      <c r="I804" s="1594" t="s">
        <v>97</v>
      </c>
      <c r="J804" s="1591">
        <v>3</v>
      </c>
      <c r="K804" s="1586">
        <v>13</v>
      </c>
      <c r="L804" s="1595"/>
      <c r="M804" s="1596" t="s">
        <v>97</v>
      </c>
      <c r="N804" s="1593" t="s">
        <v>97</v>
      </c>
      <c r="O804" s="1593" t="s">
        <v>97</v>
      </c>
      <c r="P804" s="1593" t="s">
        <v>97</v>
      </c>
      <c r="Q804" s="1594" t="s">
        <v>97</v>
      </c>
    </row>
    <row r="805" spans="1:17" ht="31.5">
      <c r="A805" s="2472"/>
      <c r="B805" s="2455"/>
      <c r="C805" s="2790"/>
      <c r="D805" s="2298" t="s">
        <v>75</v>
      </c>
      <c r="E805" s="2285"/>
      <c r="F805" s="2366">
        <f>SUM(J805:L805)</f>
        <v>0</v>
      </c>
      <c r="G805" s="1604" t="s">
        <v>98</v>
      </c>
      <c r="H805" s="1602" t="s">
        <v>98</v>
      </c>
      <c r="I805" s="1603" t="s">
        <v>98</v>
      </c>
      <c r="J805" s="1604"/>
      <c r="K805" s="1602"/>
      <c r="L805" s="1603"/>
      <c r="M805" s="1604" t="s">
        <v>97</v>
      </c>
      <c r="N805" s="1602" t="s">
        <v>97</v>
      </c>
      <c r="O805" s="1602" t="s">
        <v>97</v>
      </c>
      <c r="P805" s="1602" t="s">
        <v>97</v>
      </c>
      <c r="Q805" s="1603" t="s">
        <v>97</v>
      </c>
    </row>
    <row r="806" spans="1:17" ht="31.5">
      <c r="A806" s="2472"/>
      <c r="B806" s="2455"/>
      <c r="C806" s="2790"/>
      <c r="D806" s="2298" t="s">
        <v>76</v>
      </c>
      <c r="E806" s="2285"/>
      <c r="F806" s="2366">
        <f>SUM(G806:I806)</f>
        <v>0</v>
      </c>
      <c r="G806" s="1604"/>
      <c r="H806" s="1602"/>
      <c r="I806" s="1603"/>
      <c r="J806" s="1604" t="s">
        <v>97</v>
      </c>
      <c r="K806" s="1602" t="s">
        <v>97</v>
      </c>
      <c r="L806" s="1603" t="s">
        <v>97</v>
      </c>
      <c r="M806" s="1604" t="s">
        <v>97</v>
      </c>
      <c r="N806" s="1602" t="s">
        <v>97</v>
      </c>
      <c r="O806" s="1602" t="s">
        <v>97</v>
      </c>
      <c r="P806" s="1602" t="s">
        <v>97</v>
      </c>
      <c r="Q806" s="1603" t="s">
        <v>97</v>
      </c>
    </row>
    <row r="807" spans="1:17">
      <c r="A807" s="2472"/>
      <c r="B807" s="2455"/>
      <c r="C807" s="2790"/>
      <c r="D807" s="2298" t="s">
        <v>77</v>
      </c>
      <c r="E807" s="2285" t="s">
        <v>121</v>
      </c>
      <c r="F807" s="2366">
        <f>SUM(M807:Q807)</f>
        <v>292</v>
      </c>
      <c r="G807" s="1604" t="s">
        <v>98</v>
      </c>
      <c r="H807" s="1602" t="s">
        <v>98</v>
      </c>
      <c r="I807" s="1603" t="s">
        <v>98</v>
      </c>
      <c r="J807" s="1604" t="s">
        <v>97</v>
      </c>
      <c r="K807" s="1602" t="s">
        <v>97</v>
      </c>
      <c r="L807" s="1603" t="s">
        <v>97</v>
      </c>
      <c r="M807" s="1681">
        <v>21</v>
      </c>
      <c r="N807" s="1599">
        <v>63</v>
      </c>
      <c r="O807" s="1599">
        <v>132</v>
      </c>
      <c r="P807" s="1599">
        <v>67</v>
      </c>
      <c r="Q807" s="1617">
        <v>9</v>
      </c>
    </row>
    <row r="808" spans="1:17" ht="32.25" thickBot="1">
      <c r="A808" s="2472"/>
      <c r="B808" s="2473"/>
      <c r="C808" s="2792"/>
      <c r="D808" s="2299" t="s">
        <v>78</v>
      </c>
      <c r="E808" s="2286"/>
      <c r="F808" s="2367">
        <f>SUM(M808:Q808)</f>
        <v>0</v>
      </c>
      <c r="G808" s="1615" t="s">
        <v>97</v>
      </c>
      <c r="H808" s="1613" t="s">
        <v>97</v>
      </c>
      <c r="I808" s="1614" t="s">
        <v>97</v>
      </c>
      <c r="J808" s="1615" t="s">
        <v>97</v>
      </c>
      <c r="K808" s="1613" t="s">
        <v>98</v>
      </c>
      <c r="L808" s="1614" t="s">
        <v>98</v>
      </c>
      <c r="M808" s="1611"/>
      <c r="N808" s="1607"/>
      <c r="O808" s="1607"/>
      <c r="P808" s="1607"/>
      <c r="Q808" s="1619"/>
    </row>
    <row r="809" spans="1:17" ht="31.5">
      <c r="A809" s="2472"/>
      <c r="B809" s="2454" t="s">
        <v>482</v>
      </c>
      <c r="C809" s="2789" t="s">
        <v>122</v>
      </c>
      <c r="D809" s="2297" t="s">
        <v>74</v>
      </c>
      <c r="E809" s="2284"/>
      <c r="F809" s="2365">
        <f>SUM(J809:L809)</f>
        <v>0</v>
      </c>
      <c r="G809" s="1596" t="s">
        <v>97</v>
      </c>
      <c r="H809" s="1593" t="s">
        <v>97</v>
      </c>
      <c r="I809" s="1594" t="s">
        <v>97</v>
      </c>
      <c r="J809" s="1591"/>
      <c r="K809" s="1586"/>
      <c r="L809" s="1595"/>
      <c r="M809" s="1596" t="s">
        <v>97</v>
      </c>
      <c r="N809" s="1593" t="s">
        <v>97</v>
      </c>
      <c r="O809" s="1593" t="s">
        <v>97</v>
      </c>
      <c r="P809" s="1593" t="s">
        <v>97</v>
      </c>
      <c r="Q809" s="1594" t="s">
        <v>97</v>
      </c>
    </row>
    <row r="810" spans="1:17" ht="31.5">
      <c r="A810" s="2472"/>
      <c r="B810" s="2455"/>
      <c r="C810" s="2790"/>
      <c r="D810" s="2298" t="s">
        <v>75</v>
      </c>
      <c r="E810" s="2285"/>
      <c r="F810" s="2366">
        <f>SUM(J810:L810)</f>
        <v>0</v>
      </c>
      <c r="G810" s="1604" t="s">
        <v>98</v>
      </c>
      <c r="H810" s="1602" t="s">
        <v>98</v>
      </c>
      <c r="I810" s="1603" t="s">
        <v>98</v>
      </c>
      <c r="J810" s="1604"/>
      <c r="K810" s="1602"/>
      <c r="L810" s="1603"/>
      <c r="M810" s="1604" t="s">
        <v>97</v>
      </c>
      <c r="N810" s="1602" t="s">
        <v>97</v>
      </c>
      <c r="O810" s="1602" t="s">
        <v>97</v>
      </c>
      <c r="P810" s="1602" t="s">
        <v>97</v>
      </c>
      <c r="Q810" s="1603" t="s">
        <v>97</v>
      </c>
    </row>
    <row r="811" spans="1:17" ht="31.5">
      <c r="A811" s="2472"/>
      <c r="B811" s="2455"/>
      <c r="C811" s="2790"/>
      <c r="D811" s="2298" t="s">
        <v>76</v>
      </c>
      <c r="E811" s="2285"/>
      <c r="F811" s="2366">
        <f>SUM(G811:I811)</f>
        <v>0</v>
      </c>
      <c r="G811" s="1604"/>
      <c r="H811" s="1602"/>
      <c r="I811" s="1603"/>
      <c r="J811" s="1604" t="s">
        <v>97</v>
      </c>
      <c r="K811" s="1602" t="s">
        <v>97</v>
      </c>
      <c r="L811" s="1603" t="s">
        <v>97</v>
      </c>
      <c r="M811" s="1604" t="s">
        <v>97</v>
      </c>
      <c r="N811" s="1602" t="s">
        <v>97</v>
      </c>
      <c r="O811" s="1602" t="s">
        <v>97</v>
      </c>
      <c r="P811" s="1602" t="s">
        <v>97</v>
      </c>
      <c r="Q811" s="1603" t="s">
        <v>97</v>
      </c>
    </row>
    <row r="812" spans="1:17">
      <c r="A812" s="2472"/>
      <c r="B812" s="2455"/>
      <c r="C812" s="2790"/>
      <c r="D812" s="2298" t="s">
        <v>77</v>
      </c>
      <c r="E812" s="2285">
        <v>130</v>
      </c>
      <c r="F812" s="2366">
        <f>SUM(M812:Q812)</f>
        <v>11</v>
      </c>
      <c r="G812" s="1604" t="s">
        <v>98</v>
      </c>
      <c r="H812" s="1602" t="s">
        <v>98</v>
      </c>
      <c r="I812" s="1603" t="s">
        <v>98</v>
      </c>
      <c r="J812" s="1604" t="s">
        <v>97</v>
      </c>
      <c r="K812" s="1602" t="s">
        <v>97</v>
      </c>
      <c r="L812" s="1603" t="s">
        <v>97</v>
      </c>
      <c r="M812" s="1604"/>
      <c r="N812" s="1602"/>
      <c r="O812" s="1602">
        <v>7</v>
      </c>
      <c r="P812" s="1602">
        <v>1</v>
      </c>
      <c r="Q812" s="1603">
        <v>3</v>
      </c>
    </row>
    <row r="813" spans="1:17" ht="32.25" thickBot="1">
      <c r="A813" s="2472"/>
      <c r="B813" s="2473"/>
      <c r="C813" s="2792"/>
      <c r="D813" s="2299" t="s">
        <v>78</v>
      </c>
      <c r="E813" s="2287"/>
      <c r="F813" s="2368">
        <f>SUM(M813:Q813)</f>
        <v>0</v>
      </c>
      <c r="G813" s="1615" t="s">
        <v>97</v>
      </c>
      <c r="H813" s="1613" t="s">
        <v>97</v>
      </c>
      <c r="I813" s="1614" t="s">
        <v>97</v>
      </c>
      <c r="J813" s="1615" t="s">
        <v>97</v>
      </c>
      <c r="K813" s="1613" t="s">
        <v>98</v>
      </c>
      <c r="L813" s="1614" t="s">
        <v>98</v>
      </c>
      <c r="M813" s="1611"/>
      <c r="N813" s="1607"/>
      <c r="O813" s="1607"/>
      <c r="P813" s="1607"/>
      <c r="Q813" s="1619"/>
    </row>
    <row r="814" spans="1:17" ht="31.5">
      <c r="A814" s="2472"/>
      <c r="B814" s="2454" t="s">
        <v>123</v>
      </c>
      <c r="C814" s="2789" t="s">
        <v>124</v>
      </c>
      <c r="D814" s="2297" t="s">
        <v>74</v>
      </c>
      <c r="E814" s="2284"/>
      <c r="F814" s="2365">
        <f>SUM(J814:L814)</f>
        <v>0</v>
      </c>
      <c r="G814" s="1596" t="s">
        <v>97</v>
      </c>
      <c r="H814" s="1593" t="s">
        <v>97</v>
      </c>
      <c r="I814" s="1594" t="s">
        <v>97</v>
      </c>
      <c r="J814" s="1591"/>
      <c r="K814" s="1586"/>
      <c r="L814" s="1595"/>
      <c r="M814" s="1596" t="s">
        <v>97</v>
      </c>
      <c r="N814" s="1593" t="s">
        <v>97</v>
      </c>
      <c r="O814" s="1593" t="s">
        <v>97</v>
      </c>
      <c r="P814" s="1593" t="s">
        <v>97</v>
      </c>
      <c r="Q814" s="1594" t="s">
        <v>97</v>
      </c>
    </row>
    <row r="815" spans="1:17" ht="31.5">
      <c r="A815" s="2472"/>
      <c r="B815" s="2455"/>
      <c r="C815" s="2790"/>
      <c r="D815" s="2298" t="s">
        <v>75</v>
      </c>
      <c r="E815" s="2285"/>
      <c r="F815" s="2366">
        <f>SUM(J815:L815)</f>
        <v>0</v>
      </c>
      <c r="G815" s="1604" t="s">
        <v>98</v>
      </c>
      <c r="H815" s="1602" t="s">
        <v>98</v>
      </c>
      <c r="I815" s="1603" t="s">
        <v>98</v>
      </c>
      <c r="J815" s="1604"/>
      <c r="K815" s="1602"/>
      <c r="L815" s="1603"/>
      <c r="M815" s="1604" t="s">
        <v>97</v>
      </c>
      <c r="N815" s="1602" t="s">
        <v>97</v>
      </c>
      <c r="O815" s="1602" t="s">
        <v>97</v>
      </c>
      <c r="P815" s="1602" t="s">
        <v>97</v>
      </c>
      <c r="Q815" s="1603" t="s">
        <v>97</v>
      </c>
    </row>
    <row r="816" spans="1:17" ht="31.5">
      <c r="A816" s="2472"/>
      <c r="B816" s="2455"/>
      <c r="C816" s="2790"/>
      <c r="D816" s="2298" t="s">
        <v>76</v>
      </c>
      <c r="E816" s="2285"/>
      <c r="F816" s="2366">
        <f>SUM(G816:I816)</f>
        <v>0</v>
      </c>
      <c r="G816" s="1604"/>
      <c r="H816" s="1602"/>
      <c r="I816" s="1603"/>
      <c r="J816" s="1604" t="s">
        <v>97</v>
      </c>
      <c r="K816" s="1602" t="s">
        <v>97</v>
      </c>
      <c r="L816" s="1603" t="s">
        <v>97</v>
      </c>
      <c r="M816" s="1604" t="s">
        <v>97</v>
      </c>
      <c r="N816" s="1602" t="s">
        <v>97</v>
      </c>
      <c r="O816" s="1602" t="s">
        <v>97</v>
      </c>
      <c r="P816" s="1602" t="s">
        <v>97</v>
      </c>
      <c r="Q816" s="1603" t="s">
        <v>97</v>
      </c>
    </row>
    <row r="817" spans="1:17">
      <c r="A817" s="2472"/>
      <c r="B817" s="2455"/>
      <c r="C817" s="2790"/>
      <c r="D817" s="2298" t="s">
        <v>77</v>
      </c>
      <c r="E817" s="2285">
        <v>150</v>
      </c>
      <c r="F817" s="2366">
        <f>SUM(M817:Q817)</f>
        <v>5</v>
      </c>
      <c r="G817" s="1604" t="s">
        <v>98</v>
      </c>
      <c r="H817" s="1602" t="s">
        <v>98</v>
      </c>
      <c r="I817" s="1603" t="s">
        <v>98</v>
      </c>
      <c r="J817" s="1604" t="s">
        <v>97</v>
      </c>
      <c r="K817" s="1602" t="s">
        <v>97</v>
      </c>
      <c r="L817" s="1603" t="s">
        <v>97</v>
      </c>
      <c r="M817" s="1604"/>
      <c r="N817" s="1602"/>
      <c r="O817" s="1602"/>
      <c r="P817" s="1602">
        <v>5</v>
      </c>
      <c r="Q817" s="1603"/>
    </row>
    <row r="818" spans="1:17" ht="32.25" thickBot="1">
      <c r="A818" s="2472"/>
      <c r="B818" s="2456"/>
      <c r="C818" s="2791"/>
      <c r="D818" s="2300" t="s">
        <v>78</v>
      </c>
      <c r="E818" s="2286"/>
      <c r="F818" s="2367">
        <f>SUM(M818:Q818)</f>
        <v>0</v>
      </c>
      <c r="G818" s="1615" t="s">
        <v>97</v>
      </c>
      <c r="H818" s="1613" t="s">
        <v>97</v>
      </c>
      <c r="I818" s="1614" t="s">
        <v>97</v>
      </c>
      <c r="J818" s="1615" t="s">
        <v>97</v>
      </c>
      <c r="K818" s="1613" t="s">
        <v>98</v>
      </c>
      <c r="L818" s="1614" t="s">
        <v>98</v>
      </c>
      <c r="M818" s="1611"/>
      <c r="N818" s="1607"/>
      <c r="O818" s="1607"/>
      <c r="P818" s="1607"/>
      <c r="Q818" s="1619"/>
    </row>
    <row r="819" spans="1:17" ht="31.5">
      <c r="A819" s="2472"/>
      <c r="B819" s="2454" t="s">
        <v>483</v>
      </c>
      <c r="C819" s="2789" t="s">
        <v>125</v>
      </c>
      <c r="D819" s="2297" t="s">
        <v>74</v>
      </c>
      <c r="E819" s="2284"/>
      <c r="F819" s="2365">
        <f>SUM(J819:L819)</f>
        <v>0</v>
      </c>
      <c r="G819" s="1596" t="s">
        <v>97</v>
      </c>
      <c r="H819" s="1593" t="s">
        <v>97</v>
      </c>
      <c r="I819" s="1594" t="s">
        <v>97</v>
      </c>
      <c r="J819" s="1591"/>
      <c r="K819" s="1586"/>
      <c r="L819" s="1595"/>
      <c r="M819" s="1596" t="s">
        <v>97</v>
      </c>
      <c r="N819" s="1593" t="s">
        <v>97</v>
      </c>
      <c r="O819" s="1593" t="s">
        <v>97</v>
      </c>
      <c r="P819" s="1593" t="s">
        <v>97</v>
      </c>
      <c r="Q819" s="1594" t="s">
        <v>97</v>
      </c>
    </row>
    <row r="820" spans="1:17" ht="31.5">
      <c r="A820" s="2472"/>
      <c r="B820" s="2455"/>
      <c r="C820" s="2790"/>
      <c r="D820" s="2298" t="s">
        <v>75</v>
      </c>
      <c r="E820" s="2285"/>
      <c r="F820" s="2366">
        <f>SUM(J820:L820)</f>
        <v>0</v>
      </c>
      <c r="G820" s="1604" t="s">
        <v>98</v>
      </c>
      <c r="H820" s="1602" t="s">
        <v>98</v>
      </c>
      <c r="I820" s="1603" t="s">
        <v>98</v>
      </c>
      <c r="J820" s="1604"/>
      <c r="K820" s="1602"/>
      <c r="L820" s="1603"/>
      <c r="M820" s="1604" t="s">
        <v>97</v>
      </c>
      <c r="N820" s="1602" t="s">
        <v>97</v>
      </c>
      <c r="O820" s="1602" t="s">
        <v>97</v>
      </c>
      <c r="P820" s="1602" t="s">
        <v>97</v>
      </c>
      <c r="Q820" s="1603" t="s">
        <v>97</v>
      </c>
    </row>
    <row r="821" spans="1:17" ht="31.5">
      <c r="A821" s="2472"/>
      <c r="B821" s="2455"/>
      <c r="C821" s="2790"/>
      <c r="D821" s="2298" t="s">
        <v>76</v>
      </c>
      <c r="E821" s="2285"/>
      <c r="F821" s="2366">
        <f>SUM(G821:I821)</f>
        <v>0</v>
      </c>
      <c r="G821" s="1604"/>
      <c r="H821" s="1602"/>
      <c r="I821" s="1603"/>
      <c r="J821" s="1604" t="s">
        <v>97</v>
      </c>
      <c r="K821" s="1602" t="s">
        <v>97</v>
      </c>
      <c r="L821" s="1603" t="s">
        <v>97</v>
      </c>
      <c r="M821" s="1604" t="s">
        <v>97</v>
      </c>
      <c r="N821" s="1602" t="s">
        <v>97</v>
      </c>
      <c r="O821" s="1602" t="s">
        <v>97</v>
      </c>
      <c r="P821" s="1602" t="s">
        <v>97</v>
      </c>
      <c r="Q821" s="1603" t="s">
        <v>97</v>
      </c>
    </row>
    <row r="822" spans="1:17">
      <c r="A822" s="2472"/>
      <c r="B822" s="2455"/>
      <c r="C822" s="2790"/>
      <c r="D822" s="2298" t="s">
        <v>77</v>
      </c>
      <c r="E822" s="2285">
        <v>69</v>
      </c>
      <c r="F822" s="2366">
        <f>SUM(M822:Q822)</f>
        <v>4</v>
      </c>
      <c r="G822" s="1604" t="s">
        <v>98</v>
      </c>
      <c r="H822" s="1602" t="s">
        <v>98</v>
      </c>
      <c r="I822" s="1603" t="s">
        <v>98</v>
      </c>
      <c r="J822" s="1604" t="s">
        <v>97</v>
      </c>
      <c r="K822" s="1602" t="s">
        <v>97</v>
      </c>
      <c r="L822" s="1603" t="s">
        <v>97</v>
      </c>
      <c r="M822" s="1604">
        <v>1</v>
      </c>
      <c r="N822" s="1602">
        <v>2</v>
      </c>
      <c r="O822" s="1602">
        <v>1</v>
      </c>
      <c r="P822" s="1602"/>
      <c r="Q822" s="1603"/>
    </row>
    <row r="823" spans="1:17" ht="32.25" thickBot="1">
      <c r="A823" s="2472"/>
      <c r="B823" s="2456"/>
      <c r="C823" s="2791"/>
      <c r="D823" s="2300" t="s">
        <v>78</v>
      </c>
      <c r="E823" s="2286"/>
      <c r="F823" s="2367">
        <f>SUM(M823:Q823)</f>
        <v>0</v>
      </c>
      <c r="G823" s="1615" t="s">
        <v>97</v>
      </c>
      <c r="H823" s="1613" t="s">
        <v>97</v>
      </c>
      <c r="I823" s="1614" t="s">
        <v>97</v>
      </c>
      <c r="J823" s="1615" t="s">
        <v>97</v>
      </c>
      <c r="K823" s="1613" t="s">
        <v>98</v>
      </c>
      <c r="L823" s="1614" t="s">
        <v>98</v>
      </c>
      <c r="M823" s="1611"/>
      <c r="N823" s="1607"/>
      <c r="O823" s="1607"/>
      <c r="P823" s="1607"/>
      <c r="Q823" s="1619"/>
    </row>
    <row r="824" spans="1:17" ht="31.5">
      <c r="A824" s="2472"/>
      <c r="B824" s="2454" t="s">
        <v>126</v>
      </c>
      <c r="C824" s="2789" t="s">
        <v>127</v>
      </c>
      <c r="D824" s="2297" t="s">
        <v>74</v>
      </c>
      <c r="E824" s="2284"/>
      <c r="F824" s="2365">
        <f>SUM(J824:L824)</f>
        <v>0</v>
      </c>
      <c r="G824" s="1596" t="s">
        <v>97</v>
      </c>
      <c r="H824" s="1593" t="s">
        <v>97</v>
      </c>
      <c r="I824" s="1594" t="s">
        <v>97</v>
      </c>
      <c r="J824" s="1591"/>
      <c r="K824" s="1586"/>
      <c r="L824" s="1595"/>
      <c r="M824" s="1596" t="s">
        <v>97</v>
      </c>
      <c r="N824" s="1593" t="s">
        <v>97</v>
      </c>
      <c r="O824" s="1593" t="s">
        <v>97</v>
      </c>
      <c r="P824" s="1593" t="s">
        <v>97</v>
      </c>
      <c r="Q824" s="1594" t="s">
        <v>97</v>
      </c>
    </row>
    <row r="825" spans="1:17" ht="31.5">
      <c r="A825" s="2472"/>
      <c r="B825" s="2455"/>
      <c r="C825" s="2790"/>
      <c r="D825" s="2298" t="s">
        <v>75</v>
      </c>
      <c r="E825" s="2285"/>
      <c r="F825" s="2366">
        <f>SUM(J825:L825)</f>
        <v>0</v>
      </c>
      <c r="G825" s="1604" t="s">
        <v>98</v>
      </c>
      <c r="H825" s="1602" t="s">
        <v>98</v>
      </c>
      <c r="I825" s="1603" t="s">
        <v>98</v>
      </c>
      <c r="J825" s="1604"/>
      <c r="K825" s="1602"/>
      <c r="L825" s="1603"/>
      <c r="M825" s="1604" t="s">
        <v>97</v>
      </c>
      <c r="N825" s="1602" t="s">
        <v>97</v>
      </c>
      <c r="O825" s="1602" t="s">
        <v>97</v>
      </c>
      <c r="P825" s="1602" t="s">
        <v>97</v>
      </c>
      <c r="Q825" s="1603" t="s">
        <v>97</v>
      </c>
    </row>
    <row r="826" spans="1:17" ht="31.5">
      <c r="A826" s="2472"/>
      <c r="B826" s="2455"/>
      <c r="C826" s="2790"/>
      <c r="D826" s="2298" t="s">
        <v>76</v>
      </c>
      <c r="E826" s="2285"/>
      <c r="F826" s="2366">
        <f>SUM(G826:I826)</f>
        <v>0</v>
      </c>
      <c r="G826" s="1604"/>
      <c r="H826" s="1602"/>
      <c r="I826" s="1603"/>
      <c r="J826" s="1604" t="s">
        <v>97</v>
      </c>
      <c r="K826" s="1602" t="s">
        <v>97</v>
      </c>
      <c r="L826" s="1603" t="s">
        <v>97</v>
      </c>
      <c r="M826" s="1604" t="s">
        <v>97</v>
      </c>
      <c r="N826" s="1602" t="s">
        <v>97</v>
      </c>
      <c r="O826" s="1602" t="s">
        <v>97</v>
      </c>
      <c r="P826" s="1602" t="s">
        <v>97</v>
      </c>
      <c r="Q826" s="1603" t="s">
        <v>97</v>
      </c>
    </row>
    <row r="827" spans="1:17">
      <c r="A827" s="2472"/>
      <c r="B827" s="2455"/>
      <c r="C827" s="2790"/>
      <c r="D827" s="2298" t="s">
        <v>77</v>
      </c>
      <c r="E827" s="2285" t="s">
        <v>129</v>
      </c>
      <c r="F827" s="2366">
        <f>SUM(M827:Q827)</f>
        <v>27</v>
      </c>
      <c r="G827" s="1604" t="s">
        <v>98</v>
      </c>
      <c r="H827" s="1602" t="s">
        <v>98</v>
      </c>
      <c r="I827" s="1603" t="s">
        <v>98</v>
      </c>
      <c r="J827" s="1604" t="s">
        <v>97</v>
      </c>
      <c r="K827" s="1602" t="s">
        <v>97</v>
      </c>
      <c r="L827" s="1603" t="s">
        <v>97</v>
      </c>
      <c r="M827" s="1681">
        <v>1</v>
      </c>
      <c r="N827" s="1599">
        <v>6</v>
      </c>
      <c r="O827" s="1599">
        <v>20</v>
      </c>
      <c r="P827" s="1602"/>
      <c r="Q827" s="1603"/>
    </row>
    <row r="828" spans="1:17" ht="32.25" thickBot="1">
      <c r="A828" s="2472"/>
      <c r="B828" s="2456"/>
      <c r="C828" s="2791"/>
      <c r="D828" s="2300" t="s">
        <v>78</v>
      </c>
      <c r="E828" s="2286"/>
      <c r="F828" s="2367">
        <f>SUM(M828:Q828)</f>
        <v>0</v>
      </c>
      <c r="G828" s="1615" t="s">
        <v>97</v>
      </c>
      <c r="H828" s="1613" t="s">
        <v>97</v>
      </c>
      <c r="I828" s="1614" t="s">
        <v>97</v>
      </c>
      <c r="J828" s="1615" t="s">
        <v>97</v>
      </c>
      <c r="K828" s="1613" t="s">
        <v>98</v>
      </c>
      <c r="L828" s="1614" t="s">
        <v>98</v>
      </c>
      <c r="M828" s="1611"/>
      <c r="N828" s="1607"/>
      <c r="O828" s="1607"/>
      <c r="P828" s="1607"/>
      <c r="Q828" s="1619"/>
    </row>
    <row r="829" spans="1:17" ht="31.5">
      <c r="A829" s="2472"/>
      <c r="B829" s="2454" t="s">
        <v>130</v>
      </c>
      <c r="C829" s="2789" t="s">
        <v>131</v>
      </c>
      <c r="D829" s="2297" t="s">
        <v>74</v>
      </c>
      <c r="E829" s="2284"/>
      <c r="F829" s="2365">
        <f>SUM(J829:L829)</f>
        <v>0</v>
      </c>
      <c r="G829" s="1596" t="s">
        <v>97</v>
      </c>
      <c r="H829" s="1593" t="s">
        <v>97</v>
      </c>
      <c r="I829" s="1594" t="s">
        <v>97</v>
      </c>
      <c r="J829" s="1591"/>
      <c r="K829" s="1586"/>
      <c r="L829" s="1595"/>
      <c r="M829" s="1596" t="s">
        <v>97</v>
      </c>
      <c r="N829" s="1593" t="s">
        <v>97</v>
      </c>
      <c r="O829" s="1593" t="s">
        <v>97</v>
      </c>
      <c r="P829" s="1593" t="s">
        <v>97</v>
      </c>
      <c r="Q829" s="1594" t="s">
        <v>97</v>
      </c>
    </row>
    <row r="830" spans="1:17" ht="31.5">
      <c r="A830" s="2472"/>
      <c r="B830" s="2455"/>
      <c r="C830" s="2790"/>
      <c r="D830" s="2298" t="s">
        <v>75</v>
      </c>
      <c r="E830" s="2285"/>
      <c r="F830" s="2366">
        <f>SUM(J830:L830)</f>
        <v>0</v>
      </c>
      <c r="G830" s="1604" t="s">
        <v>98</v>
      </c>
      <c r="H830" s="1602" t="s">
        <v>98</v>
      </c>
      <c r="I830" s="1603" t="s">
        <v>98</v>
      </c>
      <c r="J830" s="1604"/>
      <c r="K830" s="1602"/>
      <c r="L830" s="1603"/>
      <c r="M830" s="1604" t="s">
        <v>97</v>
      </c>
      <c r="N830" s="1602" t="s">
        <v>97</v>
      </c>
      <c r="O830" s="1602" t="s">
        <v>97</v>
      </c>
      <c r="P830" s="1602" t="s">
        <v>97</v>
      </c>
      <c r="Q830" s="1603" t="s">
        <v>97</v>
      </c>
    </row>
    <row r="831" spans="1:17" ht="31.5">
      <c r="A831" s="2472"/>
      <c r="B831" s="2455"/>
      <c r="C831" s="2790"/>
      <c r="D831" s="2298" t="s">
        <v>76</v>
      </c>
      <c r="E831" s="2285"/>
      <c r="F831" s="2366">
        <f>SUM(G831:I831)</f>
        <v>0</v>
      </c>
      <c r="G831" s="1604"/>
      <c r="H831" s="1602"/>
      <c r="I831" s="1603"/>
      <c r="J831" s="1604" t="s">
        <v>97</v>
      </c>
      <c r="K831" s="1602" t="s">
        <v>97</v>
      </c>
      <c r="L831" s="1603" t="s">
        <v>97</v>
      </c>
      <c r="M831" s="1604" t="s">
        <v>97</v>
      </c>
      <c r="N831" s="1602" t="s">
        <v>97</v>
      </c>
      <c r="O831" s="1602" t="s">
        <v>97</v>
      </c>
      <c r="P831" s="1602" t="s">
        <v>97</v>
      </c>
      <c r="Q831" s="1603" t="s">
        <v>97</v>
      </c>
    </row>
    <row r="832" spans="1:17">
      <c r="A832" s="2472"/>
      <c r="B832" s="2455"/>
      <c r="C832" s="2790"/>
      <c r="D832" s="2298" t="s">
        <v>77</v>
      </c>
      <c r="E832" s="2285">
        <v>75</v>
      </c>
      <c r="F832" s="2366">
        <f>SUM(M832:Q832)</f>
        <v>20</v>
      </c>
      <c r="G832" s="1604" t="s">
        <v>98</v>
      </c>
      <c r="H832" s="1602" t="s">
        <v>98</v>
      </c>
      <c r="I832" s="1603" t="s">
        <v>98</v>
      </c>
      <c r="J832" s="1604" t="s">
        <v>97</v>
      </c>
      <c r="K832" s="1602" t="s">
        <v>97</v>
      </c>
      <c r="L832" s="1603" t="s">
        <v>97</v>
      </c>
      <c r="M832" s="1604">
        <v>1</v>
      </c>
      <c r="N832" s="1602">
        <v>16</v>
      </c>
      <c r="O832" s="1602">
        <v>3</v>
      </c>
      <c r="P832" s="1602"/>
      <c r="Q832" s="1603"/>
    </row>
    <row r="833" spans="1:17" ht="32.25" thickBot="1">
      <c r="A833" s="2472"/>
      <c r="B833" s="2456"/>
      <c r="C833" s="2791"/>
      <c r="D833" s="2300" t="s">
        <v>78</v>
      </c>
      <c r="E833" s="2286"/>
      <c r="F833" s="2367">
        <f>SUM(M833:Q833)</f>
        <v>0</v>
      </c>
      <c r="G833" s="1615" t="s">
        <v>97</v>
      </c>
      <c r="H833" s="1613" t="s">
        <v>97</v>
      </c>
      <c r="I833" s="1614" t="s">
        <v>97</v>
      </c>
      <c r="J833" s="1615" t="s">
        <v>97</v>
      </c>
      <c r="K833" s="1613" t="s">
        <v>98</v>
      </c>
      <c r="L833" s="1614" t="s">
        <v>98</v>
      </c>
      <c r="M833" s="1611"/>
      <c r="N833" s="1607"/>
      <c r="O833" s="1607"/>
      <c r="P833" s="1607"/>
      <c r="Q833" s="1619"/>
    </row>
    <row r="834" spans="1:17" ht="31.5">
      <c r="A834" s="2472"/>
      <c r="B834" s="2454" t="s">
        <v>484</v>
      </c>
      <c r="C834" s="2789" t="s">
        <v>132</v>
      </c>
      <c r="D834" s="2297" t="s">
        <v>74</v>
      </c>
      <c r="E834" s="2284"/>
      <c r="F834" s="2365">
        <f>SUM(J834:L834)</f>
        <v>0</v>
      </c>
      <c r="G834" s="1596" t="s">
        <v>97</v>
      </c>
      <c r="H834" s="1593" t="s">
        <v>97</v>
      </c>
      <c r="I834" s="1594" t="s">
        <v>97</v>
      </c>
      <c r="J834" s="1591"/>
      <c r="K834" s="1586"/>
      <c r="L834" s="1595"/>
      <c r="M834" s="1596" t="s">
        <v>97</v>
      </c>
      <c r="N834" s="1593" t="s">
        <v>97</v>
      </c>
      <c r="O834" s="1593" t="s">
        <v>97</v>
      </c>
      <c r="P834" s="1593" t="s">
        <v>97</v>
      </c>
      <c r="Q834" s="1594" t="s">
        <v>97</v>
      </c>
    </row>
    <row r="835" spans="1:17" ht="31.5">
      <c r="A835" s="2472"/>
      <c r="B835" s="2455"/>
      <c r="C835" s="2790"/>
      <c r="D835" s="2298" t="s">
        <v>75</v>
      </c>
      <c r="E835" s="2285"/>
      <c r="F835" s="2366">
        <f>SUM(J835:L835)</f>
        <v>0</v>
      </c>
      <c r="G835" s="1604" t="s">
        <v>98</v>
      </c>
      <c r="H835" s="1602" t="s">
        <v>98</v>
      </c>
      <c r="I835" s="1603" t="s">
        <v>98</v>
      </c>
      <c r="J835" s="1604"/>
      <c r="K835" s="1602"/>
      <c r="L835" s="1603"/>
      <c r="M835" s="1604" t="s">
        <v>97</v>
      </c>
      <c r="N835" s="1602" t="s">
        <v>97</v>
      </c>
      <c r="O835" s="1602" t="s">
        <v>97</v>
      </c>
      <c r="P835" s="1602" t="s">
        <v>97</v>
      </c>
      <c r="Q835" s="1603" t="s">
        <v>97</v>
      </c>
    </row>
    <row r="836" spans="1:17" ht="31.5">
      <c r="A836" s="2472"/>
      <c r="B836" s="2455"/>
      <c r="C836" s="2790"/>
      <c r="D836" s="2298" t="s">
        <v>76</v>
      </c>
      <c r="E836" s="2285"/>
      <c r="F836" s="2366">
        <f>SUM(G836:I836)</f>
        <v>0</v>
      </c>
      <c r="G836" s="1604"/>
      <c r="H836" s="1602"/>
      <c r="I836" s="1603"/>
      <c r="J836" s="1604" t="s">
        <v>97</v>
      </c>
      <c r="K836" s="1602" t="s">
        <v>97</v>
      </c>
      <c r="L836" s="1603" t="s">
        <v>97</v>
      </c>
      <c r="M836" s="1604" t="s">
        <v>97</v>
      </c>
      <c r="N836" s="1602" t="s">
        <v>97</v>
      </c>
      <c r="O836" s="1602" t="s">
        <v>97</v>
      </c>
      <c r="P836" s="1602" t="s">
        <v>97</v>
      </c>
      <c r="Q836" s="1603" t="s">
        <v>97</v>
      </c>
    </row>
    <row r="837" spans="1:17">
      <c r="A837" s="2472"/>
      <c r="B837" s="2455"/>
      <c r="C837" s="2790"/>
      <c r="D837" s="2298" t="s">
        <v>77</v>
      </c>
      <c r="E837" s="2285">
        <v>123</v>
      </c>
      <c r="F837" s="2366">
        <f>SUM(M837:Q837)</f>
        <v>5</v>
      </c>
      <c r="G837" s="1604" t="s">
        <v>98</v>
      </c>
      <c r="H837" s="1602" t="s">
        <v>98</v>
      </c>
      <c r="I837" s="1603" t="s">
        <v>98</v>
      </c>
      <c r="J837" s="1604" t="s">
        <v>97</v>
      </c>
      <c r="K837" s="1602" t="s">
        <v>97</v>
      </c>
      <c r="L837" s="1603" t="s">
        <v>97</v>
      </c>
      <c r="M837" s="1604"/>
      <c r="N837" s="1602"/>
      <c r="O837" s="1602">
        <v>1</v>
      </c>
      <c r="P837" s="1602">
        <v>4</v>
      </c>
      <c r="Q837" s="1603"/>
    </row>
    <row r="838" spans="1:17" ht="32.25" thickBot="1">
      <c r="A838" s="2472"/>
      <c r="B838" s="2456"/>
      <c r="C838" s="2791"/>
      <c r="D838" s="2300" t="s">
        <v>78</v>
      </c>
      <c r="E838" s="2286"/>
      <c r="F838" s="2367">
        <f>SUM(M838:Q838)</f>
        <v>0</v>
      </c>
      <c r="G838" s="1615" t="s">
        <v>97</v>
      </c>
      <c r="H838" s="1613" t="s">
        <v>97</v>
      </c>
      <c r="I838" s="1614" t="s">
        <v>97</v>
      </c>
      <c r="J838" s="1615" t="s">
        <v>97</v>
      </c>
      <c r="K838" s="1613" t="s">
        <v>98</v>
      </c>
      <c r="L838" s="1614" t="s">
        <v>98</v>
      </c>
      <c r="M838" s="1611"/>
      <c r="N838" s="1607"/>
      <c r="O838" s="1607"/>
      <c r="P838" s="1607"/>
      <c r="Q838" s="1619"/>
    </row>
    <row r="839" spans="1:17" ht="31.5">
      <c r="A839" s="2472"/>
      <c r="B839" s="2454" t="s">
        <v>485</v>
      </c>
      <c r="C839" s="2789" t="s">
        <v>133</v>
      </c>
      <c r="D839" s="2297" t="s">
        <v>74</v>
      </c>
      <c r="E839" s="2284"/>
      <c r="F839" s="2365">
        <f>SUM(J839:L839)</f>
        <v>0</v>
      </c>
      <c r="G839" s="1596" t="s">
        <v>97</v>
      </c>
      <c r="H839" s="1593" t="s">
        <v>97</v>
      </c>
      <c r="I839" s="1594" t="s">
        <v>97</v>
      </c>
      <c r="J839" s="1591"/>
      <c r="K839" s="1586"/>
      <c r="L839" s="1595"/>
      <c r="M839" s="1596" t="s">
        <v>97</v>
      </c>
      <c r="N839" s="1593" t="s">
        <v>97</v>
      </c>
      <c r="O839" s="1593" t="s">
        <v>97</v>
      </c>
      <c r="P839" s="1593" t="s">
        <v>97</v>
      </c>
      <c r="Q839" s="1594" t="s">
        <v>97</v>
      </c>
    </row>
    <row r="840" spans="1:17" ht="31.5">
      <c r="A840" s="2472"/>
      <c r="B840" s="2455"/>
      <c r="C840" s="2790"/>
      <c r="D840" s="2298" t="s">
        <v>75</v>
      </c>
      <c r="E840" s="2285"/>
      <c r="F840" s="2366">
        <f>SUM(J840:L840)</f>
        <v>0</v>
      </c>
      <c r="G840" s="1604" t="s">
        <v>98</v>
      </c>
      <c r="H840" s="1602" t="s">
        <v>98</v>
      </c>
      <c r="I840" s="1603" t="s">
        <v>98</v>
      </c>
      <c r="J840" s="1604"/>
      <c r="K840" s="1602"/>
      <c r="L840" s="1603"/>
      <c r="M840" s="1604" t="s">
        <v>97</v>
      </c>
      <c r="N840" s="1602" t="s">
        <v>97</v>
      </c>
      <c r="O840" s="1602" t="s">
        <v>97</v>
      </c>
      <c r="P840" s="1602" t="s">
        <v>97</v>
      </c>
      <c r="Q840" s="1603" t="s">
        <v>97</v>
      </c>
    </row>
    <row r="841" spans="1:17" ht="31.5">
      <c r="A841" s="2472"/>
      <c r="B841" s="2455"/>
      <c r="C841" s="2790"/>
      <c r="D841" s="2298" t="s">
        <v>76</v>
      </c>
      <c r="E841" s="2285"/>
      <c r="F841" s="2366">
        <f>SUM(G841:I841)</f>
        <v>0</v>
      </c>
      <c r="G841" s="1604"/>
      <c r="H841" s="1602"/>
      <c r="I841" s="1603"/>
      <c r="J841" s="1604" t="s">
        <v>97</v>
      </c>
      <c r="K841" s="1602" t="s">
        <v>97</v>
      </c>
      <c r="L841" s="1603" t="s">
        <v>97</v>
      </c>
      <c r="M841" s="1604" t="s">
        <v>97</v>
      </c>
      <c r="N841" s="1602" t="s">
        <v>97</v>
      </c>
      <c r="O841" s="1602" t="s">
        <v>97</v>
      </c>
      <c r="P841" s="1602" t="s">
        <v>97</v>
      </c>
      <c r="Q841" s="1603" t="s">
        <v>97</v>
      </c>
    </row>
    <row r="842" spans="1:17">
      <c r="A842" s="2472"/>
      <c r="B842" s="2455"/>
      <c r="C842" s="2790"/>
      <c r="D842" s="2298" t="s">
        <v>77</v>
      </c>
      <c r="E842" s="2285">
        <v>92</v>
      </c>
      <c r="F842" s="2366">
        <f>SUM(M842:Q842)</f>
        <v>10</v>
      </c>
      <c r="G842" s="1604" t="s">
        <v>98</v>
      </c>
      <c r="H842" s="1602" t="s">
        <v>98</v>
      </c>
      <c r="I842" s="1603" t="s">
        <v>98</v>
      </c>
      <c r="J842" s="1604" t="s">
        <v>97</v>
      </c>
      <c r="K842" s="1602" t="s">
        <v>97</v>
      </c>
      <c r="L842" s="1603" t="s">
        <v>97</v>
      </c>
      <c r="M842" s="1604">
        <v>1</v>
      </c>
      <c r="N842" s="1602">
        <v>1</v>
      </c>
      <c r="O842" s="1602">
        <v>8</v>
      </c>
      <c r="P842" s="1602"/>
      <c r="Q842" s="1603"/>
    </row>
    <row r="843" spans="1:17" ht="32.25" thickBot="1">
      <c r="A843" s="2472"/>
      <c r="B843" s="2456"/>
      <c r="C843" s="2791"/>
      <c r="D843" s="2300" t="s">
        <v>78</v>
      </c>
      <c r="E843" s="2286"/>
      <c r="F843" s="2367">
        <f>SUM(M843:Q843)</f>
        <v>0</v>
      </c>
      <c r="G843" s="1615" t="s">
        <v>97</v>
      </c>
      <c r="H843" s="1613" t="s">
        <v>97</v>
      </c>
      <c r="I843" s="1614" t="s">
        <v>97</v>
      </c>
      <c r="J843" s="1615" t="s">
        <v>97</v>
      </c>
      <c r="K843" s="1613" t="s">
        <v>98</v>
      </c>
      <c r="L843" s="1614" t="s">
        <v>98</v>
      </c>
      <c r="M843" s="1611"/>
      <c r="N843" s="1607"/>
      <c r="O843" s="1607"/>
      <c r="P843" s="1607"/>
      <c r="Q843" s="1619"/>
    </row>
    <row r="844" spans="1:17" ht="31.5">
      <c r="A844" s="2472"/>
      <c r="B844" s="2454" t="s">
        <v>486</v>
      </c>
      <c r="C844" s="2789" t="s">
        <v>135</v>
      </c>
      <c r="D844" s="2297" t="s">
        <v>74</v>
      </c>
      <c r="E844" s="2284"/>
      <c r="F844" s="2365">
        <f>SUM(J844:L844)</f>
        <v>0</v>
      </c>
      <c r="G844" s="1596" t="s">
        <v>97</v>
      </c>
      <c r="H844" s="1593" t="s">
        <v>97</v>
      </c>
      <c r="I844" s="1594" t="s">
        <v>97</v>
      </c>
      <c r="J844" s="1591"/>
      <c r="K844" s="1586"/>
      <c r="L844" s="1595"/>
      <c r="M844" s="1596" t="s">
        <v>97</v>
      </c>
      <c r="N844" s="1593" t="s">
        <v>97</v>
      </c>
      <c r="O844" s="1593" t="s">
        <v>97</v>
      </c>
      <c r="P844" s="1593" t="s">
        <v>97</v>
      </c>
      <c r="Q844" s="1594" t="s">
        <v>97</v>
      </c>
    </row>
    <row r="845" spans="1:17" ht="31.5">
      <c r="A845" s="2472"/>
      <c r="B845" s="2455"/>
      <c r="C845" s="2790"/>
      <c r="D845" s="2298" t="s">
        <v>75</v>
      </c>
      <c r="E845" s="2285"/>
      <c r="F845" s="2366">
        <f>SUM(J845:L845)</f>
        <v>0</v>
      </c>
      <c r="G845" s="1604" t="s">
        <v>98</v>
      </c>
      <c r="H845" s="1602" t="s">
        <v>98</v>
      </c>
      <c r="I845" s="1603" t="s">
        <v>98</v>
      </c>
      <c r="J845" s="1604"/>
      <c r="K845" s="1602"/>
      <c r="L845" s="1603"/>
      <c r="M845" s="1604" t="s">
        <v>97</v>
      </c>
      <c r="N845" s="1602" t="s">
        <v>97</v>
      </c>
      <c r="O845" s="1602" t="s">
        <v>97</v>
      </c>
      <c r="P845" s="1602" t="s">
        <v>97</v>
      </c>
      <c r="Q845" s="1603" t="s">
        <v>97</v>
      </c>
    </row>
    <row r="846" spans="1:17" ht="31.5">
      <c r="A846" s="2472"/>
      <c r="B846" s="2455"/>
      <c r="C846" s="2790"/>
      <c r="D846" s="2298" t="s">
        <v>76</v>
      </c>
      <c r="E846" s="2285"/>
      <c r="F846" s="2366">
        <f>SUM(G846:I846)</f>
        <v>0</v>
      </c>
      <c r="G846" s="1604"/>
      <c r="H846" s="1602"/>
      <c r="I846" s="1603"/>
      <c r="J846" s="1604" t="s">
        <v>97</v>
      </c>
      <c r="K846" s="1602" t="s">
        <v>97</v>
      </c>
      <c r="L846" s="1603" t="s">
        <v>97</v>
      </c>
      <c r="M846" s="1604" t="s">
        <v>97</v>
      </c>
      <c r="N846" s="1602" t="s">
        <v>97</v>
      </c>
      <c r="O846" s="1602" t="s">
        <v>97</v>
      </c>
      <c r="P846" s="1602" t="s">
        <v>97</v>
      </c>
      <c r="Q846" s="1603" t="s">
        <v>97</v>
      </c>
    </row>
    <row r="847" spans="1:17">
      <c r="A847" s="2472"/>
      <c r="B847" s="2455"/>
      <c r="C847" s="2790"/>
      <c r="D847" s="2298" t="s">
        <v>77</v>
      </c>
      <c r="E847" s="2285">
        <v>112</v>
      </c>
      <c r="F847" s="2366">
        <f>SUM(M847:Q847)</f>
        <v>17</v>
      </c>
      <c r="G847" s="1604" t="s">
        <v>98</v>
      </c>
      <c r="H847" s="1602" t="s">
        <v>98</v>
      </c>
      <c r="I847" s="1603" t="s">
        <v>98</v>
      </c>
      <c r="J847" s="1604" t="s">
        <v>97</v>
      </c>
      <c r="K847" s="1602" t="s">
        <v>97</v>
      </c>
      <c r="L847" s="1603" t="s">
        <v>97</v>
      </c>
      <c r="M847" s="1604"/>
      <c r="N847" s="1602"/>
      <c r="O847" s="1602"/>
      <c r="P847" s="1602">
        <v>17</v>
      </c>
      <c r="Q847" s="1603"/>
    </row>
    <row r="848" spans="1:17" ht="32.25" thickBot="1">
      <c r="A848" s="2472"/>
      <c r="B848" s="2456"/>
      <c r="C848" s="2791"/>
      <c r="D848" s="2300" t="s">
        <v>78</v>
      </c>
      <c r="E848" s="2286"/>
      <c r="F848" s="2367">
        <f>SUM(M848:Q848)</f>
        <v>0</v>
      </c>
      <c r="G848" s="1615" t="s">
        <v>97</v>
      </c>
      <c r="H848" s="1613" t="s">
        <v>97</v>
      </c>
      <c r="I848" s="1614" t="s">
        <v>97</v>
      </c>
      <c r="J848" s="1615" t="s">
        <v>97</v>
      </c>
      <c r="K848" s="1613" t="s">
        <v>98</v>
      </c>
      <c r="L848" s="1614" t="s">
        <v>98</v>
      </c>
      <c r="M848" s="1611"/>
      <c r="N848" s="1607"/>
      <c r="O848" s="1607"/>
      <c r="P848" s="1607"/>
      <c r="Q848" s="1619"/>
    </row>
    <row r="849" spans="1:17" ht="31.5">
      <c r="A849" s="2472"/>
      <c r="B849" s="2454" t="s">
        <v>487</v>
      </c>
      <c r="C849" s="2789" t="s">
        <v>136</v>
      </c>
      <c r="D849" s="2297" t="s">
        <v>74</v>
      </c>
      <c r="E849" s="2284"/>
      <c r="F849" s="2365">
        <f>SUM(J849:L849)</f>
        <v>0</v>
      </c>
      <c r="G849" s="1596" t="s">
        <v>97</v>
      </c>
      <c r="H849" s="1593" t="s">
        <v>97</v>
      </c>
      <c r="I849" s="1594" t="s">
        <v>97</v>
      </c>
      <c r="J849" s="1591"/>
      <c r="K849" s="1586"/>
      <c r="L849" s="1595"/>
      <c r="M849" s="1596" t="s">
        <v>97</v>
      </c>
      <c r="N849" s="1593" t="s">
        <v>97</v>
      </c>
      <c r="O849" s="1593" t="s">
        <v>97</v>
      </c>
      <c r="P849" s="1593" t="s">
        <v>97</v>
      </c>
      <c r="Q849" s="1594" t="s">
        <v>97</v>
      </c>
    </row>
    <row r="850" spans="1:17" ht="31.5">
      <c r="A850" s="2472"/>
      <c r="B850" s="2455"/>
      <c r="C850" s="2790"/>
      <c r="D850" s="2298" t="s">
        <v>75</v>
      </c>
      <c r="E850" s="2285"/>
      <c r="F850" s="2366">
        <f>SUM(J850:L850)</f>
        <v>0</v>
      </c>
      <c r="G850" s="1604" t="s">
        <v>98</v>
      </c>
      <c r="H850" s="1602" t="s">
        <v>98</v>
      </c>
      <c r="I850" s="1603" t="s">
        <v>98</v>
      </c>
      <c r="J850" s="1604"/>
      <c r="K850" s="1602"/>
      <c r="L850" s="1603"/>
      <c r="M850" s="1604" t="s">
        <v>97</v>
      </c>
      <c r="N850" s="1602" t="s">
        <v>97</v>
      </c>
      <c r="O850" s="1602" t="s">
        <v>97</v>
      </c>
      <c r="P850" s="1602" t="s">
        <v>97</v>
      </c>
      <c r="Q850" s="1603" t="s">
        <v>97</v>
      </c>
    </row>
    <row r="851" spans="1:17" ht="31.5">
      <c r="A851" s="2472"/>
      <c r="B851" s="2455"/>
      <c r="C851" s="2790"/>
      <c r="D851" s="2298" t="s">
        <v>76</v>
      </c>
      <c r="E851" s="2285"/>
      <c r="F851" s="2366">
        <f>SUM(G851:I851)</f>
        <v>0</v>
      </c>
      <c r="G851" s="1604"/>
      <c r="H851" s="1602"/>
      <c r="I851" s="1603"/>
      <c r="J851" s="1604" t="s">
        <v>97</v>
      </c>
      <c r="K851" s="1602" t="s">
        <v>97</v>
      </c>
      <c r="L851" s="1603" t="s">
        <v>97</v>
      </c>
      <c r="M851" s="1604" t="s">
        <v>97</v>
      </c>
      <c r="N851" s="1602" t="s">
        <v>97</v>
      </c>
      <c r="O851" s="1602" t="s">
        <v>97</v>
      </c>
      <c r="P851" s="1602" t="s">
        <v>97</v>
      </c>
      <c r="Q851" s="1603" t="s">
        <v>97</v>
      </c>
    </row>
    <row r="852" spans="1:17">
      <c r="A852" s="2472"/>
      <c r="B852" s="2455"/>
      <c r="C852" s="2790"/>
      <c r="D852" s="2298" t="s">
        <v>77</v>
      </c>
      <c r="E852" s="2285">
        <v>87.5</v>
      </c>
      <c r="F852" s="2366">
        <f>SUM(M852:Q852)</f>
        <v>2</v>
      </c>
      <c r="G852" s="1604" t="s">
        <v>98</v>
      </c>
      <c r="H852" s="1602" t="s">
        <v>98</v>
      </c>
      <c r="I852" s="1603" t="s">
        <v>98</v>
      </c>
      <c r="J852" s="1604" t="s">
        <v>97</v>
      </c>
      <c r="K852" s="1602" t="s">
        <v>97</v>
      </c>
      <c r="L852" s="1603" t="s">
        <v>97</v>
      </c>
      <c r="M852" s="1604"/>
      <c r="N852" s="1602">
        <v>1</v>
      </c>
      <c r="O852" s="1602">
        <v>1</v>
      </c>
      <c r="P852" s="1602"/>
      <c r="Q852" s="1603"/>
    </row>
    <row r="853" spans="1:17" ht="32.25" thickBot="1">
      <c r="A853" s="2472"/>
      <c r="B853" s="2456"/>
      <c r="C853" s="2791"/>
      <c r="D853" s="2300" t="s">
        <v>78</v>
      </c>
      <c r="E853" s="2286"/>
      <c r="F853" s="2367">
        <f>SUM(M853:Q853)</f>
        <v>0</v>
      </c>
      <c r="G853" s="1615" t="s">
        <v>97</v>
      </c>
      <c r="H853" s="1613" t="s">
        <v>97</v>
      </c>
      <c r="I853" s="1614" t="s">
        <v>97</v>
      </c>
      <c r="J853" s="1615" t="s">
        <v>97</v>
      </c>
      <c r="K853" s="1613" t="s">
        <v>98</v>
      </c>
      <c r="L853" s="1614" t="s">
        <v>98</v>
      </c>
      <c r="M853" s="1611"/>
      <c r="N853" s="1607"/>
      <c r="O853" s="1607"/>
      <c r="P853" s="1607"/>
      <c r="Q853" s="1619"/>
    </row>
    <row r="854" spans="1:17" ht="31.5">
      <c r="A854" s="2472"/>
      <c r="B854" s="2454" t="s">
        <v>488</v>
      </c>
      <c r="C854" s="2789" t="s">
        <v>137</v>
      </c>
      <c r="D854" s="2297" t="s">
        <v>74</v>
      </c>
      <c r="E854" s="2284"/>
      <c r="F854" s="2365">
        <f>SUM(J854:L854)</f>
        <v>0</v>
      </c>
      <c r="G854" s="1596" t="s">
        <v>97</v>
      </c>
      <c r="H854" s="1593" t="s">
        <v>97</v>
      </c>
      <c r="I854" s="1594" t="s">
        <v>97</v>
      </c>
      <c r="J854" s="1591"/>
      <c r="K854" s="1586"/>
      <c r="L854" s="1595"/>
      <c r="M854" s="1596" t="s">
        <v>97</v>
      </c>
      <c r="N854" s="1593" t="s">
        <v>97</v>
      </c>
      <c r="O854" s="1593" t="s">
        <v>97</v>
      </c>
      <c r="P854" s="1593" t="s">
        <v>97</v>
      </c>
      <c r="Q854" s="1594" t="s">
        <v>97</v>
      </c>
    </row>
    <row r="855" spans="1:17" ht="31.5">
      <c r="A855" s="2472"/>
      <c r="B855" s="2455"/>
      <c r="C855" s="2790"/>
      <c r="D855" s="2298" t="s">
        <v>75</v>
      </c>
      <c r="E855" s="2285"/>
      <c r="F855" s="2366">
        <f>SUM(J855:L855)</f>
        <v>0</v>
      </c>
      <c r="G855" s="1604" t="s">
        <v>98</v>
      </c>
      <c r="H855" s="1602" t="s">
        <v>98</v>
      </c>
      <c r="I855" s="1603" t="s">
        <v>98</v>
      </c>
      <c r="J855" s="1604"/>
      <c r="K855" s="1602"/>
      <c r="L855" s="1603"/>
      <c r="M855" s="1604" t="s">
        <v>97</v>
      </c>
      <c r="N855" s="1602" t="s">
        <v>97</v>
      </c>
      <c r="O855" s="1602" t="s">
        <v>97</v>
      </c>
      <c r="P855" s="1602" t="s">
        <v>97</v>
      </c>
      <c r="Q855" s="1603" t="s">
        <v>97</v>
      </c>
    </row>
    <row r="856" spans="1:17" ht="31.5">
      <c r="A856" s="2472"/>
      <c r="B856" s="2455"/>
      <c r="C856" s="2790"/>
      <c r="D856" s="2298" t="s">
        <v>76</v>
      </c>
      <c r="E856" s="2285"/>
      <c r="F856" s="2366">
        <f>SUM(G856:I856)</f>
        <v>0</v>
      </c>
      <c r="G856" s="1604"/>
      <c r="H856" s="1602"/>
      <c r="I856" s="1603"/>
      <c r="J856" s="1604" t="s">
        <v>97</v>
      </c>
      <c r="K856" s="1602" t="s">
        <v>97</v>
      </c>
      <c r="L856" s="1603" t="s">
        <v>97</v>
      </c>
      <c r="M856" s="1604" t="s">
        <v>97</v>
      </c>
      <c r="N856" s="1602" t="s">
        <v>97</v>
      </c>
      <c r="O856" s="1602" t="s">
        <v>97</v>
      </c>
      <c r="P856" s="1602" t="s">
        <v>97</v>
      </c>
      <c r="Q856" s="1603" t="s">
        <v>97</v>
      </c>
    </row>
    <row r="857" spans="1:17">
      <c r="A857" s="2472"/>
      <c r="B857" s="2455"/>
      <c r="C857" s="2790"/>
      <c r="D857" s="2298" t="s">
        <v>77</v>
      </c>
      <c r="E857" s="2285">
        <v>85</v>
      </c>
      <c r="F857" s="2366">
        <f>SUM(M857:Q857)</f>
        <v>31</v>
      </c>
      <c r="G857" s="1604" t="s">
        <v>98</v>
      </c>
      <c r="H857" s="1602" t="s">
        <v>98</v>
      </c>
      <c r="I857" s="1603" t="s">
        <v>98</v>
      </c>
      <c r="J857" s="1604" t="s">
        <v>97</v>
      </c>
      <c r="K857" s="1602" t="s">
        <v>97</v>
      </c>
      <c r="L857" s="1603" t="s">
        <v>97</v>
      </c>
      <c r="M857" s="1604">
        <v>3</v>
      </c>
      <c r="N857" s="1602">
        <v>16</v>
      </c>
      <c r="O857" s="1602">
        <v>6</v>
      </c>
      <c r="P857" s="1602">
        <v>6</v>
      </c>
      <c r="Q857" s="1603"/>
    </row>
    <row r="858" spans="1:17" ht="32.25" thickBot="1">
      <c r="A858" s="2472"/>
      <c r="B858" s="2456"/>
      <c r="C858" s="2791"/>
      <c r="D858" s="2300" t="s">
        <v>78</v>
      </c>
      <c r="E858" s="2286"/>
      <c r="F858" s="2367">
        <f>SUM(M858:Q858)</f>
        <v>0</v>
      </c>
      <c r="G858" s="1615" t="s">
        <v>97</v>
      </c>
      <c r="H858" s="1613" t="s">
        <v>97</v>
      </c>
      <c r="I858" s="1614" t="s">
        <v>97</v>
      </c>
      <c r="J858" s="1615" t="s">
        <v>97</v>
      </c>
      <c r="K858" s="1613" t="s">
        <v>98</v>
      </c>
      <c r="L858" s="1614" t="s">
        <v>98</v>
      </c>
      <c r="M858" s="1611"/>
      <c r="N858" s="1607"/>
      <c r="O858" s="1607"/>
      <c r="P858" s="1607"/>
      <c r="Q858" s="1619"/>
    </row>
    <row r="859" spans="1:17" ht="31.5">
      <c r="A859" s="2472"/>
      <c r="B859" s="2454" t="s">
        <v>138</v>
      </c>
      <c r="C859" s="2789" t="s">
        <v>139</v>
      </c>
      <c r="D859" s="2297" t="s">
        <v>74</v>
      </c>
      <c r="E859" s="2284"/>
      <c r="F859" s="2365">
        <f>SUM(J859:L859)</f>
        <v>0</v>
      </c>
      <c r="G859" s="1596" t="s">
        <v>97</v>
      </c>
      <c r="H859" s="1593" t="s">
        <v>97</v>
      </c>
      <c r="I859" s="1594" t="s">
        <v>97</v>
      </c>
      <c r="J859" s="1591"/>
      <c r="K859" s="1586"/>
      <c r="L859" s="1595"/>
      <c r="M859" s="1596" t="s">
        <v>97</v>
      </c>
      <c r="N859" s="1593" t="s">
        <v>97</v>
      </c>
      <c r="O859" s="1593" t="s">
        <v>97</v>
      </c>
      <c r="P859" s="1593" t="s">
        <v>97</v>
      </c>
      <c r="Q859" s="1594" t="s">
        <v>97</v>
      </c>
    </row>
    <row r="860" spans="1:17" ht="31.5">
      <c r="A860" s="2472"/>
      <c r="B860" s="2455"/>
      <c r="C860" s="2790"/>
      <c r="D860" s="2298" t="s">
        <v>75</v>
      </c>
      <c r="E860" s="2285"/>
      <c r="F860" s="2366">
        <f>SUM(J860:L860)</f>
        <v>0</v>
      </c>
      <c r="G860" s="1604" t="s">
        <v>98</v>
      </c>
      <c r="H860" s="1602" t="s">
        <v>98</v>
      </c>
      <c r="I860" s="1603" t="s">
        <v>98</v>
      </c>
      <c r="J860" s="1604"/>
      <c r="K860" s="1602"/>
      <c r="L860" s="1603"/>
      <c r="M860" s="1604" t="s">
        <v>97</v>
      </c>
      <c r="N860" s="1602" t="s">
        <v>97</v>
      </c>
      <c r="O860" s="1602" t="s">
        <v>97</v>
      </c>
      <c r="P860" s="1602" t="s">
        <v>97</v>
      </c>
      <c r="Q860" s="1603" t="s">
        <v>97</v>
      </c>
    </row>
    <row r="861" spans="1:17" ht="31.5">
      <c r="A861" s="2472"/>
      <c r="B861" s="2455"/>
      <c r="C861" s="2790"/>
      <c r="D861" s="2298" t="s">
        <v>76</v>
      </c>
      <c r="E861" s="2285"/>
      <c r="F861" s="2366">
        <f>SUM(G861:I861)</f>
        <v>0</v>
      </c>
      <c r="G861" s="1604"/>
      <c r="H861" s="1602"/>
      <c r="I861" s="1603"/>
      <c r="J861" s="1604" t="s">
        <v>97</v>
      </c>
      <c r="K861" s="1602" t="s">
        <v>97</v>
      </c>
      <c r="L861" s="1603" t="s">
        <v>97</v>
      </c>
      <c r="M861" s="1604" t="s">
        <v>97</v>
      </c>
      <c r="N861" s="1602" t="s">
        <v>97</v>
      </c>
      <c r="O861" s="1602" t="s">
        <v>97</v>
      </c>
      <c r="P861" s="1602" t="s">
        <v>97</v>
      </c>
      <c r="Q861" s="1603" t="s">
        <v>97</v>
      </c>
    </row>
    <row r="862" spans="1:17">
      <c r="A862" s="2472"/>
      <c r="B862" s="2455"/>
      <c r="C862" s="2790"/>
      <c r="D862" s="2298" t="s">
        <v>77</v>
      </c>
      <c r="E862" s="2285">
        <v>100</v>
      </c>
      <c r="F862" s="2366">
        <f>SUM(M862:Q862)</f>
        <v>15</v>
      </c>
      <c r="G862" s="1604" t="s">
        <v>98</v>
      </c>
      <c r="H862" s="1602" t="s">
        <v>98</v>
      </c>
      <c r="I862" s="1603" t="s">
        <v>98</v>
      </c>
      <c r="J862" s="1604" t="s">
        <v>97</v>
      </c>
      <c r="K862" s="1602" t="s">
        <v>97</v>
      </c>
      <c r="L862" s="1603" t="s">
        <v>97</v>
      </c>
      <c r="M862" s="1604">
        <v>1</v>
      </c>
      <c r="N862" s="1602">
        <v>2</v>
      </c>
      <c r="O862" s="1602">
        <v>8</v>
      </c>
      <c r="P862" s="1602">
        <v>4</v>
      </c>
      <c r="Q862" s="1603"/>
    </row>
    <row r="863" spans="1:17" ht="32.25" thickBot="1">
      <c r="A863" s="2472"/>
      <c r="B863" s="2456"/>
      <c r="C863" s="2791"/>
      <c r="D863" s="2300" t="s">
        <v>78</v>
      </c>
      <c r="E863" s="2286"/>
      <c r="F863" s="2367">
        <f>SUM(M863:Q863)</f>
        <v>0</v>
      </c>
      <c r="G863" s="1615" t="s">
        <v>97</v>
      </c>
      <c r="H863" s="1613" t="s">
        <v>97</v>
      </c>
      <c r="I863" s="1614" t="s">
        <v>97</v>
      </c>
      <c r="J863" s="1615" t="s">
        <v>97</v>
      </c>
      <c r="K863" s="1613" t="s">
        <v>98</v>
      </c>
      <c r="L863" s="1614" t="s">
        <v>98</v>
      </c>
      <c r="M863" s="1611"/>
      <c r="N863" s="1607"/>
      <c r="O863" s="1607"/>
      <c r="P863" s="1607"/>
      <c r="Q863" s="1619"/>
    </row>
    <row r="864" spans="1:17" ht="31.5">
      <c r="A864" s="2442" t="s">
        <v>142</v>
      </c>
      <c r="B864" s="2451" t="s">
        <v>169</v>
      </c>
      <c r="C864" s="2784" t="s">
        <v>131</v>
      </c>
      <c r="D864" s="2297" t="s">
        <v>74</v>
      </c>
      <c r="E864" s="2284">
        <v>9.9</v>
      </c>
      <c r="F864" s="2369">
        <f>SUM(J864:L864)</f>
        <v>32</v>
      </c>
      <c r="G864" s="1596" t="s">
        <v>97</v>
      </c>
      <c r="H864" s="1593" t="s">
        <v>97</v>
      </c>
      <c r="I864" s="1594" t="s">
        <v>97</v>
      </c>
      <c r="J864" s="1591">
        <v>8</v>
      </c>
      <c r="K864" s="1586">
        <v>22</v>
      </c>
      <c r="L864" s="1595">
        <v>2</v>
      </c>
      <c r="M864" s="1596" t="s">
        <v>97</v>
      </c>
      <c r="N864" s="1593" t="s">
        <v>97</v>
      </c>
      <c r="O864" s="1593" t="s">
        <v>97</v>
      </c>
      <c r="P864" s="1593" t="s">
        <v>97</v>
      </c>
      <c r="Q864" s="1594" t="s">
        <v>97</v>
      </c>
    </row>
    <row r="865" spans="1:17" ht="31.5">
      <c r="A865" s="2443"/>
      <c r="B865" s="2452"/>
      <c r="C865" s="2787"/>
      <c r="D865" s="2298" t="s">
        <v>75</v>
      </c>
      <c r="E865" s="2285"/>
      <c r="F865" s="2370">
        <f>SUM(J865:L865)</f>
        <v>0</v>
      </c>
      <c r="G865" s="1604" t="s">
        <v>98</v>
      </c>
      <c r="H865" s="1602" t="s">
        <v>98</v>
      </c>
      <c r="I865" s="1603" t="s">
        <v>98</v>
      </c>
      <c r="J865" s="1604"/>
      <c r="K865" s="1602"/>
      <c r="L865" s="1603"/>
      <c r="M865" s="1604" t="s">
        <v>97</v>
      </c>
      <c r="N865" s="1602" t="s">
        <v>97</v>
      </c>
      <c r="O865" s="1602" t="s">
        <v>97</v>
      </c>
      <c r="P865" s="1602" t="s">
        <v>97</v>
      </c>
      <c r="Q865" s="1603" t="s">
        <v>97</v>
      </c>
    </row>
    <row r="866" spans="1:17" ht="31.5">
      <c r="A866" s="2443"/>
      <c r="B866" s="2452"/>
      <c r="C866" s="2787"/>
      <c r="D866" s="2298" t="s">
        <v>76</v>
      </c>
      <c r="E866" s="2285"/>
      <c r="F866" s="2370">
        <f>SUM(G866:I866)</f>
        <v>0</v>
      </c>
      <c r="G866" s="1604"/>
      <c r="H866" s="1602"/>
      <c r="I866" s="1603"/>
      <c r="J866" s="1604" t="s">
        <v>97</v>
      </c>
      <c r="K866" s="1602" t="s">
        <v>97</v>
      </c>
      <c r="L866" s="1603" t="s">
        <v>97</v>
      </c>
      <c r="M866" s="1604" t="s">
        <v>97</v>
      </c>
      <c r="N866" s="1602" t="s">
        <v>97</v>
      </c>
      <c r="O866" s="1602" t="s">
        <v>97</v>
      </c>
      <c r="P866" s="1602" t="s">
        <v>97</v>
      </c>
      <c r="Q866" s="1603" t="s">
        <v>97</v>
      </c>
    </row>
    <row r="867" spans="1:17">
      <c r="A867" s="2443"/>
      <c r="B867" s="2452"/>
      <c r="C867" s="2787"/>
      <c r="D867" s="2298" t="s">
        <v>77</v>
      </c>
      <c r="E867" s="2285">
        <v>74.2</v>
      </c>
      <c r="F867" s="2370">
        <f>SUM(M867:Q867)</f>
        <v>206</v>
      </c>
      <c r="G867" s="1604" t="s">
        <v>98</v>
      </c>
      <c r="H867" s="1602" t="s">
        <v>98</v>
      </c>
      <c r="I867" s="1603" t="s">
        <v>98</v>
      </c>
      <c r="J867" s="1604" t="s">
        <v>97</v>
      </c>
      <c r="K867" s="1602" t="s">
        <v>97</v>
      </c>
      <c r="L867" s="1603" t="s">
        <v>97</v>
      </c>
      <c r="M867" s="1604">
        <v>34</v>
      </c>
      <c r="N867" s="1602">
        <v>116</v>
      </c>
      <c r="O867" s="1602">
        <v>56</v>
      </c>
      <c r="P867" s="1602"/>
      <c r="Q867" s="1603"/>
    </row>
    <row r="868" spans="1:17" ht="32.25" thickBot="1">
      <c r="A868" s="2443"/>
      <c r="B868" s="2453"/>
      <c r="C868" s="2788"/>
      <c r="D868" s="2299" t="s">
        <v>78</v>
      </c>
      <c r="E868" s="2286"/>
      <c r="F868" s="2371">
        <f>SUM(M868:Q868)</f>
        <v>0</v>
      </c>
      <c r="G868" s="1615" t="s">
        <v>97</v>
      </c>
      <c r="H868" s="1613" t="s">
        <v>97</v>
      </c>
      <c r="I868" s="1614" t="s">
        <v>97</v>
      </c>
      <c r="J868" s="1615" t="s">
        <v>97</v>
      </c>
      <c r="K868" s="1613" t="s">
        <v>98</v>
      </c>
      <c r="L868" s="1614" t="s">
        <v>98</v>
      </c>
      <c r="M868" s="1611"/>
      <c r="N868" s="1607"/>
      <c r="O868" s="1607"/>
      <c r="P868" s="1607"/>
      <c r="Q868" s="1619"/>
    </row>
    <row r="869" spans="1:17" ht="31.5">
      <c r="A869" s="2443"/>
      <c r="B869" s="2451" t="s">
        <v>170</v>
      </c>
      <c r="C869" s="2784" t="s">
        <v>143</v>
      </c>
      <c r="D869" s="2297" t="s">
        <v>74</v>
      </c>
      <c r="E869" s="2284"/>
      <c r="F869" s="2369">
        <f>SUM(J869:L869)</f>
        <v>0</v>
      </c>
      <c r="G869" s="1596" t="s">
        <v>97</v>
      </c>
      <c r="H869" s="1593" t="s">
        <v>97</v>
      </c>
      <c r="I869" s="1594" t="s">
        <v>97</v>
      </c>
      <c r="J869" s="1591"/>
      <c r="K869" s="1586"/>
      <c r="L869" s="1595"/>
      <c r="M869" s="1596" t="s">
        <v>97</v>
      </c>
      <c r="N869" s="1593" t="s">
        <v>97</v>
      </c>
      <c r="O869" s="1593" t="s">
        <v>97</v>
      </c>
      <c r="P869" s="1593" t="s">
        <v>97</v>
      </c>
      <c r="Q869" s="1594" t="s">
        <v>97</v>
      </c>
    </row>
    <row r="870" spans="1:17" ht="31.5">
      <c r="A870" s="2443"/>
      <c r="B870" s="2452"/>
      <c r="C870" s="2785"/>
      <c r="D870" s="2298" t="s">
        <v>75</v>
      </c>
      <c r="E870" s="2285"/>
      <c r="F870" s="2370">
        <f>SUM(J870:L870)</f>
        <v>0</v>
      </c>
      <c r="G870" s="1604" t="s">
        <v>98</v>
      </c>
      <c r="H870" s="1602" t="s">
        <v>98</v>
      </c>
      <c r="I870" s="1603" t="s">
        <v>98</v>
      </c>
      <c r="J870" s="1604"/>
      <c r="K870" s="1602"/>
      <c r="L870" s="1603"/>
      <c r="M870" s="1604" t="s">
        <v>97</v>
      </c>
      <c r="N870" s="1602" t="s">
        <v>97</v>
      </c>
      <c r="O870" s="1602" t="s">
        <v>97</v>
      </c>
      <c r="P870" s="1602" t="s">
        <v>97</v>
      </c>
      <c r="Q870" s="1603" t="s">
        <v>97</v>
      </c>
    </row>
    <row r="871" spans="1:17" ht="31.5">
      <c r="A871" s="2443"/>
      <c r="B871" s="2452"/>
      <c r="C871" s="2785"/>
      <c r="D871" s="2298" t="s">
        <v>76</v>
      </c>
      <c r="E871" s="2285"/>
      <c r="F871" s="2370">
        <f>SUM(G871:I871)</f>
        <v>0</v>
      </c>
      <c r="G871" s="1604"/>
      <c r="H871" s="1602"/>
      <c r="I871" s="1603"/>
      <c r="J871" s="1604" t="s">
        <v>97</v>
      </c>
      <c r="K871" s="1602" t="s">
        <v>97</v>
      </c>
      <c r="L871" s="1603" t="s">
        <v>97</v>
      </c>
      <c r="M871" s="1604" t="s">
        <v>97</v>
      </c>
      <c r="N871" s="1602" t="s">
        <v>97</v>
      </c>
      <c r="O871" s="1602" t="s">
        <v>97</v>
      </c>
      <c r="P871" s="1602" t="s">
        <v>97</v>
      </c>
      <c r="Q871" s="1603" t="s">
        <v>97</v>
      </c>
    </row>
    <row r="872" spans="1:17">
      <c r="A872" s="2443"/>
      <c r="B872" s="2452"/>
      <c r="C872" s="2785"/>
      <c r="D872" s="2298" t="s">
        <v>77</v>
      </c>
      <c r="E872" s="2285">
        <v>110</v>
      </c>
      <c r="F872" s="2370">
        <f>SUM(M872:Q872)</f>
        <v>5</v>
      </c>
      <c r="G872" s="1604" t="s">
        <v>98</v>
      </c>
      <c r="H872" s="1602" t="s">
        <v>98</v>
      </c>
      <c r="I872" s="1603" t="s">
        <v>98</v>
      </c>
      <c r="J872" s="1604" t="s">
        <v>97</v>
      </c>
      <c r="K872" s="1602" t="s">
        <v>97</v>
      </c>
      <c r="L872" s="1603" t="s">
        <v>97</v>
      </c>
      <c r="M872" s="1604"/>
      <c r="N872" s="1602">
        <v>1</v>
      </c>
      <c r="O872" s="1602">
        <v>1</v>
      </c>
      <c r="P872" s="1602">
        <v>3</v>
      </c>
      <c r="Q872" s="1603"/>
    </row>
    <row r="873" spans="1:17" ht="32.25" thickBot="1">
      <c r="A873" s="2443"/>
      <c r="B873" s="2453"/>
      <c r="C873" s="2786"/>
      <c r="D873" s="2299" t="s">
        <v>78</v>
      </c>
      <c r="E873" s="2287"/>
      <c r="F873" s="2372">
        <f>SUM(M873:Q873)</f>
        <v>0</v>
      </c>
      <c r="G873" s="1615" t="s">
        <v>97</v>
      </c>
      <c r="H873" s="1613" t="s">
        <v>97</v>
      </c>
      <c r="I873" s="1614" t="s">
        <v>97</v>
      </c>
      <c r="J873" s="1615" t="s">
        <v>97</v>
      </c>
      <c r="K873" s="1613" t="s">
        <v>98</v>
      </c>
      <c r="L873" s="1614" t="s">
        <v>98</v>
      </c>
      <c r="M873" s="1611"/>
      <c r="N873" s="1607"/>
      <c r="O873" s="1607"/>
      <c r="P873" s="1607"/>
      <c r="Q873" s="1619"/>
    </row>
    <row r="874" spans="1:17" ht="31.5">
      <c r="A874" s="2443"/>
      <c r="B874" s="2433" t="s">
        <v>144</v>
      </c>
      <c r="C874" s="2784" t="s">
        <v>131</v>
      </c>
      <c r="D874" s="2297" t="s">
        <v>74</v>
      </c>
      <c r="E874" s="2284"/>
      <c r="F874" s="2369">
        <f>SUM(J874:L874)</f>
        <v>0</v>
      </c>
      <c r="G874" s="1596" t="s">
        <v>97</v>
      </c>
      <c r="H874" s="1593" t="s">
        <v>97</v>
      </c>
      <c r="I874" s="1594" t="s">
        <v>97</v>
      </c>
      <c r="J874" s="1591"/>
      <c r="K874" s="1586"/>
      <c r="L874" s="1595"/>
      <c r="M874" s="1596" t="s">
        <v>97</v>
      </c>
      <c r="N874" s="1593" t="s">
        <v>97</v>
      </c>
      <c r="O874" s="1593" t="s">
        <v>97</v>
      </c>
      <c r="P874" s="1593" t="s">
        <v>97</v>
      </c>
      <c r="Q874" s="1594" t="s">
        <v>97</v>
      </c>
    </row>
    <row r="875" spans="1:17" ht="31.5">
      <c r="A875" s="2443"/>
      <c r="B875" s="2434"/>
      <c r="C875" s="2785"/>
      <c r="D875" s="2298" t="s">
        <v>75</v>
      </c>
      <c r="E875" s="2285"/>
      <c r="F875" s="2370">
        <f>SUM(J875:L875)</f>
        <v>0</v>
      </c>
      <c r="G875" s="1604" t="s">
        <v>98</v>
      </c>
      <c r="H875" s="1602" t="s">
        <v>98</v>
      </c>
      <c r="I875" s="1603" t="s">
        <v>98</v>
      </c>
      <c r="J875" s="1604"/>
      <c r="K875" s="1602"/>
      <c r="L875" s="1603"/>
      <c r="M875" s="1604" t="s">
        <v>97</v>
      </c>
      <c r="N875" s="1602" t="s">
        <v>97</v>
      </c>
      <c r="O875" s="1602" t="s">
        <v>97</v>
      </c>
      <c r="P875" s="1602" t="s">
        <v>97</v>
      </c>
      <c r="Q875" s="1603" t="s">
        <v>97</v>
      </c>
    </row>
    <row r="876" spans="1:17" ht="31.5">
      <c r="A876" s="2443"/>
      <c r="B876" s="2434"/>
      <c r="C876" s="2785"/>
      <c r="D876" s="2298" t="s">
        <v>76</v>
      </c>
      <c r="E876" s="2285"/>
      <c r="F876" s="2370">
        <f>SUM(G876:I876)</f>
        <v>0</v>
      </c>
      <c r="G876" s="1604"/>
      <c r="H876" s="1602"/>
      <c r="I876" s="1603"/>
      <c r="J876" s="1604" t="s">
        <v>97</v>
      </c>
      <c r="K876" s="1602" t="s">
        <v>97</v>
      </c>
      <c r="L876" s="1603" t="s">
        <v>97</v>
      </c>
      <c r="M876" s="1604" t="s">
        <v>97</v>
      </c>
      <c r="N876" s="1602" t="s">
        <v>97</v>
      </c>
      <c r="O876" s="1602" t="s">
        <v>97</v>
      </c>
      <c r="P876" s="1602" t="s">
        <v>97</v>
      </c>
      <c r="Q876" s="1603" t="s">
        <v>97</v>
      </c>
    </row>
    <row r="877" spans="1:17">
      <c r="A877" s="2443"/>
      <c r="B877" s="2434"/>
      <c r="C877" s="2785"/>
      <c r="D877" s="2298" t="s">
        <v>77</v>
      </c>
      <c r="E877" s="2285">
        <v>107.5</v>
      </c>
      <c r="F877" s="2370">
        <f>SUM(M877:Q877)</f>
        <v>1</v>
      </c>
      <c r="G877" s="1604" t="s">
        <v>98</v>
      </c>
      <c r="H877" s="1602" t="s">
        <v>98</v>
      </c>
      <c r="I877" s="1603" t="s">
        <v>98</v>
      </c>
      <c r="J877" s="1604" t="s">
        <v>97</v>
      </c>
      <c r="K877" s="1602" t="s">
        <v>97</v>
      </c>
      <c r="L877" s="1603" t="s">
        <v>97</v>
      </c>
      <c r="M877" s="1604"/>
      <c r="N877" s="1602">
        <v>1</v>
      </c>
      <c r="O877" s="1602"/>
      <c r="P877" s="1602"/>
      <c r="Q877" s="1603"/>
    </row>
    <row r="878" spans="1:17" ht="32.25" thickBot="1">
      <c r="A878" s="2443"/>
      <c r="B878" s="2435"/>
      <c r="C878" s="2786"/>
      <c r="D878" s="2299" t="s">
        <v>78</v>
      </c>
      <c r="E878" s="2287"/>
      <c r="F878" s="2372">
        <f>SUM(M878:Q878)</f>
        <v>0</v>
      </c>
      <c r="G878" s="1615" t="s">
        <v>97</v>
      </c>
      <c r="H878" s="1613" t="s">
        <v>97</v>
      </c>
      <c r="I878" s="1614" t="s">
        <v>97</v>
      </c>
      <c r="J878" s="1615" t="s">
        <v>97</v>
      </c>
      <c r="K878" s="1613" t="s">
        <v>98</v>
      </c>
      <c r="L878" s="1614" t="s">
        <v>98</v>
      </c>
      <c r="M878" s="1611"/>
      <c r="N878" s="1607"/>
      <c r="O878" s="1607"/>
      <c r="P878" s="1607"/>
      <c r="Q878" s="1619"/>
    </row>
    <row r="879" spans="1:17" ht="31.5">
      <c r="A879" s="2443"/>
      <c r="B879" s="2451" t="s">
        <v>171</v>
      </c>
      <c r="C879" s="2784" t="s">
        <v>145</v>
      </c>
      <c r="D879" s="2297" t="s">
        <v>74</v>
      </c>
      <c r="E879" s="2284">
        <v>10</v>
      </c>
      <c r="F879" s="2369">
        <f>SUM(J879:L879)</f>
        <v>19</v>
      </c>
      <c r="G879" s="1596" t="s">
        <v>97</v>
      </c>
      <c r="H879" s="1593" t="s">
        <v>97</v>
      </c>
      <c r="I879" s="1594" t="s">
        <v>97</v>
      </c>
      <c r="J879" s="1591">
        <v>3</v>
      </c>
      <c r="K879" s="1586">
        <v>16</v>
      </c>
      <c r="L879" s="1595"/>
      <c r="M879" s="1596" t="s">
        <v>97</v>
      </c>
      <c r="N879" s="1593" t="s">
        <v>97</v>
      </c>
      <c r="O879" s="1593" t="s">
        <v>97</v>
      </c>
      <c r="P879" s="1593" t="s">
        <v>97</v>
      </c>
      <c r="Q879" s="1594" t="s">
        <v>97</v>
      </c>
    </row>
    <row r="880" spans="1:17" ht="31.5">
      <c r="A880" s="2443"/>
      <c r="B880" s="2452"/>
      <c r="C880" s="2785"/>
      <c r="D880" s="2298" t="s">
        <v>75</v>
      </c>
      <c r="E880" s="2285"/>
      <c r="F880" s="2370">
        <f>SUM(J880:L880)</f>
        <v>0</v>
      </c>
      <c r="G880" s="1604" t="s">
        <v>98</v>
      </c>
      <c r="H880" s="1602" t="s">
        <v>98</v>
      </c>
      <c r="I880" s="1603" t="s">
        <v>98</v>
      </c>
      <c r="J880" s="1604"/>
      <c r="K880" s="1602"/>
      <c r="L880" s="1603"/>
      <c r="M880" s="1604" t="s">
        <v>97</v>
      </c>
      <c r="N880" s="1602" t="s">
        <v>97</v>
      </c>
      <c r="O880" s="1602" t="s">
        <v>97</v>
      </c>
      <c r="P880" s="1602" t="s">
        <v>97</v>
      </c>
      <c r="Q880" s="1603" t="s">
        <v>97</v>
      </c>
    </row>
    <row r="881" spans="1:17" ht="31.5">
      <c r="A881" s="2443"/>
      <c r="B881" s="2452"/>
      <c r="C881" s="2785"/>
      <c r="D881" s="2298" t="s">
        <v>76</v>
      </c>
      <c r="E881" s="2285"/>
      <c r="F881" s="2370">
        <f>SUM(G881:I881)</f>
        <v>0</v>
      </c>
      <c r="G881" s="1604"/>
      <c r="H881" s="1602"/>
      <c r="I881" s="1603"/>
      <c r="J881" s="1604" t="s">
        <v>97</v>
      </c>
      <c r="K881" s="1602" t="s">
        <v>97</v>
      </c>
      <c r="L881" s="1603" t="s">
        <v>97</v>
      </c>
      <c r="M881" s="1604" t="s">
        <v>97</v>
      </c>
      <c r="N881" s="1602" t="s">
        <v>97</v>
      </c>
      <c r="O881" s="1602" t="s">
        <v>97</v>
      </c>
      <c r="P881" s="1602" t="s">
        <v>97</v>
      </c>
      <c r="Q881" s="1603" t="s">
        <v>97</v>
      </c>
    </row>
    <row r="882" spans="1:17">
      <c r="A882" s="2443"/>
      <c r="B882" s="2452"/>
      <c r="C882" s="2785"/>
      <c r="D882" s="2298" t="s">
        <v>77</v>
      </c>
      <c r="E882" s="2285">
        <v>135</v>
      </c>
      <c r="F882" s="2370">
        <f>SUM(M882:Q882)</f>
        <v>212</v>
      </c>
      <c r="G882" s="1604" t="s">
        <v>98</v>
      </c>
      <c r="H882" s="1602" t="s">
        <v>98</v>
      </c>
      <c r="I882" s="1603" t="s">
        <v>98</v>
      </c>
      <c r="J882" s="1604" t="s">
        <v>97</v>
      </c>
      <c r="K882" s="1602" t="s">
        <v>97</v>
      </c>
      <c r="L882" s="1603" t="s">
        <v>97</v>
      </c>
      <c r="M882" s="1604">
        <v>7</v>
      </c>
      <c r="N882" s="1602">
        <v>2</v>
      </c>
      <c r="O882" s="1602">
        <v>54</v>
      </c>
      <c r="P882" s="1602">
        <v>149</v>
      </c>
      <c r="Q882" s="1603"/>
    </row>
    <row r="883" spans="1:17" ht="32.25" thickBot="1">
      <c r="A883" s="2443"/>
      <c r="B883" s="2453"/>
      <c r="C883" s="2786"/>
      <c r="D883" s="2300" t="s">
        <v>78</v>
      </c>
      <c r="E883" s="2286"/>
      <c r="F883" s="2371">
        <f>SUM(M883:Q883)</f>
        <v>0</v>
      </c>
      <c r="G883" s="1615" t="s">
        <v>97</v>
      </c>
      <c r="H883" s="1613" t="s">
        <v>97</v>
      </c>
      <c r="I883" s="1614" t="s">
        <v>97</v>
      </c>
      <c r="J883" s="1615" t="s">
        <v>97</v>
      </c>
      <c r="K883" s="1613" t="s">
        <v>98</v>
      </c>
      <c r="L883" s="1614" t="s">
        <v>98</v>
      </c>
      <c r="M883" s="1611"/>
      <c r="N883" s="1607"/>
      <c r="O883" s="1607"/>
      <c r="P883" s="1607"/>
      <c r="Q883" s="1619"/>
    </row>
    <row r="884" spans="1:17" ht="31.5">
      <c r="A884" s="2443"/>
      <c r="B884" s="2451" t="s">
        <v>172</v>
      </c>
      <c r="C884" s="2784" t="s">
        <v>146</v>
      </c>
      <c r="D884" s="2297" t="s">
        <v>74</v>
      </c>
      <c r="E884" s="2284"/>
      <c r="F884" s="2369">
        <f>SUM(J884:L884)</f>
        <v>0</v>
      </c>
      <c r="G884" s="1596" t="s">
        <v>97</v>
      </c>
      <c r="H884" s="1593" t="s">
        <v>97</v>
      </c>
      <c r="I884" s="1594" t="s">
        <v>97</v>
      </c>
      <c r="J884" s="1591"/>
      <c r="K884" s="1586"/>
      <c r="L884" s="1595"/>
      <c r="M884" s="1596" t="s">
        <v>97</v>
      </c>
      <c r="N884" s="1593" t="s">
        <v>97</v>
      </c>
      <c r="O884" s="1593" t="s">
        <v>97</v>
      </c>
      <c r="P884" s="1593" t="s">
        <v>97</v>
      </c>
      <c r="Q884" s="1594" t="s">
        <v>97</v>
      </c>
    </row>
    <row r="885" spans="1:17" ht="31.5">
      <c r="A885" s="2443"/>
      <c r="B885" s="2452"/>
      <c r="C885" s="2785"/>
      <c r="D885" s="2298" t="s">
        <v>75</v>
      </c>
      <c r="E885" s="2285"/>
      <c r="F885" s="2370">
        <f>SUM(J885:L885)</f>
        <v>0</v>
      </c>
      <c r="G885" s="1604" t="s">
        <v>98</v>
      </c>
      <c r="H885" s="1602" t="s">
        <v>98</v>
      </c>
      <c r="I885" s="1603" t="s">
        <v>98</v>
      </c>
      <c r="J885" s="1604"/>
      <c r="K885" s="1602"/>
      <c r="L885" s="1603"/>
      <c r="M885" s="1604" t="s">
        <v>97</v>
      </c>
      <c r="N885" s="1602" t="s">
        <v>97</v>
      </c>
      <c r="O885" s="1602" t="s">
        <v>97</v>
      </c>
      <c r="P885" s="1602" t="s">
        <v>97</v>
      </c>
      <c r="Q885" s="1603" t="s">
        <v>97</v>
      </c>
    </row>
    <row r="886" spans="1:17" ht="31.5">
      <c r="A886" s="2443"/>
      <c r="B886" s="2452"/>
      <c r="C886" s="2785"/>
      <c r="D886" s="2298" t="s">
        <v>76</v>
      </c>
      <c r="E886" s="2285"/>
      <c r="F886" s="2370">
        <f>SUM(G886:I886)</f>
        <v>0</v>
      </c>
      <c r="G886" s="1604"/>
      <c r="H886" s="1602"/>
      <c r="I886" s="1603"/>
      <c r="J886" s="1604" t="s">
        <v>97</v>
      </c>
      <c r="K886" s="1602" t="s">
        <v>97</v>
      </c>
      <c r="L886" s="1603" t="s">
        <v>97</v>
      </c>
      <c r="M886" s="1604" t="s">
        <v>97</v>
      </c>
      <c r="N886" s="1602" t="s">
        <v>97</v>
      </c>
      <c r="O886" s="1602" t="s">
        <v>97</v>
      </c>
      <c r="P886" s="1602" t="s">
        <v>97</v>
      </c>
      <c r="Q886" s="1603" t="s">
        <v>97</v>
      </c>
    </row>
    <row r="887" spans="1:17">
      <c r="A887" s="2443"/>
      <c r="B887" s="2452"/>
      <c r="C887" s="2785"/>
      <c r="D887" s="2298" t="s">
        <v>77</v>
      </c>
      <c r="E887" s="2285">
        <v>96.9</v>
      </c>
      <c r="F887" s="2370">
        <f>SUM(M887:Q887)</f>
        <v>78</v>
      </c>
      <c r="G887" s="1604" t="s">
        <v>98</v>
      </c>
      <c r="H887" s="1602" t="s">
        <v>98</v>
      </c>
      <c r="I887" s="1603" t="s">
        <v>98</v>
      </c>
      <c r="J887" s="1604" t="s">
        <v>97</v>
      </c>
      <c r="K887" s="1602" t="s">
        <v>97</v>
      </c>
      <c r="L887" s="1603" t="s">
        <v>97</v>
      </c>
      <c r="M887" s="1604">
        <v>1</v>
      </c>
      <c r="N887" s="1602">
        <v>4</v>
      </c>
      <c r="O887" s="1602">
        <v>19</v>
      </c>
      <c r="P887" s="1602">
        <v>41</v>
      </c>
      <c r="Q887" s="1603">
        <v>13</v>
      </c>
    </row>
    <row r="888" spans="1:17" ht="32.25" thickBot="1">
      <c r="A888" s="2443"/>
      <c r="B888" s="2453"/>
      <c r="C888" s="2786"/>
      <c r="D888" s="2300" t="s">
        <v>78</v>
      </c>
      <c r="E888" s="2286"/>
      <c r="F888" s="2371">
        <f>SUM(M888:Q888)</f>
        <v>0</v>
      </c>
      <c r="G888" s="1615" t="s">
        <v>97</v>
      </c>
      <c r="H888" s="1613" t="s">
        <v>97</v>
      </c>
      <c r="I888" s="1614" t="s">
        <v>97</v>
      </c>
      <c r="J888" s="1615" t="s">
        <v>97</v>
      </c>
      <c r="K888" s="1613" t="s">
        <v>98</v>
      </c>
      <c r="L888" s="1614" t="s">
        <v>98</v>
      </c>
      <c r="M888" s="1611"/>
      <c r="N888" s="1607"/>
      <c r="O888" s="1607"/>
      <c r="P888" s="1607"/>
      <c r="Q888" s="1619"/>
    </row>
    <row r="889" spans="1:17" ht="31.5">
      <c r="A889" s="2443"/>
      <c r="B889" s="2451" t="s">
        <v>173</v>
      </c>
      <c r="C889" s="2784" t="s">
        <v>147</v>
      </c>
      <c r="D889" s="2297" t="s">
        <v>74</v>
      </c>
      <c r="E889" s="2284">
        <v>11</v>
      </c>
      <c r="F889" s="2369">
        <f>SUM(J889:L889)</f>
        <v>6</v>
      </c>
      <c r="G889" s="1596" t="s">
        <v>97</v>
      </c>
      <c r="H889" s="1593" t="s">
        <v>97</v>
      </c>
      <c r="I889" s="1594" t="s">
        <v>97</v>
      </c>
      <c r="J889" s="1591"/>
      <c r="K889" s="1586">
        <v>6</v>
      </c>
      <c r="L889" s="1595"/>
      <c r="M889" s="1596" t="s">
        <v>97</v>
      </c>
      <c r="N889" s="1593" t="s">
        <v>97</v>
      </c>
      <c r="O889" s="1593" t="s">
        <v>97</v>
      </c>
      <c r="P889" s="1593" t="s">
        <v>97</v>
      </c>
      <c r="Q889" s="1594" t="s">
        <v>97</v>
      </c>
    </row>
    <row r="890" spans="1:17" ht="31.5">
      <c r="A890" s="2443"/>
      <c r="B890" s="2452"/>
      <c r="C890" s="2785"/>
      <c r="D890" s="2298" t="s">
        <v>75</v>
      </c>
      <c r="E890" s="2285"/>
      <c r="F890" s="2370">
        <f>SUM(J890:L890)</f>
        <v>0</v>
      </c>
      <c r="G890" s="1604" t="s">
        <v>98</v>
      </c>
      <c r="H890" s="1602" t="s">
        <v>98</v>
      </c>
      <c r="I890" s="1603" t="s">
        <v>98</v>
      </c>
      <c r="J890" s="1604"/>
      <c r="K890" s="1602"/>
      <c r="L890" s="1603"/>
      <c r="M890" s="1604" t="s">
        <v>97</v>
      </c>
      <c r="N890" s="1602" t="s">
        <v>97</v>
      </c>
      <c r="O890" s="1602" t="s">
        <v>97</v>
      </c>
      <c r="P890" s="1602" t="s">
        <v>97</v>
      </c>
      <c r="Q890" s="1603" t="s">
        <v>97</v>
      </c>
    </row>
    <row r="891" spans="1:17" ht="31.5">
      <c r="A891" s="2443"/>
      <c r="B891" s="2452"/>
      <c r="C891" s="2785"/>
      <c r="D891" s="2298" t="s">
        <v>76</v>
      </c>
      <c r="E891" s="2285"/>
      <c r="F891" s="2370">
        <f>SUM(G891:I891)</f>
        <v>0</v>
      </c>
      <c r="G891" s="1604"/>
      <c r="H891" s="1602"/>
      <c r="I891" s="1603"/>
      <c r="J891" s="1604" t="s">
        <v>97</v>
      </c>
      <c r="K891" s="1602" t="s">
        <v>97</v>
      </c>
      <c r="L891" s="1603" t="s">
        <v>97</v>
      </c>
      <c r="M891" s="1604" t="s">
        <v>97</v>
      </c>
      <c r="N891" s="1602" t="s">
        <v>97</v>
      </c>
      <c r="O891" s="1602" t="s">
        <v>97</v>
      </c>
      <c r="P891" s="1602" t="s">
        <v>97</v>
      </c>
      <c r="Q891" s="1603" t="s">
        <v>97</v>
      </c>
    </row>
    <row r="892" spans="1:17">
      <c r="A892" s="2443"/>
      <c r="B892" s="2452"/>
      <c r="C892" s="2785"/>
      <c r="D892" s="2298" t="s">
        <v>77</v>
      </c>
      <c r="E892" s="2285">
        <v>88</v>
      </c>
      <c r="F892" s="2370">
        <f>SUM(M892:Q892)</f>
        <v>17</v>
      </c>
      <c r="G892" s="1604" t="s">
        <v>98</v>
      </c>
      <c r="H892" s="1602" t="s">
        <v>98</v>
      </c>
      <c r="I892" s="1603" t="s">
        <v>98</v>
      </c>
      <c r="J892" s="1604" t="s">
        <v>97</v>
      </c>
      <c r="K892" s="1602" t="s">
        <v>97</v>
      </c>
      <c r="L892" s="1603" t="s">
        <v>97</v>
      </c>
      <c r="M892" s="1604">
        <v>4</v>
      </c>
      <c r="N892" s="1602">
        <v>1</v>
      </c>
      <c r="O892" s="1602">
        <v>12</v>
      </c>
      <c r="P892" s="1602"/>
      <c r="Q892" s="1603"/>
    </row>
    <row r="893" spans="1:17" ht="32.25" thickBot="1">
      <c r="A893" s="2443"/>
      <c r="B893" s="2453"/>
      <c r="C893" s="2786"/>
      <c r="D893" s="2300" t="s">
        <v>78</v>
      </c>
      <c r="E893" s="2286"/>
      <c r="F893" s="2371">
        <f>SUM(M893:Q893)</f>
        <v>0</v>
      </c>
      <c r="G893" s="1615" t="s">
        <v>97</v>
      </c>
      <c r="H893" s="1613" t="s">
        <v>97</v>
      </c>
      <c r="I893" s="1614" t="s">
        <v>97</v>
      </c>
      <c r="J893" s="1615" t="s">
        <v>97</v>
      </c>
      <c r="K893" s="1613" t="s">
        <v>98</v>
      </c>
      <c r="L893" s="1614" t="s">
        <v>98</v>
      </c>
      <c r="M893" s="1611"/>
      <c r="N893" s="1607"/>
      <c r="O893" s="1607"/>
      <c r="P893" s="1607"/>
      <c r="Q893" s="1619"/>
    </row>
    <row r="894" spans="1:17" ht="31.5">
      <c r="A894" s="2443"/>
      <c r="B894" s="2451" t="s">
        <v>174</v>
      </c>
      <c r="C894" s="2784" t="s">
        <v>148</v>
      </c>
      <c r="D894" s="2297" t="s">
        <v>74</v>
      </c>
      <c r="E894" s="2284"/>
      <c r="F894" s="2369">
        <f>SUM(J894:L894)</f>
        <v>0</v>
      </c>
      <c r="G894" s="1596" t="s">
        <v>97</v>
      </c>
      <c r="H894" s="1593" t="s">
        <v>97</v>
      </c>
      <c r="I894" s="1594" t="s">
        <v>97</v>
      </c>
      <c r="J894" s="1591"/>
      <c r="K894" s="1586"/>
      <c r="L894" s="1595"/>
      <c r="M894" s="1596" t="s">
        <v>97</v>
      </c>
      <c r="N894" s="1593" t="s">
        <v>97</v>
      </c>
      <c r="O894" s="1593" t="s">
        <v>97</v>
      </c>
      <c r="P894" s="1593" t="s">
        <v>97</v>
      </c>
      <c r="Q894" s="1594" t="s">
        <v>97</v>
      </c>
    </row>
    <row r="895" spans="1:17" ht="31.5">
      <c r="A895" s="2443"/>
      <c r="B895" s="2452"/>
      <c r="C895" s="2785"/>
      <c r="D895" s="2298" t="s">
        <v>75</v>
      </c>
      <c r="E895" s="2285"/>
      <c r="F895" s="2370">
        <f>SUM(J895:L895)</f>
        <v>0</v>
      </c>
      <c r="G895" s="1604" t="s">
        <v>98</v>
      </c>
      <c r="H895" s="1602" t="s">
        <v>98</v>
      </c>
      <c r="I895" s="1603" t="s">
        <v>98</v>
      </c>
      <c r="J895" s="1604"/>
      <c r="K895" s="1602"/>
      <c r="L895" s="1603"/>
      <c r="M895" s="1604" t="s">
        <v>97</v>
      </c>
      <c r="N895" s="1602" t="s">
        <v>97</v>
      </c>
      <c r="O895" s="1602" t="s">
        <v>97</v>
      </c>
      <c r="P895" s="1602" t="s">
        <v>97</v>
      </c>
      <c r="Q895" s="1603" t="s">
        <v>97</v>
      </c>
    </row>
    <row r="896" spans="1:17" ht="31.5">
      <c r="A896" s="2443"/>
      <c r="B896" s="2452"/>
      <c r="C896" s="2785"/>
      <c r="D896" s="2298" t="s">
        <v>76</v>
      </c>
      <c r="E896" s="2285"/>
      <c r="F896" s="2370">
        <f>SUM(G896:I896)</f>
        <v>0</v>
      </c>
      <c r="G896" s="1604"/>
      <c r="H896" s="1602"/>
      <c r="I896" s="1603"/>
      <c r="J896" s="1604" t="s">
        <v>97</v>
      </c>
      <c r="K896" s="1602" t="s">
        <v>97</v>
      </c>
      <c r="L896" s="1603" t="s">
        <v>97</v>
      </c>
      <c r="M896" s="1604" t="s">
        <v>97</v>
      </c>
      <c r="N896" s="1602" t="s">
        <v>97</v>
      </c>
      <c r="O896" s="1602" t="s">
        <v>97</v>
      </c>
      <c r="P896" s="1602" t="s">
        <v>97</v>
      </c>
      <c r="Q896" s="1603" t="s">
        <v>97</v>
      </c>
    </row>
    <row r="897" spans="1:17">
      <c r="A897" s="2443"/>
      <c r="B897" s="2452"/>
      <c r="C897" s="2785"/>
      <c r="D897" s="2298" t="s">
        <v>77</v>
      </c>
      <c r="E897" s="2285">
        <v>98</v>
      </c>
      <c r="F897" s="2370">
        <f>SUM(M897:Q897)</f>
        <v>17</v>
      </c>
      <c r="G897" s="1604" t="s">
        <v>98</v>
      </c>
      <c r="H897" s="1602" t="s">
        <v>98</v>
      </c>
      <c r="I897" s="1603" t="s">
        <v>98</v>
      </c>
      <c r="J897" s="1604" t="s">
        <v>97</v>
      </c>
      <c r="K897" s="1602" t="s">
        <v>97</v>
      </c>
      <c r="L897" s="1603" t="s">
        <v>97</v>
      </c>
      <c r="M897" s="1604"/>
      <c r="N897" s="1602"/>
      <c r="O897" s="1602">
        <v>16</v>
      </c>
      <c r="P897" s="1602">
        <v>1</v>
      </c>
      <c r="Q897" s="1603"/>
    </row>
    <row r="898" spans="1:17" ht="32.25" thickBot="1">
      <c r="A898" s="2443"/>
      <c r="B898" s="2453"/>
      <c r="C898" s="2786"/>
      <c r="D898" s="2300" t="s">
        <v>78</v>
      </c>
      <c r="E898" s="2286"/>
      <c r="F898" s="2371">
        <f>SUM(M898:Q898)</f>
        <v>0</v>
      </c>
      <c r="G898" s="1615" t="s">
        <v>97</v>
      </c>
      <c r="H898" s="1613" t="s">
        <v>97</v>
      </c>
      <c r="I898" s="1614" t="s">
        <v>97</v>
      </c>
      <c r="J898" s="1615" t="s">
        <v>97</v>
      </c>
      <c r="K898" s="1613" t="s">
        <v>98</v>
      </c>
      <c r="L898" s="1614" t="s">
        <v>98</v>
      </c>
      <c r="M898" s="1611"/>
      <c r="N898" s="1607"/>
      <c r="O898" s="1607"/>
      <c r="P898" s="1607"/>
      <c r="Q898" s="1619"/>
    </row>
    <row r="899" spans="1:17" ht="31.5">
      <c r="A899" s="2443"/>
      <c r="B899" s="2451" t="s">
        <v>187</v>
      </c>
      <c r="C899" s="2784" t="s">
        <v>149</v>
      </c>
      <c r="D899" s="2297" t="s">
        <v>74</v>
      </c>
      <c r="E899" s="2284"/>
      <c r="F899" s="2369">
        <f>SUM(J899:L899)</f>
        <v>0</v>
      </c>
      <c r="G899" s="1596" t="s">
        <v>97</v>
      </c>
      <c r="H899" s="1593" t="s">
        <v>97</v>
      </c>
      <c r="I899" s="1594" t="s">
        <v>97</v>
      </c>
      <c r="J899" s="1591"/>
      <c r="K899" s="1586"/>
      <c r="L899" s="1595"/>
      <c r="M899" s="1596" t="s">
        <v>97</v>
      </c>
      <c r="N899" s="1593" t="s">
        <v>97</v>
      </c>
      <c r="O899" s="1593" t="s">
        <v>97</v>
      </c>
      <c r="P899" s="1593" t="s">
        <v>97</v>
      </c>
      <c r="Q899" s="1594" t="s">
        <v>97</v>
      </c>
    </row>
    <row r="900" spans="1:17" ht="31.5">
      <c r="A900" s="2443"/>
      <c r="B900" s="2452"/>
      <c r="C900" s="2785"/>
      <c r="D900" s="2298" t="s">
        <v>75</v>
      </c>
      <c r="E900" s="2285"/>
      <c r="F900" s="2370">
        <f>SUM(J900:L900)</f>
        <v>0</v>
      </c>
      <c r="G900" s="1604" t="s">
        <v>98</v>
      </c>
      <c r="H900" s="1602" t="s">
        <v>98</v>
      </c>
      <c r="I900" s="1603" t="s">
        <v>98</v>
      </c>
      <c r="J900" s="1604"/>
      <c r="K900" s="1602"/>
      <c r="L900" s="1603"/>
      <c r="M900" s="1604" t="s">
        <v>97</v>
      </c>
      <c r="N900" s="1602" t="s">
        <v>97</v>
      </c>
      <c r="O900" s="1602" t="s">
        <v>97</v>
      </c>
      <c r="P900" s="1602" t="s">
        <v>97</v>
      </c>
      <c r="Q900" s="1603" t="s">
        <v>97</v>
      </c>
    </row>
    <row r="901" spans="1:17" ht="31.5">
      <c r="A901" s="2443"/>
      <c r="B901" s="2452"/>
      <c r="C901" s="2785"/>
      <c r="D901" s="2298" t="s">
        <v>76</v>
      </c>
      <c r="E901" s="2285"/>
      <c r="F901" s="2370">
        <f>SUM(G901:I901)</f>
        <v>0</v>
      </c>
      <c r="G901" s="1604"/>
      <c r="H901" s="1602"/>
      <c r="I901" s="1603"/>
      <c r="J901" s="1604" t="s">
        <v>97</v>
      </c>
      <c r="K901" s="1602" t="s">
        <v>97</v>
      </c>
      <c r="L901" s="1603" t="s">
        <v>97</v>
      </c>
      <c r="M901" s="1604" t="s">
        <v>97</v>
      </c>
      <c r="N901" s="1602" t="s">
        <v>97</v>
      </c>
      <c r="O901" s="1602" t="s">
        <v>97</v>
      </c>
      <c r="P901" s="1602" t="s">
        <v>97</v>
      </c>
      <c r="Q901" s="1603" t="s">
        <v>97</v>
      </c>
    </row>
    <row r="902" spans="1:17">
      <c r="A902" s="2443"/>
      <c r="B902" s="2452"/>
      <c r="C902" s="2785"/>
      <c r="D902" s="2298" t="s">
        <v>77</v>
      </c>
      <c r="E902" s="2285">
        <v>130</v>
      </c>
      <c r="F902" s="2370">
        <f>SUM(M902:Q902)</f>
        <v>16</v>
      </c>
      <c r="G902" s="1604" t="s">
        <v>98</v>
      </c>
      <c r="H902" s="1602" t="s">
        <v>98</v>
      </c>
      <c r="I902" s="1603" t="s">
        <v>98</v>
      </c>
      <c r="J902" s="1604" t="s">
        <v>97</v>
      </c>
      <c r="K902" s="1602" t="s">
        <v>97</v>
      </c>
      <c r="L902" s="1603" t="s">
        <v>97</v>
      </c>
      <c r="M902" s="1604"/>
      <c r="N902" s="1602">
        <v>1</v>
      </c>
      <c r="O902" s="1602">
        <v>9</v>
      </c>
      <c r="P902" s="1602">
        <v>3</v>
      </c>
      <c r="Q902" s="1603">
        <v>3</v>
      </c>
    </row>
    <row r="903" spans="1:17" ht="32.25" thickBot="1">
      <c r="A903" s="2443"/>
      <c r="B903" s="2453"/>
      <c r="C903" s="2786"/>
      <c r="D903" s="2300" t="s">
        <v>78</v>
      </c>
      <c r="E903" s="2286"/>
      <c r="F903" s="2371">
        <f>SUM(M903:Q903)</f>
        <v>0</v>
      </c>
      <c r="G903" s="1615" t="s">
        <v>97</v>
      </c>
      <c r="H903" s="1613" t="s">
        <v>97</v>
      </c>
      <c r="I903" s="1614" t="s">
        <v>97</v>
      </c>
      <c r="J903" s="1615" t="s">
        <v>97</v>
      </c>
      <c r="K903" s="1613" t="s">
        <v>98</v>
      </c>
      <c r="L903" s="1614" t="s">
        <v>98</v>
      </c>
      <c r="M903" s="1611"/>
      <c r="N903" s="1607"/>
      <c r="O903" s="1607"/>
      <c r="P903" s="1607"/>
      <c r="Q903" s="1619"/>
    </row>
    <row r="904" spans="1:17" ht="31.5">
      <c r="A904" s="2443"/>
      <c r="B904" s="2451" t="s">
        <v>188</v>
      </c>
      <c r="C904" s="2784" t="s">
        <v>150</v>
      </c>
      <c r="D904" s="2297" t="s">
        <v>74</v>
      </c>
      <c r="E904" s="2284"/>
      <c r="F904" s="2369">
        <f>SUM(J904:L904)</f>
        <v>0</v>
      </c>
      <c r="G904" s="1596" t="s">
        <v>97</v>
      </c>
      <c r="H904" s="1593" t="s">
        <v>97</v>
      </c>
      <c r="I904" s="1594" t="s">
        <v>97</v>
      </c>
      <c r="J904" s="1591"/>
      <c r="K904" s="1586"/>
      <c r="L904" s="1595"/>
      <c r="M904" s="1596" t="s">
        <v>97</v>
      </c>
      <c r="N904" s="1593" t="s">
        <v>97</v>
      </c>
      <c r="O904" s="1593" t="s">
        <v>97</v>
      </c>
      <c r="P904" s="1593" t="s">
        <v>97</v>
      </c>
      <c r="Q904" s="1594" t="s">
        <v>97</v>
      </c>
    </row>
    <row r="905" spans="1:17" ht="31.5">
      <c r="A905" s="2443"/>
      <c r="B905" s="2452"/>
      <c r="C905" s="2785"/>
      <c r="D905" s="2298" t="s">
        <v>75</v>
      </c>
      <c r="E905" s="2285"/>
      <c r="F905" s="2370">
        <f>SUM(J905:L905)</f>
        <v>0</v>
      </c>
      <c r="G905" s="1604" t="s">
        <v>98</v>
      </c>
      <c r="H905" s="1602" t="s">
        <v>98</v>
      </c>
      <c r="I905" s="1603" t="s">
        <v>98</v>
      </c>
      <c r="J905" s="1604"/>
      <c r="K905" s="1602"/>
      <c r="L905" s="1603"/>
      <c r="M905" s="1604" t="s">
        <v>97</v>
      </c>
      <c r="N905" s="1602" t="s">
        <v>97</v>
      </c>
      <c r="O905" s="1602" t="s">
        <v>97</v>
      </c>
      <c r="P905" s="1602" t="s">
        <v>97</v>
      </c>
      <c r="Q905" s="1603" t="s">
        <v>97</v>
      </c>
    </row>
    <row r="906" spans="1:17" ht="31.5">
      <c r="A906" s="2443"/>
      <c r="B906" s="2452"/>
      <c r="C906" s="2785"/>
      <c r="D906" s="2298" t="s">
        <v>76</v>
      </c>
      <c r="E906" s="2285"/>
      <c r="F906" s="2370">
        <f>SUM(G906:I906)</f>
        <v>0</v>
      </c>
      <c r="G906" s="1604"/>
      <c r="H906" s="1602"/>
      <c r="I906" s="1603"/>
      <c r="J906" s="1604" t="s">
        <v>97</v>
      </c>
      <c r="K906" s="1602" t="s">
        <v>97</v>
      </c>
      <c r="L906" s="1603" t="s">
        <v>97</v>
      </c>
      <c r="M906" s="1604" t="s">
        <v>97</v>
      </c>
      <c r="N906" s="1602" t="s">
        <v>97</v>
      </c>
      <c r="O906" s="1602" t="s">
        <v>97</v>
      </c>
      <c r="P906" s="1602" t="s">
        <v>97</v>
      </c>
      <c r="Q906" s="1603" t="s">
        <v>97</v>
      </c>
    </row>
    <row r="907" spans="1:17">
      <c r="A907" s="2443"/>
      <c r="B907" s="2452"/>
      <c r="C907" s="2785"/>
      <c r="D907" s="2298" t="s">
        <v>77</v>
      </c>
      <c r="E907" s="2285">
        <v>109</v>
      </c>
      <c r="F907" s="2370">
        <f>SUM(M907:Q907)</f>
        <v>16</v>
      </c>
      <c r="G907" s="1604" t="s">
        <v>98</v>
      </c>
      <c r="H907" s="1602" t="s">
        <v>98</v>
      </c>
      <c r="I907" s="1603" t="s">
        <v>98</v>
      </c>
      <c r="J907" s="1604" t="s">
        <v>97</v>
      </c>
      <c r="K907" s="1602" t="s">
        <v>97</v>
      </c>
      <c r="L907" s="1603" t="s">
        <v>97</v>
      </c>
      <c r="M907" s="1604"/>
      <c r="N907" s="1602">
        <v>1</v>
      </c>
      <c r="O907" s="1602">
        <v>15</v>
      </c>
      <c r="P907" s="1602"/>
      <c r="Q907" s="1603"/>
    </row>
    <row r="908" spans="1:17" ht="32.25" thickBot="1">
      <c r="A908" s="2443"/>
      <c r="B908" s="2453"/>
      <c r="C908" s="2786"/>
      <c r="D908" s="2300" t="s">
        <v>78</v>
      </c>
      <c r="E908" s="2286"/>
      <c r="F908" s="2371">
        <f>SUM(M908:Q908)</f>
        <v>0</v>
      </c>
      <c r="G908" s="1615" t="s">
        <v>97</v>
      </c>
      <c r="H908" s="1613" t="s">
        <v>97</v>
      </c>
      <c r="I908" s="1614" t="s">
        <v>97</v>
      </c>
      <c r="J908" s="1615" t="s">
        <v>97</v>
      </c>
      <c r="K908" s="1613" t="s">
        <v>98</v>
      </c>
      <c r="L908" s="1614" t="s">
        <v>98</v>
      </c>
      <c r="M908" s="1611"/>
      <c r="N908" s="1607"/>
      <c r="O908" s="1607"/>
      <c r="P908" s="1607"/>
      <c r="Q908" s="1619"/>
    </row>
    <row r="909" spans="1:17" ht="31.5">
      <c r="A909" s="2443"/>
      <c r="B909" s="2433" t="s">
        <v>151</v>
      </c>
      <c r="C909" s="2784" t="s">
        <v>152</v>
      </c>
      <c r="D909" s="2297" t="s">
        <v>74</v>
      </c>
      <c r="E909" s="2284"/>
      <c r="F909" s="2369">
        <f>SUM(J909:L909)</f>
        <v>0</v>
      </c>
      <c r="G909" s="1596" t="s">
        <v>97</v>
      </c>
      <c r="H909" s="1593" t="s">
        <v>97</v>
      </c>
      <c r="I909" s="1594" t="s">
        <v>97</v>
      </c>
      <c r="J909" s="1591"/>
      <c r="K909" s="1586"/>
      <c r="L909" s="1595"/>
      <c r="M909" s="1596" t="s">
        <v>97</v>
      </c>
      <c r="N909" s="1593" t="s">
        <v>97</v>
      </c>
      <c r="O909" s="1593" t="s">
        <v>97</v>
      </c>
      <c r="P909" s="1593" t="s">
        <v>97</v>
      </c>
      <c r="Q909" s="1594" t="s">
        <v>97</v>
      </c>
    </row>
    <row r="910" spans="1:17" ht="31.5">
      <c r="A910" s="2443"/>
      <c r="B910" s="2434"/>
      <c r="C910" s="2785"/>
      <c r="D910" s="2298" t="s">
        <v>75</v>
      </c>
      <c r="E910" s="2285"/>
      <c r="F910" s="2370">
        <f>SUM(J910:L910)</f>
        <v>0</v>
      </c>
      <c r="G910" s="1604" t="s">
        <v>98</v>
      </c>
      <c r="H910" s="1602" t="s">
        <v>98</v>
      </c>
      <c r="I910" s="1603" t="s">
        <v>98</v>
      </c>
      <c r="J910" s="1604"/>
      <c r="K910" s="1602"/>
      <c r="L910" s="1603"/>
      <c r="M910" s="1604" t="s">
        <v>97</v>
      </c>
      <c r="N910" s="1602" t="s">
        <v>97</v>
      </c>
      <c r="O910" s="1602" t="s">
        <v>97</v>
      </c>
      <c r="P910" s="1602" t="s">
        <v>97</v>
      </c>
      <c r="Q910" s="1603" t="s">
        <v>97</v>
      </c>
    </row>
    <row r="911" spans="1:17" ht="31.5">
      <c r="A911" s="2443"/>
      <c r="B911" s="2434"/>
      <c r="C911" s="2785"/>
      <c r="D911" s="2298" t="s">
        <v>76</v>
      </c>
      <c r="E911" s="2285"/>
      <c r="F911" s="2370">
        <f>SUM(G911:I911)</f>
        <v>0</v>
      </c>
      <c r="G911" s="1604"/>
      <c r="H911" s="1602"/>
      <c r="I911" s="1603"/>
      <c r="J911" s="1604" t="s">
        <v>97</v>
      </c>
      <c r="K911" s="1602" t="s">
        <v>97</v>
      </c>
      <c r="L911" s="1603" t="s">
        <v>97</v>
      </c>
      <c r="M911" s="1604" t="s">
        <v>97</v>
      </c>
      <c r="N911" s="1602" t="s">
        <v>97</v>
      </c>
      <c r="O911" s="1602" t="s">
        <v>97</v>
      </c>
      <c r="P911" s="1602" t="s">
        <v>97</v>
      </c>
      <c r="Q911" s="1603" t="s">
        <v>97</v>
      </c>
    </row>
    <row r="912" spans="1:17">
      <c r="A912" s="2443"/>
      <c r="B912" s="2434"/>
      <c r="C912" s="2785"/>
      <c r="D912" s="2298" t="s">
        <v>77</v>
      </c>
      <c r="E912" s="2285">
        <v>70</v>
      </c>
      <c r="F912" s="2370">
        <f>SUM(M912:Q912)</f>
        <v>39</v>
      </c>
      <c r="G912" s="1604" t="s">
        <v>98</v>
      </c>
      <c r="H912" s="1602" t="s">
        <v>98</v>
      </c>
      <c r="I912" s="1603" t="s">
        <v>98</v>
      </c>
      <c r="J912" s="1604" t="s">
        <v>97</v>
      </c>
      <c r="K912" s="1602" t="s">
        <v>97</v>
      </c>
      <c r="L912" s="1603" t="s">
        <v>97</v>
      </c>
      <c r="M912" s="1604">
        <v>8</v>
      </c>
      <c r="N912" s="1602">
        <v>22</v>
      </c>
      <c r="O912" s="1602">
        <v>9</v>
      </c>
      <c r="P912" s="1602"/>
      <c r="Q912" s="1603"/>
    </row>
    <row r="913" spans="1:17" ht="32.25" thickBot="1">
      <c r="A913" s="2443"/>
      <c r="B913" s="2435"/>
      <c r="C913" s="2786"/>
      <c r="D913" s="2300" t="s">
        <v>78</v>
      </c>
      <c r="E913" s="2286"/>
      <c r="F913" s="2371">
        <f>SUM(M913:Q913)</f>
        <v>0</v>
      </c>
      <c r="G913" s="1615" t="s">
        <v>97</v>
      </c>
      <c r="H913" s="1613" t="s">
        <v>97</v>
      </c>
      <c r="I913" s="1614" t="s">
        <v>97</v>
      </c>
      <c r="J913" s="1615" t="s">
        <v>97</v>
      </c>
      <c r="K913" s="1613" t="s">
        <v>98</v>
      </c>
      <c r="L913" s="1614" t="s">
        <v>98</v>
      </c>
      <c r="M913" s="1611"/>
      <c r="N913" s="1607"/>
      <c r="O913" s="1607"/>
      <c r="P913" s="1607"/>
      <c r="Q913" s="1619"/>
    </row>
    <row r="914" spans="1:17" ht="31.5">
      <c r="A914" s="2443"/>
      <c r="B914" s="2451" t="s">
        <v>175</v>
      </c>
      <c r="C914" s="2784" t="s">
        <v>153</v>
      </c>
      <c r="D914" s="2297" t="s">
        <v>74</v>
      </c>
      <c r="E914" s="2284">
        <v>6</v>
      </c>
      <c r="F914" s="2369">
        <f>SUM(J914:L914)</f>
        <v>5</v>
      </c>
      <c r="G914" s="1596" t="s">
        <v>97</v>
      </c>
      <c r="H914" s="1593" t="s">
        <v>97</v>
      </c>
      <c r="I914" s="1594" t="s">
        <v>97</v>
      </c>
      <c r="J914" s="1591">
        <v>2</v>
      </c>
      <c r="K914" s="1586">
        <v>3</v>
      </c>
      <c r="L914" s="1595"/>
      <c r="M914" s="1596" t="s">
        <v>97</v>
      </c>
      <c r="N914" s="1593" t="s">
        <v>97</v>
      </c>
      <c r="O914" s="1593" t="s">
        <v>97</v>
      </c>
      <c r="P914" s="1593" t="s">
        <v>97</v>
      </c>
      <c r="Q914" s="1594" t="s">
        <v>97</v>
      </c>
    </row>
    <row r="915" spans="1:17" ht="31.5">
      <c r="A915" s="2443"/>
      <c r="B915" s="2452"/>
      <c r="C915" s="2785"/>
      <c r="D915" s="2298" t="s">
        <v>75</v>
      </c>
      <c r="E915" s="2285"/>
      <c r="F915" s="2370">
        <f>SUM(J915:L915)</f>
        <v>0</v>
      </c>
      <c r="G915" s="1604" t="s">
        <v>98</v>
      </c>
      <c r="H915" s="1602" t="s">
        <v>98</v>
      </c>
      <c r="I915" s="1603" t="s">
        <v>98</v>
      </c>
      <c r="J915" s="1604"/>
      <c r="K915" s="1602"/>
      <c r="L915" s="1603"/>
      <c r="M915" s="1604" t="s">
        <v>97</v>
      </c>
      <c r="N915" s="1602" t="s">
        <v>97</v>
      </c>
      <c r="O915" s="1602" t="s">
        <v>97</v>
      </c>
      <c r="P915" s="1602" t="s">
        <v>97</v>
      </c>
      <c r="Q915" s="1603" t="s">
        <v>97</v>
      </c>
    </row>
    <row r="916" spans="1:17" ht="31.5">
      <c r="A916" s="2443"/>
      <c r="B916" s="2452"/>
      <c r="C916" s="2785"/>
      <c r="D916" s="2298" t="s">
        <v>76</v>
      </c>
      <c r="E916" s="2285"/>
      <c r="F916" s="2370">
        <f>SUM(G916:I916)</f>
        <v>0</v>
      </c>
      <c r="G916" s="1604"/>
      <c r="H916" s="1602"/>
      <c r="I916" s="1603"/>
      <c r="J916" s="1604" t="s">
        <v>97</v>
      </c>
      <c r="K916" s="1602" t="s">
        <v>97</v>
      </c>
      <c r="L916" s="1603" t="s">
        <v>97</v>
      </c>
      <c r="M916" s="1604" t="s">
        <v>97</v>
      </c>
      <c r="N916" s="1602" t="s">
        <v>97</v>
      </c>
      <c r="O916" s="1602" t="s">
        <v>97</v>
      </c>
      <c r="P916" s="1602" t="s">
        <v>97</v>
      </c>
      <c r="Q916" s="1603" t="s">
        <v>97</v>
      </c>
    </row>
    <row r="917" spans="1:17">
      <c r="A917" s="2443"/>
      <c r="B917" s="2452"/>
      <c r="C917" s="2785"/>
      <c r="D917" s="2298" t="s">
        <v>77</v>
      </c>
      <c r="E917" s="2285">
        <v>90</v>
      </c>
      <c r="F917" s="2370">
        <f>SUM(M917:Q917)</f>
        <v>56</v>
      </c>
      <c r="G917" s="1604" t="s">
        <v>98</v>
      </c>
      <c r="H917" s="1602" t="s">
        <v>98</v>
      </c>
      <c r="I917" s="1603" t="s">
        <v>98</v>
      </c>
      <c r="J917" s="1604" t="s">
        <v>97</v>
      </c>
      <c r="K917" s="1602" t="s">
        <v>97</v>
      </c>
      <c r="L917" s="1603" t="s">
        <v>97</v>
      </c>
      <c r="M917" s="1604">
        <v>2</v>
      </c>
      <c r="N917" s="1602">
        <v>21</v>
      </c>
      <c r="O917" s="1602">
        <v>28</v>
      </c>
      <c r="P917" s="1602">
        <v>5</v>
      </c>
      <c r="Q917" s="1603"/>
    </row>
    <row r="918" spans="1:17" ht="32.25" thickBot="1">
      <c r="A918" s="2443"/>
      <c r="B918" s="2453"/>
      <c r="C918" s="2786"/>
      <c r="D918" s="2300" t="s">
        <v>78</v>
      </c>
      <c r="E918" s="2286"/>
      <c r="F918" s="2371">
        <f>SUM(M918:Q918)</f>
        <v>0</v>
      </c>
      <c r="G918" s="1615" t="s">
        <v>97</v>
      </c>
      <c r="H918" s="1613" t="s">
        <v>97</v>
      </c>
      <c r="I918" s="1614" t="s">
        <v>97</v>
      </c>
      <c r="J918" s="1615" t="s">
        <v>97</v>
      </c>
      <c r="K918" s="1613" t="s">
        <v>98</v>
      </c>
      <c r="L918" s="1614" t="s">
        <v>98</v>
      </c>
      <c r="M918" s="1611"/>
      <c r="N918" s="1607"/>
      <c r="O918" s="1607"/>
      <c r="P918" s="1607"/>
      <c r="Q918" s="1619"/>
    </row>
    <row r="919" spans="1:17" ht="31.5">
      <c r="A919" s="2444"/>
      <c r="B919" s="2451" t="s">
        <v>176</v>
      </c>
      <c r="C919" s="2784" t="s">
        <v>154</v>
      </c>
      <c r="D919" s="2297" t="s">
        <v>74</v>
      </c>
      <c r="E919" s="2284"/>
      <c r="F919" s="2369">
        <f t="shared" ref="F919:F920" si="17">SUM(J919:L919)</f>
        <v>0</v>
      </c>
      <c r="G919" s="1596" t="s">
        <v>97</v>
      </c>
      <c r="H919" s="1593" t="s">
        <v>97</v>
      </c>
      <c r="I919" s="1594" t="s">
        <v>97</v>
      </c>
      <c r="J919" s="1591"/>
      <c r="K919" s="1586"/>
      <c r="L919" s="1595"/>
      <c r="M919" s="1596" t="s">
        <v>97</v>
      </c>
      <c r="N919" s="1593" t="s">
        <v>97</v>
      </c>
      <c r="O919" s="1593" t="s">
        <v>97</v>
      </c>
      <c r="P919" s="1593" t="s">
        <v>97</v>
      </c>
      <c r="Q919" s="1594" t="s">
        <v>97</v>
      </c>
    </row>
    <row r="920" spans="1:17" ht="31.5">
      <c r="A920" s="2444"/>
      <c r="B920" s="2452"/>
      <c r="C920" s="2785"/>
      <c r="D920" s="2298" t="s">
        <v>75</v>
      </c>
      <c r="E920" s="2285"/>
      <c r="F920" s="2370">
        <f t="shared" si="17"/>
        <v>0</v>
      </c>
      <c r="G920" s="1604" t="s">
        <v>98</v>
      </c>
      <c r="H920" s="1602" t="s">
        <v>98</v>
      </c>
      <c r="I920" s="1603" t="s">
        <v>98</v>
      </c>
      <c r="J920" s="1604"/>
      <c r="K920" s="1602"/>
      <c r="L920" s="1603"/>
      <c r="M920" s="1604" t="s">
        <v>97</v>
      </c>
      <c r="N920" s="1602" t="s">
        <v>97</v>
      </c>
      <c r="O920" s="1602" t="s">
        <v>97</v>
      </c>
      <c r="P920" s="1602" t="s">
        <v>97</v>
      </c>
      <c r="Q920" s="1603" t="s">
        <v>97</v>
      </c>
    </row>
    <row r="921" spans="1:17" ht="31.5">
      <c r="A921" s="2444"/>
      <c r="B921" s="2452"/>
      <c r="C921" s="2785"/>
      <c r="D921" s="2298" t="s">
        <v>76</v>
      </c>
      <c r="E921" s="2285"/>
      <c r="F921" s="2370">
        <f t="shared" ref="F921" si="18">SUM(G921:I921)</f>
        <v>0</v>
      </c>
      <c r="G921" s="1604"/>
      <c r="H921" s="1602"/>
      <c r="I921" s="1603"/>
      <c r="J921" s="1604" t="s">
        <v>97</v>
      </c>
      <c r="K921" s="1602" t="s">
        <v>97</v>
      </c>
      <c r="L921" s="1603" t="s">
        <v>97</v>
      </c>
      <c r="M921" s="1604" t="s">
        <v>97</v>
      </c>
      <c r="N921" s="1602" t="s">
        <v>97</v>
      </c>
      <c r="O921" s="1602" t="s">
        <v>97</v>
      </c>
      <c r="P921" s="1602" t="s">
        <v>97</v>
      </c>
      <c r="Q921" s="1603" t="s">
        <v>97</v>
      </c>
    </row>
    <row r="922" spans="1:17">
      <c r="A922" s="2444"/>
      <c r="B922" s="2452"/>
      <c r="C922" s="2785"/>
      <c r="D922" s="2298" t="s">
        <v>77</v>
      </c>
      <c r="E922" s="2285">
        <v>45</v>
      </c>
      <c r="F922" s="2370">
        <f>SUM(M922:Q922)</f>
        <v>8</v>
      </c>
      <c r="G922" s="1604" t="s">
        <v>98</v>
      </c>
      <c r="H922" s="1602" t="s">
        <v>98</v>
      </c>
      <c r="I922" s="1603" t="s">
        <v>98</v>
      </c>
      <c r="J922" s="1604" t="s">
        <v>97</v>
      </c>
      <c r="K922" s="1602" t="s">
        <v>97</v>
      </c>
      <c r="L922" s="1603" t="s">
        <v>97</v>
      </c>
      <c r="M922" s="1604"/>
      <c r="N922" s="1602"/>
      <c r="O922" s="1602">
        <v>3</v>
      </c>
      <c r="P922" s="1602">
        <v>2</v>
      </c>
      <c r="Q922" s="1603">
        <v>3</v>
      </c>
    </row>
    <row r="923" spans="1:17" ht="32.25" thickBot="1">
      <c r="A923" s="2444"/>
      <c r="B923" s="2453"/>
      <c r="C923" s="2786"/>
      <c r="D923" s="2300" t="s">
        <v>78</v>
      </c>
      <c r="E923" s="2286"/>
      <c r="F923" s="2371">
        <f t="shared" ref="F923" si="19">SUM(M923:Q923)</f>
        <v>0</v>
      </c>
      <c r="G923" s="1615" t="s">
        <v>97</v>
      </c>
      <c r="H923" s="1613" t="s">
        <v>97</v>
      </c>
      <c r="I923" s="1614" t="s">
        <v>97</v>
      </c>
      <c r="J923" s="1615" t="s">
        <v>97</v>
      </c>
      <c r="K923" s="1613" t="s">
        <v>98</v>
      </c>
      <c r="L923" s="1614" t="s">
        <v>98</v>
      </c>
      <c r="M923" s="1611"/>
      <c r="N923" s="1607"/>
      <c r="O923" s="1607"/>
      <c r="P923" s="1607"/>
      <c r="Q923" s="1619"/>
    </row>
    <row r="924" spans="1:17" ht="31.5">
      <c r="A924" s="2444"/>
      <c r="B924" s="2451" t="s">
        <v>177</v>
      </c>
      <c r="C924" s="2784" t="s">
        <v>155</v>
      </c>
      <c r="D924" s="2297" t="s">
        <v>74</v>
      </c>
      <c r="E924" s="2284">
        <v>10</v>
      </c>
      <c r="F924" s="2369">
        <f t="shared" ref="F924:F925" si="20">SUM(J924:L924)</f>
        <v>1</v>
      </c>
      <c r="G924" s="1596" t="s">
        <v>97</v>
      </c>
      <c r="H924" s="1593" t="s">
        <v>97</v>
      </c>
      <c r="I924" s="1594" t="s">
        <v>97</v>
      </c>
      <c r="J924" s="1591"/>
      <c r="K924" s="1586">
        <v>1</v>
      </c>
      <c r="L924" s="1595"/>
      <c r="M924" s="1596" t="s">
        <v>97</v>
      </c>
      <c r="N924" s="1593" t="s">
        <v>97</v>
      </c>
      <c r="O924" s="1593" t="s">
        <v>97</v>
      </c>
      <c r="P924" s="1593" t="s">
        <v>97</v>
      </c>
      <c r="Q924" s="1594" t="s">
        <v>97</v>
      </c>
    </row>
    <row r="925" spans="1:17" ht="31.5">
      <c r="A925" s="2444"/>
      <c r="B925" s="2452"/>
      <c r="C925" s="2785"/>
      <c r="D925" s="2298" t="s">
        <v>75</v>
      </c>
      <c r="E925" s="2285"/>
      <c r="F925" s="2370">
        <f t="shared" si="20"/>
        <v>0</v>
      </c>
      <c r="G925" s="1604" t="s">
        <v>98</v>
      </c>
      <c r="H925" s="1602" t="s">
        <v>98</v>
      </c>
      <c r="I925" s="1603" t="s">
        <v>98</v>
      </c>
      <c r="J925" s="1604"/>
      <c r="K925" s="1602"/>
      <c r="L925" s="1603"/>
      <c r="M925" s="1604" t="s">
        <v>97</v>
      </c>
      <c r="N925" s="1602" t="s">
        <v>97</v>
      </c>
      <c r="O925" s="1602" t="s">
        <v>97</v>
      </c>
      <c r="P925" s="1602" t="s">
        <v>97</v>
      </c>
      <c r="Q925" s="1603" t="s">
        <v>97</v>
      </c>
    </row>
    <row r="926" spans="1:17" ht="31.5">
      <c r="A926" s="2444"/>
      <c r="B926" s="2452"/>
      <c r="C926" s="2785"/>
      <c r="D926" s="2298" t="s">
        <v>76</v>
      </c>
      <c r="E926" s="2285"/>
      <c r="F926" s="2370">
        <f t="shared" ref="F926" si="21">SUM(G926:I926)</f>
        <v>0</v>
      </c>
      <c r="G926" s="1604"/>
      <c r="H926" s="1602"/>
      <c r="I926" s="1603"/>
      <c r="J926" s="1604" t="s">
        <v>97</v>
      </c>
      <c r="K926" s="1602" t="s">
        <v>97</v>
      </c>
      <c r="L926" s="1603" t="s">
        <v>97</v>
      </c>
      <c r="M926" s="1604" t="s">
        <v>97</v>
      </c>
      <c r="N926" s="1602" t="s">
        <v>97</v>
      </c>
      <c r="O926" s="1602" t="s">
        <v>97</v>
      </c>
      <c r="P926" s="1602" t="s">
        <v>97</v>
      </c>
      <c r="Q926" s="1603" t="s">
        <v>97</v>
      </c>
    </row>
    <row r="927" spans="1:17">
      <c r="A927" s="2444"/>
      <c r="B927" s="2452"/>
      <c r="C927" s="2785"/>
      <c r="D927" s="2298" t="s">
        <v>77</v>
      </c>
      <c r="E927" s="2285">
        <v>99</v>
      </c>
      <c r="F927" s="2370">
        <f>SUM(M927:Q927)</f>
        <v>35</v>
      </c>
      <c r="G927" s="1604" t="s">
        <v>98</v>
      </c>
      <c r="H927" s="1602" t="s">
        <v>98</v>
      </c>
      <c r="I927" s="1603" t="s">
        <v>98</v>
      </c>
      <c r="J927" s="1604" t="s">
        <v>97</v>
      </c>
      <c r="K927" s="1602" t="s">
        <v>97</v>
      </c>
      <c r="L927" s="1603" t="s">
        <v>97</v>
      </c>
      <c r="M927" s="1604">
        <v>1</v>
      </c>
      <c r="N927" s="1602">
        <v>8</v>
      </c>
      <c r="O927" s="1602">
        <v>22</v>
      </c>
      <c r="P927" s="1602">
        <v>4</v>
      </c>
      <c r="Q927" s="1603"/>
    </row>
    <row r="928" spans="1:17" ht="32.25" thickBot="1">
      <c r="A928" s="2444"/>
      <c r="B928" s="2453"/>
      <c r="C928" s="2786"/>
      <c r="D928" s="2300" t="s">
        <v>78</v>
      </c>
      <c r="E928" s="2286"/>
      <c r="F928" s="2371">
        <f t="shared" ref="F928" si="22">SUM(M928:Q928)</f>
        <v>0</v>
      </c>
      <c r="G928" s="1615" t="s">
        <v>97</v>
      </c>
      <c r="H928" s="1613" t="s">
        <v>97</v>
      </c>
      <c r="I928" s="1614" t="s">
        <v>97</v>
      </c>
      <c r="J928" s="1615" t="s">
        <v>97</v>
      </c>
      <c r="K928" s="1613" t="s">
        <v>98</v>
      </c>
      <c r="L928" s="1614" t="s">
        <v>98</v>
      </c>
      <c r="M928" s="1611"/>
      <c r="N928" s="1607"/>
      <c r="O928" s="1607"/>
      <c r="P928" s="1607"/>
      <c r="Q928" s="1619"/>
    </row>
    <row r="929" spans="1:17" ht="31.5">
      <c r="A929" s="2444"/>
      <c r="B929" s="2451" t="s">
        <v>178</v>
      </c>
      <c r="C929" s="2784" t="s">
        <v>156</v>
      </c>
      <c r="D929" s="2297" t="s">
        <v>74</v>
      </c>
      <c r="E929" s="2284"/>
      <c r="F929" s="2369">
        <f t="shared" ref="F929:F930" si="23">SUM(J929:L929)</f>
        <v>0</v>
      </c>
      <c r="G929" s="1596" t="s">
        <v>97</v>
      </c>
      <c r="H929" s="1593" t="s">
        <v>97</v>
      </c>
      <c r="I929" s="1594" t="s">
        <v>97</v>
      </c>
      <c r="J929" s="1591"/>
      <c r="K929" s="1586"/>
      <c r="L929" s="1595"/>
      <c r="M929" s="1596" t="s">
        <v>97</v>
      </c>
      <c r="N929" s="1593" t="s">
        <v>97</v>
      </c>
      <c r="O929" s="1593" t="s">
        <v>97</v>
      </c>
      <c r="P929" s="1593" t="s">
        <v>97</v>
      </c>
      <c r="Q929" s="1594" t="s">
        <v>97</v>
      </c>
    </row>
    <row r="930" spans="1:17" ht="31.5">
      <c r="A930" s="2444"/>
      <c r="B930" s="2452"/>
      <c r="C930" s="2785"/>
      <c r="D930" s="2298" t="s">
        <v>75</v>
      </c>
      <c r="E930" s="2285"/>
      <c r="F930" s="2370">
        <f t="shared" si="23"/>
        <v>0</v>
      </c>
      <c r="G930" s="1604" t="s">
        <v>98</v>
      </c>
      <c r="H930" s="1602" t="s">
        <v>98</v>
      </c>
      <c r="I930" s="1603" t="s">
        <v>98</v>
      </c>
      <c r="J930" s="1604"/>
      <c r="K930" s="1602"/>
      <c r="L930" s="1603"/>
      <c r="M930" s="1604" t="s">
        <v>97</v>
      </c>
      <c r="N930" s="1602" t="s">
        <v>97</v>
      </c>
      <c r="O930" s="1602" t="s">
        <v>97</v>
      </c>
      <c r="P930" s="1602" t="s">
        <v>97</v>
      </c>
      <c r="Q930" s="1603" t="s">
        <v>97</v>
      </c>
    </row>
    <row r="931" spans="1:17" ht="31.5">
      <c r="A931" s="2444"/>
      <c r="B931" s="2452"/>
      <c r="C931" s="2785"/>
      <c r="D931" s="2298" t="s">
        <v>76</v>
      </c>
      <c r="E931" s="2285"/>
      <c r="F931" s="2370">
        <f t="shared" ref="F931" si="24">SUM(G931:I931)</f>
        <v>0</v>
      </c>
      <c r="G931" s="1604"/>
      <c r="H931" s="1602"/>
      <c r="I931" s="1603"/>
      <c r="J931" s="1604" t="s">
        <v>97</v>
      </c>
      <c r="K931" s="1602" t="s">
        <v>97</v>
      </c>
      <c r="L931" s="1603" t="s">
        <v>97</v>
      </c>
      <c r="M931" s="1604" t="s">
        <v>97</v>
      </c>
      <c r="N931" s="1602" t="s">
        <v>97</v>
      </c>
      <c r="O931" s="1602" t="s">
        <v>97</v>
      </c>
      <c r="P931" s="1602" t="s">
        <v>97</v>
      </c>
      <c r="Q931" s="1603" t="s">
        <v>97</v>
      </c>
    </row>
    <row r="932" spans="1:17">
      <c r="A932" s="2444"/>
      <c r="B932" s="2452"/>
      <c r="C932" s="2785"/>
      <c r="D932" s="2298" t="s">
        <v>77</v>
      </c>
      <c r="E932" s="2285">
        <v>91.5</v>
      </c>
      <c r="F932" s="2370">
        <f>SUM(M932:Q932)</f>
        <v>9</v>
      </c>
      <c r="G932" s="1604" t="s">
        <v>98</v>
      </c>
      <c r="H932" s="1602" t="s">
        <v>98</v>
      </c>
      <c r="I932" s="1603" t="s">
        <v>98</v>
      </c>
      <c r="J932" s="1604" t="s">
        <v>97</v>
      </c>
      <c r="K932" s="1602" t="s">
        <v>97</v>
      </c>
      <c r="L932" s="1603" t="s">
        <v>97</v>
      </c>
      <c r="M932" s="1604"/>
      <c r="N932" s="1602">
        <v>3</v>
      </c>
      <c r="O932" s="1602">
        <v>5</v>
      </c>
      <c r="P932" s="1602">
        <v>1</v>
      </c>
      <c r="Q932" s="1603"/>
    </row>
    <row r="933" spans="1:17" ht="32.25" thickBot="1">
      <c r="A933" s="2444"/>
      <c r="B933" s="2453"/>
      <c r="C933" s="2786"/>
      <c r="D933" s="2300" t="s">
        <v>78</v>
      </c>
      <c r="E933" s="2286"/>
      <c r="F933" s="2371">
        <f t="shared" ref="F933" si="25">SUM(M933:Q933)</f>
        <v>0</v>
      </c>
      <c r="G933" s="1615" t="s">
        <v>97</v>
      </c>
      <c r="H933" s="1613" t="s">
        <v>97</v>
      </c>
      <c r="I933" s="1614" t="s">
        <v>97</v>
      </c>
      <c r="J933" s="1615" t="s">
        <v>97</v>
      </c>
      <c r="K933" s="1613" t="s">
        <v>98</v>
      </c>
      <c r="L933" s="1614" t="s">
        <v>98</v>
      </c>
      <c r="M933" s="1611"/>
      <c r="N933" s="1607"/>
      <c r="O933" s="1607"/>
      <c r="P933" s="1607"/>
      <c r="Q933" s="1619"/>
    </row>
    <row r="934" spans="1:17" ht="31.5">
      <c r="A934" s="2444"/>
      <c r="B934" s="2451" t="s">
        <v>179</v>
      </c>
      <c r="C934" s="2784" t="s">
        <v>157</v>
      </c>
      <c r="D934" s="2297" t="s">
        <v>74</v>
      </c>
      <c r="E934" s="2284"/>
      <c r="F934" s="2369">
        <f t="shared" ref="F934:F935" si="26">SUM(J934:L934)</f>
        <v>0</v>
      </c>
      <c r="G934" s="1596" t="s">
        <v>97</v>
      </c>
      <c r="H934" s="1593" t="s">
        <v>97</v>
      </c>
      <c r="I934" s="1594" t="s">
        <v>97</v>
      </c>
      <c r="J934" s="1591"/>
      <c r="K934" s="1586"/>
      <c r="L934" s="1595"/>
      <c r="M934" s="1596" t="s">
        <v>97</v>
      </c>
      <c r="N934" s="1593" t="s">
        <v>97</v>
      </c>
      <c r="O934" s="1593" t="s">
        <v>97</v>
      </c>
      <c r="P934" s="1593" t="s">
        <v>97</v>
      </c>
      <c r="Q934" s="1594" t="s">
        <v>97</v>
      </c>
    </row>
    <row r="935" spans="1:17" ht="31.5">
      <c r="A935" s="2444"/>
      <c r="B935" s="2452"/>
      <c r="C935" s="2785"/>
      <c r="D935" s="2298" t="s">
        <v>75</v>
      </c>
      <c r="E935" s="2285"/>
      <c r="F935" s="2370">
        <f t="shared" si="26"/>
        <v>0</v>
      </c>
      <c r="G935" s="1604" t="s">
        <v>98</v>
      </c>
      <c r="H935" s="1602" t="s">
        <v>98</v>
      </c>
      <c r="I935" s="1603" t="s">
        <v>98</v>
      </c>
      <c r="J935" s="1604"/>
      <c r="K935" s="1602"/>
      <c r="L935" s="1603"/>
      <c r="M935" s="1604" t="s">
        <v>97</v>
      </c>
      <c r="N935" s="1602" t="s">
        <v>97</v>
      </c>
      <c r="O935" s="1602" t="s">
        <v>97</v>
      </c>
      <c r="P935" s="1602" t="s">
        <v>97</v>
      </c>
      <c r="Q935" s="1603" t="s">
        <v>97</v>
      </c>
    </row>
    <row r="936" spans="1:17" ht="31.5">
      <c r="A936" s="2444"/>
      <c r="B936" s="2452"/>
      <c r="C936" s="2785"/>
      <c r="D936" s="2298" t="s">
        <v>76</v>
      </c>
      <c r="E936" s="2285"/>
      <c r="F936" s="2370">
        <f t="shared" ref="F936" si="27">SUM(G936:I936)</f>
        <v>0</v>
      </c>
      <c r="G936" s="1604"/>
      <c r="H936" s="1602"/>
      <c r="I936" s="1603"/>
      <c r="J936" s="1604" t="s">
        <v>97</v>
      </c>
      <c r="K936" s="1602" t="s">
        <v>97</v>
      </c>
      <c r="L936" s="1603" t="s">
        <v>97</v>
      </c>
      <c r="M936" s="1604" t="s">
        <v>97</v>
      </c>
      <c r="N936" s="1602" t="s">
        <v>97</v>
      </c>
      <c r="O936" s="1602" t="s">
        <v>97</v>
      </c>
      <c r="P936" s="1602" t="s">
        <v>97</v>
      </c>
      <c r="Q936" s="1603" t="s">
        <v>97</v>
      </c>
    </row>
    <row r="937" spans="1:17">
      <c r="A937" s="2444"/>
      <c r="B937" s="2452"/>
      <c r="C937" s="2785"/>
      <c r="D937" s="2298" t="s">
        <v>77</v>
      </c>
      <c r="E937" s="2285">
        <v>100</v>
      </c>
      <c r="F937" s="2370">
        <f>SUM(M937:Q937)</f>
        <v>30</v>
      </c>
      <c r="G937" s="1604" t="s">
        <v>98</v>
      </c>
      <c r="H937" s="1602" t="s">
        <v>98</v>
      </c>
      <c r="I937" s="1603" t="s">
        <v>98</v>
      </c>
      <c r="J937" s="1604" t="s">
        <v>97</v>
      </c>
      <c r="K937" s="1602" t="s">
        <v>97</v>
      </c>
      <c r="L937" s="1603" t="s">
        <v>97</v>
      </c>
      <c r="M937" s="1604">
        <v>1</v>
      </c>
      <c r="N937" s="1602">
        <v>6</v>
      </c>
      <c r="O937" s="1602">
        <v>15</v>
      </c>
      <c r="P937" s="1602">
        <v>5</v>
      </c>
      <c r="Q937" s="1603">
        <v>3</v>
      </c>
    </row>
    <row r="938" spans="1:17" ht="32.25" thickBot="1">
      <c r="A938" s="2444"/>
      <c r="B938" s="2453"/>
      <c r="C938" s="2786"/>
      <c r="D938" s="2300" t="s">
        <v>78</v>
      </c>
      <c r="E938" s="2286"/>
      <c r="F938" s="2371">
        <f t="shared" ref="F938" si="28">SUM(M938:Q938)</f>
        <v>0</v>
      </c>
      <c r="G938" s="1615" t="s">
        <v>97</v>
      </c>
      <c r="H938" s="1613" t="s">
        <v>97</v>
      </c>
      <c r="I938" s="1614" t="s">
        <v>97</v>
      </c>
      <c r="J938" s="1615" t="s">
        <v>97</v>
      </c>
      <c r="K938" s="1613" t="s">
        <v>98</v>
      </c>
      <c r="L938" s="1614" t="s">
        <v>98</v>
      </c>
      <c r="M938" s="1611"/>
      <c r="N938" s="1607"/>
      <c r="O938" s="1607"/>
      <c r="P938" s="1607"/>
      <c r="Q938" s="1619"/>
    </row>
    <row r="939" spans="1:17" ht="31.5">
      <c r="A939" s="2444"/>
      <c r="B939" s="2451" t="s">
        <v>180</v>
      </c>
      <c r="C939" s="2784" t="s">
        <v>158</v>
      </c>
      <c r="D939" s="2297" t="s">
        <v>74</v>
      </c>
      <c r="E939" s="2284"/>
      <c r="F939" s="2369">
        <f t="shared" ref="F939:F940" si="29">SUM(J939:L939)</f>
        <v>0</v>
      </c>
      <c r="G939" s="1596" t="s">
        <v>97</v>
      </c>
      <c r="H939" s="1593" t="s">
        <v>97</v>
      </c>
      <c r="I939" s="1594" t="s">
        <v>97</v>
      </c>
      <c r="J939" s="1591"/>
      <c r="K939" s="1586"/>
      <c r="L939" s="1595"/>
      <c r="M939" s="1596" t="s">
        <v>97</v>
      </c>
      <c r="N939" s="1593" t="s">
        <v>97</v>
      </c>
      <c r="O939" s="1593" t="s">
        <v>97</v>
      </c>
      <c r="P939" s="1593" t="s">
        <v>97</v>
      </c>
      <c r="Q939" s="1594" t="s">
        <v>97</v>
      </c>
    </row>
    <row r="940" spans="1:17" ht="31.5">
      <c r="A940" s="2444"/>
      <c r="B940" s="2452"/>
      <c r="C940" s="2785"/>
      <c r="D940" s="2298" t="s">
        <v>75</v>
      </c>
      <c r="E940" s="2285"/>
      <c r="F940" s="2370">
        <f t="shared" si="29"/>
        <v>0</v>
      </c>
      <c r="G940" s="1604" t="s">
        <v>98</v>
      </c>
      <c r="H940" s="1602" t="s">
        <v>98</v>
      </c>
      <c r="I940" s="1603" t="s">
        <v>98</v>
      </c>
      <c r="J940" s="1604"/>
      <c r="K940" s="1602"/>
      <c r="L940" s="1603"/>
      <c r="M940" s="1604" t="s">
        <v>97</v>
      </c>
      <c r="N940" s="1602" t="s">
        <v>97</v>
      </c>
      <c r="O940" s="1602" t="s">
        <v>97</v>
      </c>
      <c r="P940" s="1602" t="s">
        <v>97</v>
      </c>
      <c r="Q940" s="1603" t="s">
        <v>97</v>
      </c>
    </row>
    <row r="941" spans="1:17" ht="31.5">
      <c r="A941" s="2444"/>
      <c r="B941" s="2452"/>
      <c r="C941" s="2785"/>
      <c r="D941" s="2298" t="s">
        <v>76</v>
      </c>
      <c r="E941" s="2285"/>
      <c r="F941" s="2370">
        <f t="shared" ref="F941" si="30">SUM(G941:I941)</f>
        <v>0</v>
      </c>
      <c r="G941" s="1604"/>
      <c r="H941" s="1602"/>
      <c r="I941" s="1603"/>
      <c r="J941" s="1604" t="s">
        <v>97</v>
      </c>
      <c r="K941" s="1602" t="s">
        <v>97</v>
      </c>
      <c r="L941" s="1603" t="s">
        <v>97</v>
      </c>
      <c r="M941" s="1604" t="s">
        <v>97</v>
      </c>
      <c r="N941" s="1602" t="s">
        <v>97</v>
      </c>
      <c r="O941" s="1602" t="s">
        <v>97</v>
      </c>
      <c r="P941" s="1602" t="s">
        <v>97</v>
      </c>
      <c r="Q941" s="1603" t="s">
        <v>97</v>
      </c>
    </row>
    <row r="942" spans="1:17">
      <c r="A942" s="2444"/>
      <c r="B942" s="2452"/>
      <c r="C942" s="2785"/>
      <c r="D942" s="2298" t="s">
        <v>77</v>
      </c>
      <c r="E942" s="2285">
        <v>104</v>
      </c>
      <c r="F942" s="2370">
        <f>SUM(M942:Q942)</f>
        <v>5</v>
      </c>
      <c r="G942" s="1604" t="s">
        <v>98</v>
      </c>
      <c r="H942" s="1602" t="s">
        <v>98</v>
      </c>
      <c r="I942" s="1603" t="s">
        <v>98</v>
      </c>
      <c r="J942" s="1604" t="s">
        <v>97</v>
      </c>
      <c r="K942" s="1602" t="s">
        <v>97</v>
      </c>
      <c r="L942" s="1603" t="s">
        <v>97</v>
      </c>
      <c r="M942" s="1604"/>
      <c r="N942" s="1602"/>
      <c r="O942" s="1602">
        <v>5</v>
      </c>
      <c r="P942" s="1602"/>
      <c r="Q942" s="1603"/>
    </row>
    <row r="943" spans="1:17" ht="32.25" thickBot="1">
      <c r="A943" s="2444"/>
      <c r="B943" s="2453"/>
      <c r="C943" s="2786"/>
      <c r="D943" s="2300" t="s">
        <v>78</v>
      </c>
      <c r="E943" s="2286"/>
      <c r="F943" s="2371">
        <f t="shared" ref="F943" si="31">SUM(M943:Q943)</f>
        <v>0</v>
      </c>
      <c r="G943" s="1615" t="s">
        <v>97</v>
      </c>
      <c r="H943" s="1613" t="s">
        <v>97</v>
      </c>
      <c r="I943" s="1614" t="s">
        <v>97</v>
      </c>
      <c r="J943" s="1615" t="s">
        <v>97</v>
      </c>
      <c r="K943" s="1613" t="s">
        <v>98</v>
      </c>
      <c r="L943" s="1614" t="s">
        <v>98</v>
      </c>
      <c r="M943" s="1611"/>
      <c r="N943" s="1607"/>
      <c r="O943" s="1607"/>
      <c r="P943" s="1607"/>
      <c r="Q943" s="1619"/>
    </row>
    <row r="944" spans="1:17" ht="31.5">
      <c r="A944" s="2444"/>
      <c r="B944" s="2451" t="s">
        <v>181</v>
      </c>
      <c r="C944" s="2784" t="s">
        <v>159</v>
      </c>
      <c r="D944" s="2297" t="s">
        <v>74</v>
      </c>
      <c r="E944" s="2284"/>
      <c r="F944" s="2369">
        <f t="shared" ref="F944:F945" si="32">SUM(J944:L944)</f>
        <v>0</v>
      </c>
      <c r="G944" s="1596" t="s">
        <v>97</v>
      </c>
      <c r="H944" s="1593" t="s">
        <v>97</v>
      </c>
      <c r="I944" s="1594" t="s">
        <v>97</v>
      </c>
      <c r="J944" s="1591"/>
      <c r="K944" s="1586"/>
      <c r="L944" s="1595"/>
      <c r="M944" s="1596" t="s">
        <v>97</v>
      </c>
      <c r="N944" s="1593" t="s">
        <v>97</v>
      </c>
      <c r="O944" s="1593" t="s">
        <v>97</v>
      </c>
      <c r="P944" s="1593" t="s">
        <v>97</v>
      </c>
      <c r="Q944" s="1594" t="s">
        <v>97</v>
      </c>
    </row>
    <row r="945" spans="1:17" ht="31.5">
      <c r="A945" s="2444"/>
      <c r="B945" s="2452"/>
      <c r="C945" s="2785"/>
      <c r="D945" s="2298" t="s">
        <v>75</v>
      </c>
      <c r="E945" s="2285"/>
      <c r="F945" s="2370">
        <f t="shared" si="32"/>
        <v>0</v>
      </c>
      <c r="G945" s="1604" t="s">
        <v>98</v>
      </c>
      <c r="H945" s="1602" t="s">
        <v>98</v>
      </c>
      <c r="I945" s="1603" t="s">
        <v>98</v>
      </c>
      <c r="J945" s="1604"/>
      <c r="K945" s="1602"/>
      <c r="L945" s="1603"/>
      <c r="M945" s="1604" t="s">
        <v>97</v>
      </c>
      <c r="N945" s="1602" t="s">
        <v>97</v>
      </c>
      <c r="O945" s="1602" t="s">
        <v>97</v>
      </c>
      <c r="P945" s="1602" t="s">
        <v>97</v>
      </c>
      <c r="Q945" s="1603" t="s">
        <v>97</v>
      </c>
    </row>
    <row r="946" spans="1:17" ht="31.5">
      <c r="A946" s="2444"/>
      <c r="B946" s="2452"/>
      <c r="C946" s="2785"/>
      <c r="D946" s="2298" t="s">
        <v>76</v>
      </c>
      <c r="E946" s="2285"/>
      <c r="F946" s="2370">
        <f t="shared" ref="F946" si="33">SUM(G946:I946)</f>
        <v>0</v>
      </c>
      <c r="G946" s="1604"/>
      <c r="H946" s="1602"/>
      <c r="I946" s="1603"/>
      <c r="J946" s="1604" t="s">
        <v>97</v>
      </c>
      <c r="K946" s="1602" t="s">
        <v>97</v>
      </c>
      <c r="L946" s="1603" t="s">
        <v>97</v>
      </c>
      <c r="M946" s="1604" t="s">
        <v>97</v>
      </c>
      <c r="N946" s="1602" t="s">
        <v>97</v>
      </c>
      <c r="O946" s="1602" t="s">
        <v>97</v>
      </c>
      <c r="P946" s="1602" t="s">
        <v>97</v>
      </c>
      <c r="Q946" s="1603" t="s">
        <v>97</v>
      </c>
    </row>
    <row r="947" spans="1:17">
      <c r="A947" s="2444"/>
      <c r="B947" s="2452"/>
      <c r="C947" s="2785"/>
      <c r="D947" s="2298" t="s">
        <v>77</v>
      </c>
      <c r="E947" s="2285">
        <v>120</v>
      </c>
      <c r="F947" s="2370">
        <f>SUM(M947:Q947)</f>
        <v>9</v>
      </c>
      <c r="G947" s="1604" t="s">
        <v>98</v>
      </c>
      <c r="H947" s="1602" t="s">
        <v>98</v>
      </c>
      <c r="I947" s="1603" t="s">
        <v>98</v>
      </c>
      <c r="J947" s="1604" t="s">
        <v>97</v>
      </c>
      <c r="K947" s="1602" t="s">
        <v>97</v>
      </c>
      <c r="L947" s="1603" t="s">
        <v>97</v>
      </c>
      <c r="M947" s="1604">
        <v>1</v>
      </c>
      <c r="N947" s="1602"/>
      <c r="O947" s="1602"/>
      <c r="P947" s="1602">
        <v>7</v>
      </c>
      <c r="Q947" s="1603">
        <v>1</v>
      </c>
    </row>
    <row r="948" spans="1:17" ht="32.25" thickBot="1">
      <c r="A948" s="2444"/>
      <c r="B948" s="2453"/>
      <c r="C948" s="2786"/>
      <c r="D948" s="2300" t="s">
        <v>78</v>
      </c>
      <c r="E948" s="2286"/>
      <c r="F948" s="2371">
        <f t="shared" ref="F948" si="34">SUM(M948:Q948)</f>
        <v>0</v>
      </c>
      <c r="G948" s="1615" t="s">
        <v>97</v>
      </c>
      <c r="H948" s="1613" t="s">
        <v>97</v>
      </c>
      <c r="I948" s="1614" t="s">
        <v>97</v>
      </c>
      <c r="J948" s="1615" t="s">
        <v>97</v>
      </c>
      <c r="K948" s="1613" t="s">
        <v>98</v>
      </c>
      <c r="L948" s="1614" t="s">
        <v>98</v>
      </c>
      <c r="M948" s="1611"/>
      <c r="N948" s="1607"/>
      <c r="O948" s="1607"/>
      <c r="P948" s="1607"/>
      <c r="Q948" s="1619"/>
    </row>
    <row r="949" spans="1:17" ht="31.5">
      <c r="A949" s="2444"/>
      <c r="B949" s="2451" t="s">
        <v>182</v>
      </c>
      <c r="C949" s="2784" t="s">
        <v>160</v>
      </c>
      <c r="D949" s="2297" t="s">
        <v>74</v>
      </c>
      <c r="E949" s="2284"/>
      <c r="F949" s="2369">
        <f t="shared" ref="F949:F950" si="35">SUM(J949:L949)</f>
        <v>0</v>
      </c>
      <c r="G949" s="1596" t="s">
        <v>97</v>
      </c>
      <c r="H949" s="1593" t="s">
        <v>97</v>
      </c>
      <c r="I949" s="1594" t="s">
        <v>97</v>
      </c>
      <c r="J949" s="1591"/>
      <c r="K949" s="1586"/>
      <c r="L949" s="1595"/>
      <c r="M949" s="1596" t="s">
        <v>97</v>
      </c>
      <c r="N949" s="1593" t="s">
        <v>97</v>
      </c>
      <c r="O949" s="1593" t="s">
        <v>97</v>
      </c>
      <c r="P949" s="1593" t="s">
        <v>97</v>
      </c>
      <c r="Q949" s="1594" t="s">
        <v>97</v>
      </c>
    </row>
    <row r="950" spans="1:17" ht="31.5">
      <c r="A950" s="2444"/>
      <c r="B950" s="2452"/>
      <c r="C950" s="2785"/>
      <c r="D950" s="2298" t="s">
        <v>75</v>
      </c>
      <c r="E950" s="2285"/>
      <c r="F950" s="2370">
        <f t="shared" si="35"/>
        <v>0</v>
      </c>
      <c r="G950" s="1604" t="s">
        <v>98</v>
      </c>
      <c r="H950" s="1602" t="s">
        <v>98</v>
      </c>
      <c r="I950" s="1603" t="s">
        <v>98</v>
      </c>
      <c r="J950" s="1604"/>
      <c r="K950" s="1602"/>
      <c r="L950" s="1603"/>
      <c r="M950" s="1604" t="s">
        <v>97</v>
      </c>
      <c r="N950" s="1602" t="s">
        <v>97</v>
      </c>
      <c r="O950" s="1602" t="s">
        <v>97</v>
      </c>
      <c r="P950" s="1602" t="s">
        <v>97</v>
      </c>
      <c r="Q950" s="1603" t="s">
        <v>97</v>
      </c>
    </row>
    <row r="951" spans="1:17" ht="31.5">
      <c r="A951" s="2444"/>
      <c r="B951" s="2452"/>
      <c r="C951" s="2785"/>
      <c r="D951" s="2298" t="s">
        <v>76</v>
      </c>
      <c r="E951" s="2285"/>
      <c r="F951" s="2370">
        <f t="shared" ref="F951" si="36">SUM(G951:I951)</f>
        <v>0</v>
      </c>
      <c r="G951" s="1604"/>
      <c r="H951" s="1602"/>
      <c r="I951" s="1603"/>
      <c r="J951" s="1604" t="s">
        <v>97</v>
      </c>
      <c r="K951" s="1602" t="s">
        <v>97</v>
      </c>
      <c r="L951" s="1603" t="s">
        <v>97</v>
      </c>
      <c r="M951" s="1604" t="s">
        <v>97</v>
      </c>
      <c r="N951" s="1602" t="s">
        <v>97</v>
      </c>
      <c r="O951" s="1602" t="s">
        <v>97</v>
      </c>
      <c r="P951" s="1602" t="s">
        <v>97</v>
      </c>
      <c r="Q951" s="1603" t="s">
        <v>97</v>
      </c>
    </row>
    <row r="952" spans="1:17">
      <c r="A952" s="2444"/>
      <c r="B952" s="2452"/>
      <c r="C952" s="2785"/>
      <c r="D952" s="2298" t="s">
        <v>77</v>
      </c>
      <c r="E952" s="2285">
        <v>109</v>
      </c>
      <c r="F952" s="2370">
        <f>SUM(M952:Q952)</f>
        <v>8</v>
      </c>
      <c r="G952" s="1604" t="s">
        <v>98</v>
      </c>
      <c r="H952" s="1602" t="s">
        <v>98</v>
      </c>
      <c r="I952" s="1603" t="s">
        <v>98</v>
      </c>
      <c r="J952" s="1604" t="s">
        <v>97</v>
      </c>
      <c r="K952" s="1602" t="s">
        <v>97</v>
      </c>
      <c r="L952" s="1603" t="s">
        <v>97</v>
      </c>
      <c r="M952" s="1604"/>
      <c r="N952" s="1602">
        <v>3</v>
      </c>
      <c r="O952" s="1602">
        <v>3</v>
      </c>
      <c r="P952" s="1602">
        <v>2</v>
      </c>
      <c r="Q952" s="1603"/>
    </row>
    <row r="953" spans="1:17" ht="32.25" thickBot="1">
      <c r="A953" s="2444"/>
      <c r="B953" s="2453"/>
      <c r="C953" s="2786"/>
      <c r="D953" s="2300" t="s">
        <v>78</v>
      </c>
      <c r="E953" s="2286"/>
      <c r="F953" s="2371">
        <f t="shared" ref="F953" si="37">SUM(M953:Q953)</f>
        <v>0</v>
      </c>
      <c r="G953" s="1615" t="s">
        <v>97</v>
      </c>
      <c r="H953" s="1613" t="s">
        <v>97</v>
      </c>
      <c r="I953" s="1614" t="s">
        <v>97</v>
      </c>
      <c r="J953" s="1615" t="s">
        <v>97</v>
      </c>
      <c r="K953" s="1613" t="s">
        <v>98</v>
      </c>
      <c r="L953" s="1614" t="s">
        <v>98</v>
      </c>
      <c r="M953" s="1611"/>
      <c r="N953" s="1607"/>
      <c r="O953" s="1607"/>
      <c r="P953" s="1607"/>
      <c r="Q953" s="1619"/>
    </row>
    <row r="954" spans="1:17" ht="31.5">
      <c r="A954" s="2444"/>
      <c r="B954" s="2451" t="s">
        <v>183</v>
      </c>
      <c r="C954" s="2784" t="s">
        <v>161</v>
      </c>
      <c r="D954" s="2297" t="s">
        <v>74</v>
      </c>
      <c r="E954" s="2284">
        <v>20</v>
      </c>
      <c r="F954" s="2369">
        <f>SUM(J954:L954)</f>
        <v>2</v>
      </c>
      <c r="G954" s="1596" t="s">
        <v>97</v>
      </c>
      <c r="H954" s="1593" t="s">
        <v>97</v>
      </c>
      <c r="I954" s="1594" t="s">
        <v>97</v>
      </c>
      <c r="J954" s="1591"/>
      <c r="K954" s="1586">
        <v>1</v>
      </c>
      <c r="L954" s="1595">
        <v>1</v>
      </c>
      <c r="M954" s="1596" t="s">
        <v>97</v>
      </c>
      <c r="N954" s="1593" t="s">
        <v>97</v>
      </c>
      <c r="O954" s="1593" t="s">
        <v>97</v>
      </c>
      <c r="P954" s="1593" t="s">
        <v>97</v>
      </c>
      <c r="Q954" s="1594" t="s">
        <v>97</v>
      </c>
    </row>
    <row r="955" spans="1:17" ht="31.5">
      <c r="A955" s="2444"/>
      <c r="B955" s="2452"/>
      <c r="C955" s="2785"/>
      <c r="D955" s="2298" t="s">
        <v>75</v>
      </c>
      <c r="E955" s="2285"/>
      <c r="F955" s="2370">
        <f t="shared" ref="F955" si="38">SUM(J955:L955)</f>
        <v>0</v>
      </c>
      <c r="G955" s="1604" t="s">
        <v>98</v>
      </c>
      <c r="H955" s="1602" t="s">
        <v>98</v>
      </c>
      <c r="I955" s="1603" t="s">
        <v>98</v>
      </c>
      <c r="J955" s="1604"/>
      <c r="K955" s="1602"/>
      <c r="L955" s="1603"/>
      <c r="M955" s="1604" t="s">
        <v>97</v>
      </c>
      <c r="N955" s="1602" t="s">
        <v>97</v>
      </c>
      <c r="O955" s="1602" t="s">
        <v>97</v>
      </c>
      <c r="P955" s="1602" t="s">
        <v>97</v>
      </c>
      <c r="Q955" s="1603" t="s">
        <v>97</v>
      </c>
    </row>
    <row r="956" spans="1:17" ht="31.5">
      <c r="A956" s="2444"/>
      <c r="B956" s="2452"/>
      <c r="C956" s="2785"/>
      <c r="D956" s="2298" t="s">
        <v>76</v>
      </c>
      <c r="E956" s="2285"/>
      <c r="F956" s="2370">
        <f t="shared" ref="F956" si="39">SUM(G956:I956)</f>
        <v>0</v>
      </c>
      <c r="G956" s="1604"/>
      <c r="H956" s="1602"/>
      <c r="I956" s="1603"/>
      <c r="J956" s="1604" t="s">
        <v>97</v>
      </c>
      <c r="K956" s="1602" t="s">
        <v>97</v>
      </c>
      <c r="L956" s="1603" t="s">
        <v>97</v>
      </c>
      <c r="M956" s="1604" t="s">
        <v>97</v>
      </c>
      <c r="N956" s="1602" t="s">
        <v>97</v>
      </c>
      <c r="O956" s="1602" t="s">
        <v>97</v>
      </c>
      <c r="P956" s="1602" t="s">
        <v>97</v>
      </c>
      <c r="Q956" s="1603" t="s">
        <v>97</v>
      </c>
    </row>
    <row r="957" spans="1:17">
      <c r="A957" s="2444"/>
      <c r="B957" s="2452"/>
      <c r="C957" s="2785"/>
      <c r="D957" s="2298" t="s">
        <v>77</v>
      </c>
      <c r="E957" s="2285">
        <v>120</v>
      </c>
      <c r="F957" s="2370">
        <v>15</v>
      </c>
      <c r="G957" s="1604" t="s">
        <v>98</v>
      </c>
      <c r="H957" s="1602" t="s">
        <v>98</v>
      </c>
      <c r="I957" s="1603" t="s">
        <v>98</v>
      </c>
      <c r="J957" s="1604" t="s">
        <v>97</v>
      </c>
      <c r="K957" s="1602" t="s">
        <v>97</v>
      </c>
      <c r="L957" s="1603" t="s">
        <v>97</v>
      </c>
      <c r="M957" s="1604"/>
      <c r="N957" s="1602"/>
      <c r="O957" s="1602">
        <v>6</v>
      </c>
      <c r="P957" s="1602">
        <v>9</v>
      </c>
      <c r="Q957" s="1603"/>
    </row>
    <row r="958" spans="1:17" ht="32.25" thickBot="1">
      <c r="A958" s="2444"/>
      <c r="B958" s="2453"/>
      <c r="C958" s="2786"/>
      <c r="D958" s="2300" t="s">
        <v>78</v>
      </c>
      <c r="E958" s="2286"/>
      <c r="F958" s="2371">
        <f t="shared" ref="F958" si="40">SUM(M958:Q958)</f>
        <v>0</v>
      </c>
      <c r="G958" s="1615" t="s">
        <v>97</v>
      </c>
      <c r="H958" s="1613" t="s">
        <v>97</v>
      </c>
      <c r="I958" s="1614" t="s">
        <v>97</v>
      </c>
      <c r="J958" s="1615" t="s">
        <v>97</v>
      </c>
      <c r="K958" s="1613" t="s">
        <v>98</v>
      </c>
      <c r="L958" s="1614" t="s">
        <v>98</v>
      </c>
      <c r="M958" s="1611"/>
      <c r="N958" s="1607"/>
      <c r="O958" s="1607"/>
      <c r="P958" s="1607"/>
      <c r="Q958" s="1619"/>
    </row>
    <row r="959" spans="1:17" ht="31.5">
      <c r="A959" s="2444"/>
      <c r="B959" s="2451" t="s">
        <v>184</v>
      </c>
      <c r="C959" s="2784" t="s">
        <v>162</v>
      </c>
      <c r="D959" s="2297" t="s">
        <v>74</v>
      </c>
      <c r="E959" s="2284"/>
      <c r="F959" s="2369">
        <f t="shared" ref="F959:F960" si="41">SUM(J959:L959)</f>
        <v>0</v>
      </c>
      <c r="G959" s="1596" t="s">
        <v>97</v>
      </c>
      <c r="H959" s="1593" t="s">
        <v>97</v>
      </c>
      <c r="I959" s="1594" t="s">
        <v>97</v>
      </c>
      <c r="J959" s="1591"/>
      <c r="K959" s="1586"/>
      <c r="L959" s="1595"/>
      <c r="M959" s="1596" t="s">
        <v>97</v>
      </c>
      <c r="N959" s="1593" t="s">
        <v>97</v>
      </c>
      <c r="O959" s="1593" t="s">
        <v>97</v>
      </c>
      <c r="P959" s="1593" t="s">
        <v>97</v>
      </c>
      <c r="Q959" s="1594" t="s">
        <v>97</v>
      </c>
    </row>
    <row r="960" spans="1:17" ht="31.5">
      <c r="A960" s="2444"/>
      <c r="B960" s="2452"/>
      <c r="C960" s="2785"/>
      <c r="D960" s="2298" t="s">
        <v>75</v>
      </c>
      <c r="E960" s="2285"/>
      <c r="F960" s="2370">
        <f t="shared" si="41"/>
        <v>0</v>
      </c>
      <c r="G960" s="1604" t="s">
        <v>98</v>
      </c>
      <c r="H960" s="1602" t="s">
        <v>98</v>
      </c>
      <c r="I960" s="1603" t="s">
        <v>98</v>
      </c>
      <c r="J960" s="1604"/>
      <c r="K960" s="1602"/>
      <c r="L960" s="1603"/>
      <c r="M960" s="1604" t="s">
        <v>97</v>
      </c>
      <c r="N960" s="1602" t="s">
        <v>97</v>
      </c>
      <c r="O960" s="1602" t="s">
        <v>97</v>
      </c>
      <c r="P960" s="1602" t="s">
        <v>97</v>
      </c>
      <c r="Q960" s="1603" t="s">
        <v>97</v>
      </c>
    </row>
    <row r="961" spans="1:17" ht="31.5">
      <c r="A961" s="2444"/>
      <c r="B961" s="2452"/>
      <c r="C961" s="2785"/>
      <c r="D961" s="2298" t="s">
        <v>76</v>
      </c>
      <c r="E961" s="2285"/>
      <c r="F961" s="2370">
        <f t="shared" ref="F961" si="42">SUM(G961:I961)</f>
        <v>0</v>
      </c>
      <c r="G961" s="1604"/>
      <c r="H961" s="1602"/>
      <c r="I961" s="1603"/>
      <c r="J961" s="1604" t="s">
        <v>97</v>
      </c>
      <c r="K961" s="1602" t="s">
        <v>97</v>
      </c>
      <c r="L961" s="1603" t="s">
        <v>97</v>
      </c>
      <c r="M961" s="1604" t="s">
        <v>97</v>
      </c>
      <c r="N961" s="1602" t="s">
        <v>97</v>
      </c>
      <c r="O961" s="1602" t="s">
        <v>97</v>
      </c>
      <c r="P961" s="1602" t="s">
        <v>97</v>
      </c>
      <c r="Q961" s="1603" t="s">
        <v>97</v>
      </c>
    </row>
    <row r="962" spans="1:17">
      <c r="A962" s="2444"/>
      <c r="B962" s="2452"/>
      <c r="C962" s="2785"/>
      <c r="D962" s="2298" t="s">
        <v>77</v>
      </c>
      <c r="E962" s="2285">
        <v>98</v>
      </c>
      <c r="F962" s="2370">
        <v>16</v>
      </c>
      <c r="G962" s="1604" t="s">
        <v>98</v>
      </c>
      <c r="H962" s="1602" t="s">
        <v>98</v>
      </c>
      <c r="I962" s="1603" t="s">
        <v>98</v>
      </c>
      <c r="J962" s="1604" t="s">
        <v>97</v>
      </c>
      <c r="K962" s="1602" t="s">
        <v>97</v>
      </c>
      <c r="L962" s="1603" t="s">
        <v>97</v>
      </c>
      <c r="M962" s="1604"/>
      <c r="N962" s="1602">
        <v>1</v>
      </c>
      <c r="O962" s="1602">
        <v>15</v>
      </c>
      <c r="P962" s="1602"/>
      <c r="Q962" s="1603"/>
    </row>
    <row r="963" spans="1:17" ht="32.25" thickBot="1">
      <c r="A963" s="2444"/>
      <c r="B963" s="2453"/>
      <c r="C963" s="2786"/>
      <c r="D963" s="2300" t="s">
        <v>78</v>
      </c>
      <c r="E963" s="2286"/>
      <c r="F963" s="2371">
        <f t="shared" ref="F963" si="43">SUM(M963:Q963)</f>
        <v>0</v>
      </c>
      <c r="G963" s="1615" t="s">
        <v>97</v>
      </c>
      <c r="H963" s="1613" t="s">
        <v>97</v>
      </c>
      <c r="I963" s="1614" t="s">
        <v>97</v>
      </c>
      <c r="J963" s="1615" t="s">
        <v>97</v>
      </c>
      <c r="K963" s="1613" t="s">
        <v>98</v>
      </c>
      <c r="L963" s="1614" t="s">
        <v>98</v>
      </c>
      <c r="M963" s="1611"/>
      <c r="N963" s="1607"/>
      <c r="O963" s="1607"/>
      <c r="P963" s="1607"/>
      <c r="Q963" s="1619"/>
    </row>
    <row r="964" spans="1:17" ht="31.5">
      <c r="A964" s="2444"/>
      <c r="B964" s="2451" t="s">
        <v>185</v>
      </c>
      <c r="C964" s="2784" t="s">
        <v>163</v>
      </c>
      <c r="D964" s="2297" t="s">
        <v>74</v>
      </c>
      <c r="E964" s="2284"/>
      <c r="F964" s="2369">
        <f t="shared" ref="F964:F965" si="44">SUM(J964:L964)</f>
        <v>0</v>
      </c>
      <c r="G964" s="1596" t="s">
        <v>97</v>
      </c>
      <c r="H964" s="1593" t="s">
        <v>97</v>
      </c>
      <c r="I964" s="1594" t="s">
        <v>97</v>
      </c>
      <c r="J964" s="1591"/>
      <c r="K964" s="1586"/>
      <c r="L964" s="1595"/>
      <c r="M964" s="1596" t="s">
        <v>97</v>
      </c>
      <c r="N964" s="1593" t="s">
        <v>97</v>
      </c>
      <c r="O964" s="1593" t="s">
        <v>97</v>
      </c>
      <c r="P964" s="1593" t="s">
        <v>97</v>
      </c>
      <c r="Q964" s="1594" t="s">
        <v>97</v>
      </c>
    </row>
    <row r="965" spans="1:17" ht="31.5">
      <c r="A965" s="2444"/>
      <c r="B965" s="2452"/>
      <c r="C965" s="2785"/>
      <c r="D965" s="2298" t="s">
        <v>75</v>
      </c>
      <c r="E965" s="2285"/>
      <c r="F965" s="2370">
        <f t="shared" si="44"/>
        <v>0</v>
      </c>
      <c r="G965" s="1604" t="s">
        <v>98</v>
      </c>
      <c r="H965" s="1602" t="s">
        <v>98</v>
      </c>
      <c r="I965" s="1603" t="s">
        <v>98</v>
      </c>
      <c r="J965" s="1604"/>
      <c r="K965" s="1602"/>
      <c r="L965" s="1603"/>
      <c r="M965" s="1604" t="s">
        <v>97</v>
      </c>
      <c r="N965" s="1602" t="s">
        <v>97</v>
      </c>
      <c r="O965" s="1602" t="s">
        <v>97</v>
      </c>
      <c r="P965" s="1602" t="s">
        <v>97</v>
      </c>
      <c r="Q965" s="1603" t="s">
        <v>97</v>
      </c>
    </row>
    <row r="966" spans="1:17" ht="31.5">
      <c r="A966" s="2444"/>
      <c r="B966" s="2452"/>
      <c r="C966" s="2785"/>
      <c r="D966" s="2298" t="s">
        <v>76</v>
      </c>
      <c r="E966" s="2285"/>
      <c r="F966" s="2370">
        <f t="shared" ref="F966" si="45">SUM(G966:I966)</f>
        <v>0</v>
      </c>
      <c r="G966" s="1604"/>
      <c r="H966" s="1602"/>
      <c r="I966" s="1603"/>
      <c r="J966" s="1604" t="s">
        <v>97</v>
      </c>
      <c r="K966" s="1602" t="s">
        <v>97</v>
      </c>
      <c r="L966" s="1603" t="s">
        <v>97</v>
      </c>
      <c r="M966" s="1604" t="s">
        <v>97</v>
      </c>
      <c r="N966" s="1602" t="s">
        <v>97</v>
      </c>
      <c r="O966" s="1602" t="s">
        <v>97</v>
      </c>
      <c r="P966" s="1602" t="s">
        <v>97</v>
      </c>
      <c r="Q966" s="1603" t="s">
        <v>97</v>
      </c>
    </row>
    <row r="967" spans="1:17">
      <c r="A967" s="2444"/>
      <c r="B967" s="2452"/>
      <c r="C967" s="2785"/>
      <c r="D967" s="2298" t="s">
        <v>77</v>
      </c>
      <c r="E967" s="2285">
        <v>112</v>
      </c>
      <c r="F967" s="2370">
        <f>SUM(M967:Q967)</f>
        <v>6</v>
      </c>
      <c r="G967" s="1604" t="s">
        <v>98</v>
      </c>
      <c r="H967" s="1602" t="s">
        <v>98</v>
      </c>
      <c r="I967" s="1603" t="s">
        <v>98</v>
      </c>
      <c r="J967" s="1604" t="s">
        <v>97</v>
      </c>
      <c r="K967" s="1602" t="s">
        <v>97</v>
      </c>
      <c r="L967" s="1603" t="s">
        <v>97</v>
      </c>
      <c r="M967" s="1604"/>
      <c r="N967" s="1602"/>
      <c r="O967" s="1602">
        <v>3</v>
      </c>
      <c r="P967" s="1602">
        <v>3</v>
      </c>
      <c r="Q967" s="1603"/>
    </row>
    <row r="968" spans="1:17" ht="32.25" thickBot="1">
      <c r="A968" s="2444"/>
      <c r="B968" s="2453"/>
      <c r="C968" s="2786"/>
      <c r="D968" s="2300" t="s">
        <v>78</v>
      </c>
      <c r="E968" s="2286"/>
      <c r="F968" s="2371">
        <f t="shared" ref="F968" si="46">SUM(M968:Q968)</f>
        <v>0</v>
      </c>
      <c r="G968" s="1615" t="s">
        <v>97</v>
      </c>
      <c r="H968" s="1613" t="s">
        <v>97</v>
      </c>
      <c r="I968" s="1614" t="s">
        <v>97</v>
      </c>
      <c r="J968" s="1615" t="s">
        <v>97</v>
      </c>
      <c r="K968" s="1613" t="s">
        <v>98</v>
      </c>
      <c r="L968" s="1614" t="s">
        <v>98</v>
      </c>
      <c r="M968" s="1611"/>
      <c r="N968" s="1607"/>
      <c r="O968" s="1607"/>
      <c r="P968" s="1607"/>
      <c r="Q968" s="1619"/>
    </row>
    <row r="969" spans="1:17" ht="31.5">
      <c r="A969" s="2444"/>
      <c r="B969" s="2451" t="s">
        <v>186</v>
      </c>
      <c r="C969" s="2784" t="s">
        <v>164</v>
      </c>
      <c r="D969" s="2297" t="s">
        <v>74</v>
      </c>
      <c r="E969" s="2284"/>
      <c r="F969" s="2369">
        <f t="shared" ref="F969:F970" si="47">SUM(J969:L969)</f>
        <v>0</v>
      </c>
      <c r="G969" s="1596" t="s">
        <v>97</v>
      </c>
      <c r="H969" s="1593" t="s">
        <v>97</v>
      </c>
      <c r="I969" s="1594" t="s">
        <v>97</v>
      </c>
      <c r="J969" s="1591"/>
      <c r="K969" s="1586"/>
      <c r="L969" s="1595"/>
      <c r="M969" s="1596" t="s">
        <v>97</v>
      </c>
      <c r="N969" s="1593" t="s">
        <v>97</v>
      </c>
      <c r="O969" s="1593" t="s">
        <v>97</v>
      </c>
      <c r="P969" s="1593" t="s">
        <v>97</v>
      </c>
      <c r="Q969" s="1594" t="s">
        <v>97</v>
      </c>
    </row>
    <row r="970" spans="1:17" ht="31.5">
      <c r="A970" s="2444"/>
      <c r="B970" s="2452"/>
      <c r="C970" s="2785"/>
      <c r="D970" s="2298" t="s">
        <v>75</v>
      </c>
      <c r="E970" s="2285"/>
      <c r="F970" s="2370">
        <f t="shared" si="47"/>
        <v>0</v>
      </c>
      <c r="G970" s="1604" t="s">
        <v>98</v>
      </c>
      <c r="H970" s="1602" t="s">
        <v>98</v>
      </c>
      <c r="I970" s="1603" t="s">
        <v>98</v>
      </c>
      <c r="J970" s="1604"/>
      <c r="K970" s="1602"/>
      <c r="L970" s="1603"/>
      <c r="M970" s="1604" t="s">
        <v>97</v>
      </c>
      <c r="N970" s="1602" t="s">
        <v>97</v>
      </c>
      <c r="O970" s="1602" t="s">
        <v>97</v>
      </c>
      <c r="P970" s="1602" t="s">
        <v>97</v>
      </c>
      <c r="Q970" s="1603" t="s">
        <v>97</v>
      </c>
    </row>
    <row r="971" spans="1:17" ht="31.5">
      <c r="A971" s="2444"/>
      <c r="B971" s="2452"/>
      <c r="C971" s="2785"/>
      <c r="D971" s="2298" t="s">
        <v>76</v>
      </c>
      <c r="E971" s="2285"/>
      <c r="F971" s="2370">
        <f t="shared" ref="F971" si="48">SUM(G971:I971)</f>
        <v>0</v>
      </c>
      <c r="G971" s="1604"/>
      <c r="H971" s="1602"/>
      <c r="I971" s="1603"/>
      <c r="J971" s="1604" t="s">
        <v>97</v>
      </c>
      <c r="K971" s="1602" t="s">
        <v>97</v>
      </c>
      <c r="L971" s="1603" t="s">
        <v>97</v>
      </c>
      <c r="M971" s="1604" t="s">
        <v>97</v>
      </c>
      <c r="N971" s="1602" t="s">
        <v>97</v>
      </c>
      <c r="O971" s="1602" t="s">
        <v>97</v>
      </c>
      <c r="P971" s="1602" t="s">
        <v>97</v>
      </c>
      <c r="Q971" s="1603" t="s">
        <v>97</v>
      </c>
    </row>
    <row r="972" spans="1:17">
      <c r="A972" s="2444"/>
      <c r="B972" s="2452"/>
      <c r="C972" s="2785"/>
      <c r="D972" s="2298" t="s">
        <v>77</v>
      </c>
      <c r="E972" s="2285">
        <v>90</v>
      </c>
      <c r="F972" s="2370">
        <f>SUM(M972:Q972)</f>
        <v>19</v>
      </c>
      <c r="G972" s="1604" t="s">
        <v>98</v>
      </c>
      <c r="H972" s="1602" t="s">
        <v>98</v>
      </c>
      <c r="I972" s="1603" t="s">
        <v>98</v>
      </c>
      <c r="J972" s="1604" t="s">
        <v>97</v>
      </c>
      <c r="K972" s="1602" t="s">
        <v>97</v>
      </c>
      <c r="L972" s="1603" t="s">
        <v>97</v>
      </c>
      <c r="M972" s="1604">
        <v>0</v>
      </c>
      <c r="N972" s="1602">
        <v>6</v>
      </c>
      <c r="O972" s="1602">
        <v>13</v>
      </c>
      <c r="P972" s="1602"/>
      <c r="Q972" s="1603"/>
    </row>
    <row r="973" spans="1:17" ht="32.25" thickBot="1">
      <c r="A973" s="2444"/>
      <c r="B973" s="2453"/>
      <c r="C973" s="2786"/>
      <c r="D973" s="2300" t="s">
        <v>78</v>
      </c>
      <c r="E973" s="2286"/>
      <c r="F973" s="2371">
        <f t="shared" ref="F973" si="49">SUM(M973:Q973)</f>
        <v>0</v>
      </c>
      <c r="G973" s="1615" t="s">
        <v>97</v>
      </c>
      <c r="H973" s="1613" t="s">
        <v>97</v>
      </c>
      <c r="I973" s="1614" t="s">
        <v>97</v>
      </c>
      <c r="J973" s="1615" t="s">
        <v>97</v>
      </c>
      <c r="K973" s="1613" t="s">
        <v>98</v>
      </c>
      <c r="L973" s="1614" t="s">
        <v>98</v>
      </c>
      <c r="M973" s="1611"/>
      <c r="N973" s="1607"/>
      <c r="O973" s="1607"/>
      <c r="P973" s="1607"/>
      <c r="Q973" s="1619"/>
    </row>
    <row r="974" spans="1:17" ht="31.5">
      <c r="A974" s="2444"/>
      <c r="B974" s="2433" t="s">
        <v>203</v>
      </c>
      <c r="C974" s="2784" t="s">
        <v>204</v>
      </c>
      <c r="D974" s="2297" t="s">
        <v>74</v>
      </c>
      <c r="E974" s="2284">
        <v>16</v>
      </c>
      <c r="F974" s="2369">
        <f>SUM(J974:L974)</f>
        <v>1</v>
      </c>
      <c r="G974" s="1596" t="s">
        <v>97</v>
      </c>
      <c r="H974" s="1593" t="s">
        <v>97</v>
      </c>
      <c r="I974" s="1594" t="s">
        <v>97</v>
      </c>
      <c r="J974" s="1591"/>
      <c r="K974" s="1586">
        <v>1</v>
      </c>
      <c r="L974" s="1595"/>
      <c r="M974" s="1596" t="s">
        <v>97</v>
      </c>
      <c r="N974" s="1593" t="s">
        <v>97</v>
      </c>
      <c r="O974" s="1593" t="s">
        <v>97</v>
      </c>
      <c r="P974" s="1593" t="s">
        <v>97</v>
      </c>
      <c r="Q974" s="1594" t="s">
        <v>97</v>
      </c>
    </row>
    <row r="975" spans="1:17" ht="31.5">
      <c r="A975" s="2444"/>
      <c r="B975" s="2434"/>
      <c r="C975" s="2785"/>
      <c r="D975" s="2298" t="s">
        <v>75</v>
      </c>
      <c r="E975" s="2285"/>
      <c r="F975" s="2370">
        <f t="shared" ref="F975" si="50">SUM(J975:L975)</f>
        <v>0</v>
      </c>
      <c r="G975" s="1604" t="s">
        <v>98</v>
      </c>
      <c r="H975" s="1602" t="s">
        <v>98</v>
      </c>
      <c r="I975" s="1603" t="s">
        <v>98</v>
      </c>
      <c r="J975" s="1604"/>
      <c r="K975" s="1602"/>
      <c r="L975" s="1603"/>
      <c r="M975" s="1604" t="s">
        <v>97</v>
      </c>
      <c r="N975" s="1602" t="s">
        <v>97</v>
      </c>
      <c r="O975" s="1602" t="s">
        <v>97</v>
      </c>
      <c r="P975" s="1602" t="s">
        <v>97</v>
      </c>
      <c r="Q975" s="1603" t="s">
        <v>97</v>
      </c>
    </row>
    <row r="976" spans="1:17" ht="31.5">
      <c r="A976" s="2444"/>
      <c r="B976" s="2434"/>
      <c r="C976" s="2785"/>
      <c r="D976" s="2298" t="s">
        <v>76</v>
      </c>
      <c r="E976" s="2285"/>
      <c r="F976" s="2370">
        <f t="shared" ref="F976" si="51">SUM(G976:I976)</f>
        <v>0</v>
      </c>
      <c r="G976" s="1604"/>
      <c r="H976" s="1602"/>
      <c r="I976" s="1603"/>
      <c r="J976" s="1604" t="s">
        <v>97</v>
      </c>
      <c r="K976" s="1602" t="s">
        <v>97</v>
      </c>
      <c r="L976" s="1603" t="s">
        <v>97</v>
      </c>
      <c r="M976" s="1604" t="s">
        <v>97</v>
      </c>
      <c r="N976" s="1602" t="s">
        <v>97</v>
      </c>
      <c r="O976" s="1602" t="s">
        <v>97</v>
      </c>
      <c r="P976" s="1602" t="s">
        <v>97</v>
      </c>
      <c r="Q976" s="1603" t="s">
        <v>97</v>
      </c>
    </row>
    <row r="977" spans="1:17">
      <c r="A977" s="2444"/>
      <c r="B977" s="2434"/>
      <c r="C977" s="2785"/>
      <c r="D977" s="2298" t="s">
        <v>77</v>
      </c>
      <c r="E977" s="2285">
        <v>87.08</v>
      </c>
      <c r="F977" s="2370">
        <f>SUM(M977:Q977)</f>
        <v>12</v>
      </c>
      <c r="G977" s="1604" t="s">
        <v>98</v>
      </c>
      <c r="H977" s="1602" t="s">
        <v>98</v>
      </c>
      <c r="I977" s="1603" t="s">
        <v>98</v>
      </c>
      <c r="J977" s="1604" t="s">
        <v>97</v>
      </c>
      <c r="K977" s="1602" t="s">
        <v>97</v>
      </c>
      <c r="L977" s="1603" t="s">
        <v>97</v>
      </c>
      <c r="M977" s="1604">
        <v>2</v>
      </c>
      <c r="N977" s="1602">
        <v>1</v>
      </c>
      <c r="O977" s="1602">
        <v>9</v>
      </c>
      <c r="P977" s="1602"/>
      <c r="Q977" s="1603"/>
    </row>
    <row r="978" spans="1:17" ht="32.25" thickBot="1">
      <c r="A978" s="2444"/>
      <c r="B978" s="2435"/>
      <c r="C978" s="2786"/>
      <c r="D978" s="2300" t="s">
        <v>78</v>
      </c>
      <c r="E978" s="2286"/>
      <c r="F978" s="2371">
        <f t="shared" ref="F978" si="52">SUM(M978:Q978)</f>
        <v>0</v>
      </c>
      <c r="G978" s="1615" t="s">
        <v>97</v>
      </c>
      <c r="H978" s="1613" t="s">
        <v>97</v>
      </c>
      <c r="I978" s="1614" t="s">
        <v>97</v>
      </c>
      <c r="J978" s="1615" t="s">
        <v>97</v>
      </c>
      <c r="K978" s="1613" t="s">
        <v>98</v>
      </c>
      <c r="L978" s="1614" t="s">
        <v>98</v>
      </c>
      <c r="M978" s="1611"/>
      <c r="N978" s="1607"/>
      <c r="O978" s="1607"/>
      <c r="P978" s="1607"/>
      <c r="Q978" s="1619"/>
    </row>
    <row r="979" spans="1:17" ht="31.5">
      <c r="A979" s="2444"/>
      <c r="B979" s="2433" t="s">
        <v>165</v>
      </c>
      <c r="C979" s="2784" t="s">
        <v>166</v>
      </c>
      <c r="D979" s="2297" t="s">
        <v>74</v>
      </c>
      <c r="E979" s="2284"/>
      <c r="F979" s="2369">
        <f t="shared" ref="F979:F980" si="53">SUM(J979:L979)</f>
        <v>0</v>
      </c>
      <c r="G979" s="1596" t="s">
        <v>97</v>
      </c>
      <c r="H979" s="1593" t="s">
        <v>97</v>
      </c>
      <c r="I979" s="1594" t="s">
        <v>97</v>
      </c>
      <c r="J979" s="1591"/>
      <c r="K979" s="1586"/>
      <c r="L979" s="1595"/>
      <c r="M979" s="1596" t="s">
        <v>97</v>
      </c>
      <c r="N979" s="1593" t="s">
        <v>97</v>
      </c>
      <c r="O979" s="1593" t="s">
        <v>97</v>
      </c>
      <c r="P979" s="1593" t="s">
        <v>97</v>
      </c>
      <c r="Q979" s="1594" t="s">
        <v>97</v>
      </c>
    </row>
    <row r="980" spans="1:17" ht="31.5">
      <c r="A980" s="2444"/>
      <c r="B980" s="2434"/>
      <c r="C980" s="2785"/>
      <c r="D980" s="2298" t="s">
        <v>75</v>
      </c>
      <c r="E980" s="2285"/>
      <c r="F980" s="2370">
        <f t="shared" si="53"/>
        <v>0</v>
      </c>
      <c r="G980" s="1604" t="s">
        <v>98</v>
      </c>
      <c r="H980" s="1602" t="s">
        <v>98</v>
      </c>
      <c r="I980" s="1603" t="s">
        <v>98</v>
      </c>
      <c r="J980" s="1604"/>
      <c r="K980" s="1602"/>
      <c r="L980" s="1603"/>
      <c r="M980" s="1604" t="s">
        <v>97</v>
      </c>
      <c r="N980" s="1602" t="s">
        <v>97</v>
      </c>
      <c r="O980" s="1602" t="s">
        <v>97</v>
      </c>
      <c r="P980" s="1602" t="s">
        <v>97</v>
      </c>
      <c r="Q980" s="1603" t="s">
        <v>97</v>
      </c>
    </row>
    <row r="981" spans="1:17" ht="31.5">
      <c r="A981" s="2444"/>
      <c r="B981" s="2434"/>
      <c r="C981" s="2785"/>
      <c r="D981" s="2298" t="s">
        <v>76</v>
      </c>
      <c r="E981" s="2285"/>
      <c r="F981" s="2370">
        <f t="shared" ref="F981" si="54">SUM(G981:I981)</f>
        <v>0</v>
      </c>
      <c r="G981" s="1604"/>
      <c r="H981" s="1602"/>
      <c r="I981" s="1603"/>
      <c r="J981" s="1604" t="s">
        <v>97</v>
      </c>
      <c r="K981" s="1602" t="s">
        <v>97</v>
      </c>
      <c r="L981" s="1603" t="s">
        <v>97</v>
      </c>
      <c r="M981" s="1604" t="s">
        <v>97</v>
      </c>
      <c r="N981" s="1602" t="s">
        <v>97</v>
      </c>
      <c r="O981" s="1602" t="s">
        <v>97</v>
      </c>
      <c r="P981" s="1602" t="s">
        <v>97</v>
      </c>
      <c r="Q981" s="1603" t="s">
        <v>97</v>
      </c>
    </row>
    <row r="982" spans="1:17">
      <c r="A982" s="2444"/>
      <c r="B982" s="2434"/>
      <c r="C982" s="2785"/>
      <c r="D982" s="2298" t="s">
        <v>77</v>
      </c>
      <c r="E982" s="2285">
        <v>92</v>
      </c>
      <c r="F982" s="2370">
        <f>SUM(M982:Q982)</f>
        <v>3</v>
      </c>
      <c r="G982" s="1604" t="s">
        <v>98</v>
      </c>
      <c r="H982" s="1602" t="s">
        <v>98</v>
      </c>
      <c r="I982" s="1603" t="s">
        <v>98</v>
      </c>
      <c r="J982" s="1604" t="s">
        <v>97</v>
      </c>
      <c r="K982" s="1602" t="s">
        <v>97</v>
      </c>
      <c r="L982" s="1603" t="s">
        <v>97</v>
      </c>
      <c r="M982" s="1604"/>
      <c r="N982" s="1602">
        <v>1</v>
      </c>
      <c r="O982" s="1602">
        <v>2</v>
      </c>
      <c r="P982" s="1602"/>
      <c r="Q982" s="1603"/>
    </row>
    <row r="983" spans="1:17" ht="32.25" thickBot="1">
      <c r="A983" s="2444"/>
      <c r="B983" s="2435"/>
      <c r="C983" s="2786"/>
      <c r="D983" s="2300" t="s">
        <v>78</v>
      </c>
      <c r="E983" s="2286"/>
      <c r="F983" s="2371">
        <f t="shared" ref="F983" si="55">SUM(M983:Q983)</f>
        <v>0</v>
      </c>
      <c r="G983" s="1615" t="s">
        <v>97</v>
      </c>
      <c r="H983" s="1613" t="s">
        <v>97</v>
      </c>
      <c r="I983" s="1614" t="s">
        <v>97</v>
      </c>
      <c r="J983" s="1615" t="s">
        <v>97</v>
      </c>
      <c r="K983" s="1613" t="s">
        <v>98</v>
      </c>
      <c r="L983" s="1614" t="s">
        <v>98</v>
      </c>
      <c r="M983" s="1611"/>
      <c r="N983" s="1607"/>
      <c r="O983" s="1607"/>
      <c r="P983" s="1607"/>
      <c r="Q983" s="1619"/>
    </row>
    <row r="984" spans="1:17" ht="31.5">
      <c r="A984" s="2444"/>
      <c r="B984" s="2433" t="s">
        <v>167</v>
      </c>
      <c r="C984" s="2784" t="s">
        <v>168</v>
      </c>
      <c r="D984" s="2297" t="s">
        <v>74</v>
      </c>
      <c r="E984" s="2284"/>
      <c r="F984" s="2369">
        <f t="shared" ref="F984:F985" si="56">SUM(J984:L984)</f>
        <v>0</v>
      </c>
      <c r="G984" s="1596" t="s">
        <v>97</v>
      </c>
      <c r="H984" s="1593" t="s">
        <v>97</v>
      </c>
      <c r="I984" s="1594" t="s">
        <v>97</v>
      </c>
      <c r="J984" s="1591"/>
      <c r="K984" s="1586"/>
      <c r="L984" s="1595"/>
      <c r="M984" s="1596" t="s">
        <v>97</v>
      </c>
      <c r="N984" s="1593" t="s">
        <v>97</v>
      </c>
      <c r="O984" s="1593" t="s">
        <v>97</v>
      </c>
      <c r="P984" s="1593" t="s">
        <v>97</v>
      </c>
      <c r="Q984" s="1594" t="s">
        <v>97</v>
      </c>
    </row>
    <row r="985" spans="1:17" ht="31.5">
      <c r="A985" s="2444"/>
      <c r="B985" s="2434"/>
      <c r="C985" s="2785"/>
      <c r="D985" s="2298" t="s">
        <v>75</v>
      </c>
      <c r="E985" s="2285"/>
      <c r="F985" s="2370">
        <f t="shared" si="56"/>
        <v>0</v>
      </c>
      <c r="G985" s="1604" t="s">
        <v>98</v>
      </c>
      <c r="H985" s="1602" t="s">
        <v>98</v>
      </c>
      <c r="I985" s="1603" t="s">
        <v>98</v>
      </c>
      <c r="J985" s="1604"/>
      <c r="K985" s="1602"/>
      <c r="L985" s="1603"/>
      <c r="M985" s="1604" t="s">
        <v>97</v>
      </c>
      <c r="N985" s="1602" t="s">
        <v>97</v>
      </c>
      <c r="O985" s="1602" t="s">
        <v>97</v>
      </c>
      <c r="P985" s="1602" t="s">
        <v>97</v>
      </c>
      <c r="Q985" s="1603" t="s">
        <v>97</v>
      </c>
    </row>
    <row r="986" spans="1:17" ht="31.5">
      <c r="A986" s="2444"/>
      <c r="B986" s="2434"/>
      <c r="C986" s="2785"/>
      <c r="D986" s="2298" t="s">
        <v>76</v>
      </c>
      <c r="E986" s="2285"/>
      <c r="F986" s="2370">
        <f t="shared" ref="F986" si="57">SUM(G986:I986)</f>
        <v>0</v>
      </c>
      <c r="G986" s="1604"/>
      <c r="H986" s="1602"/>
      <c r="I986" s="1603"/>
      <c r="J986" s="1604" t="s">
        <v>97</v>
      </c>
      <c r="K986" s="1602" t="s">
        <v>97</v>
      </c>
      <c r="L986" s="1603" t="s">
        <v>97</v>
      </c>
      <c r="M986" s="1604" t="s">
        <v>97</v>
      </c>
      <c r="N986" s="1602" t="s">
        <v>97</v>
      </c>
      <c r="O986" s="1602" t="s">
        <v>97</v>
      </c>
      <c r="P986" s="1602" t="s">
        <v>97</v>
      </c>
      <c r="Q986" s="1603" t="s">
        <v>97</v>
      </c>
    </row>
    <row r="987" spans="1:17">
      <c r="A987" s="2444"/>
      <c r="B987" s="2434"/>
      <c r="C987" s="2785"/>
      <c r="D987" s="2298" t="s">
        <v>77</v>
      </c>
      <c r="E987" s="2285">
        <v>100</v>
      </c>
      <c r="F987" s="2370">
        <f>SUM(M987:Q987)</f>
        <v>6</v>
      </c>
      <c r="G987" s="1604" t="s">
        <v>98</v>
      </c>
      <c r="H987" s="1602" t="s">
        <v>98</v>
      </c>
      <c r="I987" s="1603" t="s">
        <v>98</v>
      </c>
      <c r="J987" s="1604" t="s">
        <v>97</v>
      </c>
      <c r="K987" s="1602" t="s">
        <v>97</v>
      </c>
      <c r="L987" s="1603" t="s">
        <v>97</v>
      </c>
      <c r="M987" s="1604"/>
      <c r="N987" s="1602"/>
      <c r="O987" s="1602">
        <v>6</v>
      </c>
      <c r="P987" s="1602"/>
      <c r="Q987" s="1603"/>
    </row>
    <row r="988" spans="1:17" ht="32.25" thickBot="1">
      <c r="A988" s="2445"/>
      <c r="B988" s="2435"/>
      <c r="C988" s="2786"/>
      <c r="D988" s="2300" t="s">
        <v>78</v>
      </c>
      <c r="E988" s="2286"/>
      <c r="F988" s="2371">
        <f t="shared" ref="F988" si="58">SUM(M988:Q988)</f>
        <v>0</v>
      </c>
      <c r="G988" s="1615" t="s">
        <v>97</v>
      </c>
      <c r="H988" s="1613" t="s">
        <v>97</v>
      </c>
      <c r="I988" s="1614" t="s">
        <v>97</v>
      </c>
      <c r="J988" s="1615" t="s">
        <v>97</v>
      </c>
      <c r="K988" s="1613" t="s">
        <v>98</v>
      </c>
      <c r="L988" s="1614" t="s">
        <v>98</v>
      </c>
      <c r="M988" s="1611"/>
      <c r="N988" s="1607"/>
      <c r="O988" s="1607"/>
      <c r="P988" s="1607"/>
      <c r="Q988" s="1619"/>
    </row>
    <row r="989" spans="1:17" ht="31.5">
      <c r="A989" s="2449" t="s">
        <v>189</v>
      </c>
      <c r="B989" s="2451" t="s">
        <v>190</v>
      </c>
      <c r="C989" s="2784" t="s">
        <v>191</v>
      </c>
      <c r="D989" s="2326" t="s">
        <v>74</v>
      </c>
      <c r="E989" s="2288">
        <v>10.7</v>
      </c>
      <c r="F989" s="2361">
        <f>SUM(J989:L989)</f>
        <v>62</v>
      </c>
      <c r="G989" s="1837" t="s">
        <v>97</v>
      </c>
      <c r="H989" s="1834" t="s">
        <v>97</v>
      </c>
      <c r="I989" s="1835" t="s">
        <v>97</v>
      </c>
      <c r="J989" s="1832">
        <v>4</v>
      </c>
      <c r="K989" s="1827">
        <v>58</v>
      </c>
      <c r="L989" s="1836">
        <v>0</v>
      </c>
      <c r="M989" s="1837" t="s">
        <v>97</v>
      </c>
      <c r="N989" s="1834" t="s">
        <v>97</v>
      </c>
      <c r="O989" s="1834" t="s">
        <v>97</v>
      </c>
      <c r="P989" s="1834" t="s">
        <v>97</v>
      </c>
      <c r="Q989" s="1835" t="s">
        <v>97</v>
      </c>
    </row>
    <row r="990" spans="1:17" ht="31.5">
      <c r="A990" s="2449"/>
      <c r="B990" s="2452"/>
      <c r="C990" s="2785"/>
      <c r="D990" s="2324" t="s">
        <v>75</v>
      </c>
      <c r="E990" s="2276"/>
      <c r="F990" s="2361">
        <f>SUM(J990:L990)</f>
        <v>0</v>
      </c>
      <c r="G990" s="1845" t="s">
        <v>98</v>
      </c>
      <c r="H990" s="1843" t="s">
        <v>98</v>
      </c>
      <c r="I990" s="1844" t="s">
        <v>98</v>
      </c>
      <c r="J990" s="1845"/>
      <c r="K990" s="1843"/>
      <c r="L990" s="1844"/>
      <c r="M990" s="1845" t="s">
        <v>97</v>
      </c>
      <c r="N990" s="1843" t="s">
        <v>97</v>
      </c>
      <c r="O990" s="1843" t="s">
        <v>97</v>
      </c>
      <c r="P990" s="1843" t="s">
        <v>97</v>
      </c>
      <c r="Q990" s="1844" t="s">
        <v>97</v>
      </c>
    </row>
    <row r="991" spans="1:17" ht="31.5">
      <c r="A991" s="2449"/>
      <c r="B991" s="2452"/>
      <c r="C991" s="2785"/>
      <c r="D991" s="2324" t="s">
        <v>76</v>
      </c>
      <c r="E991" s="2276"/>
      <c r="F991" s="2361">
        <f>SUM(G991:I991)</f>
        <v>0</v>
      </c>
      <c r="G991" s="1845"/>
      <c r="H991" s="1843"/>
      <c r="I991" s="1844"/>
      <c r="J991" s="1845" t="s">
        <v>97</v>
      </c>
      <c r="K991" s="1843" t="s">
        <v>97</v>
      </c>
      <c r="L991" s="1844" t="s">
        <v>97</v>
      </c>
      <c r="M991" s="1845" t="s">
        <v>97</v>
      </c>
      <c r="N991" s="1843" t="s">
        <v>97</v>
      </c>
      <c r="O991" s="1843" t="s">
        <v>97</v>
      </c>
      <c r="P991" s="1843" t="s">
        <v>97</v>
      </c>
      <c r="Q991" s="1844" t="s">
        <v>97</v>
      </c>
    </row>
    <row r="992" spans="1:17" ht="16.5" thickBot="1">
      <c r="A992" s="2449"/>
      <c r="B992" s="2452"/>
      <c r="C992" s="2785"/>
      <c r="D992" s="2324" t="s">
        <v>77</v>
      </c>
      <c r="E992" s="2289">
        <v>104.5</v>
      </c>
      <c r="F992" s="2362">
        <f>SUM(M992:Q992)</f>
        <v>170</v>
      </c>
      <c r="G992" s="1845" t="s">
        <v>98</v>
      </c>
      <c r="H992" s="1843" t="s">
        <v>98</v>
      </c>
      <c r="I992" s="1844" t="s">
        <v>98</v>
      </c>
      <c r="J992" s="1845" t="s">
        <v>97</v>
      </c>
      <c r="K992" s="1843" t="s">
        <v>97</v>
      </c>
      <c r="L992" s="1844" t="s">
        <v>97</v>
      </c>
      <c r="M992" s="1845">
        <v>10</v>
      </c>
      <c r="N992" s="1843">
        <v>23</v>
      </c>
      <c r="O992" s="1843">
        <v>76</v>
      </c>
      <c r="P992" s="1843">
        <v>58</v>
      </c>
      <c r="Q992" s="1844">
        <v>3</v>
      </c>
    </row>
    <row r="993" spans="1:17" ht="32.25" thickBot="1">
      <c r="A993" s="2450"/>
      <c r="B993" s="2453"/>
      <c r="C993" s="2786"/>
      <c r="D993" s="2327" t="s">
        <v>78</v>
      </c>
      <c r="E993" s="2277"/>
      <c r="F993" s="2362">
        <f>SUM(M993:Q993)</f>
        <v>0</v>
      </c>
      <c r="G993" s="1856" t="s">
        <v>97</v>
      </c>
      <c r="H993" s="1854" t="s">
        <v>97</v>
      </c>
      <c r="I993" s="1855" t="s">
        <v>97</v>
      </c>
      <c r="J993" s="1856" t="s">
        <v>97</v>
      </c>
      <c r="K993" s="1854" t="s">
        <v>98</v>
      </c>
      <c r="L993" s="1855" t="s">
        <v>98</v>
      </c>
      <c r="M993" s="1852"/>
      <c r="N993" s="1848"/>
      <c r="O993" s="1848"/>
      <c r="P993" s="1848"/>
      <c r="Q993" s="1869"/>
    </row>
    <row r="994" spans="1:17" ht="31.5">
      <c r="A994" s="2430" t="s">
        <v>192</v>
      </c>
      <c r="B994" s="2422" t="s">
        <v>193</v>
      </c>
      <c r="C994" s="2780" t="s">
        <v>194</v>
      </c>
      <c r="D994" s="2328" t="s">
        <v>74</v>
      </c>
      <c r="E994" s="2284">
        <v>11.88</v>
      </c>
      <c r="F994" s="2373">
        <f>SUM(J994:L994)</f>
        <v>34</v>
      </c>
      <c r="G994" s="1596" t="s">
        <v>97</v>
      </c>
      <c r="H994" s="1593" t="s">
        <v>97</v>
      </c>
      <c r="I994" s="1594" t="s">
        <v>97</v>
      </c>
      <c r="J994" s="1591">
        <v>3</v>
      </c>
      <c r="K994" s="1586">
        <v>29</v>
      </c>
      <c r="L994" s="1595">
        <v>2</v>
      </c>
      <c r="M994" s="1596" t="s">
        <v>97</v>
      </c>
      <c r="N994" s="1593" t="s">
        <v>97</v>
      </c>
      <c r="O994" s="1593" t="s">
        <v>97</v>
      </c>
      <c r="P994" s="1593" t="s">
        <v>97</v>
      </c>
      <c r="Q994" s="1594" t="s">
        <v>97</v>
      </c>
    </row>
    <row r="995" spans="1:17" ht="31.5">
      <c r="A995" s="2431"/>
      <c r="B995" s="2411"/>
      <c r="C995" s="2781"/>
      <c r="D995" s="2329" t="s">
        <v>75</v>
      </c>
      <c r="E995" s="2285"/>
      <c r="F995" s="2374">
        <f>SUM(J995:L995)</f>
        <v>0</v>
      </c>
      <c r="G995" s="1604" t="s">
        <v>98</v>
      </c>
      <c r="H995" s="1602" t="s">
        <v>98</v>
      </c>
      <c r="I995" s="1603" t="s">
        <v>98</v>
      </c>
      <c r="J995" s="1604"/>
      <c r="K995" s="1602"/>
      <c r="L995" s="1603"/>
      <c r="M995" s="1604" t="s">
        <v>97</v>
      </c>
      <c r="N995" s="1602" t="s">
        <v>97</v>
      </c>
      <c r="O995" s="1602" t="s">
        <v>97</v>
      </c>
      <c r="P995" s="1602" t="s">
        <v>97</v>
      </c>
      <c r="Q995" s="1603" t="s">
        <v>97</v>
      </c>
    </row>
    <row r="996" spans="1:17" ht="31.5">
      <c r="A996" s="2431"/>
      <c r="B996" s="2411"/>
      <c r="C996" s="2781"/>
      <c r="D996" s="2329" t="s">
        <v>76</v>
      </c>
      <c r="E996" s="2285"/>
      <c r="F996" s="2374">
        <f>SUM(G996:I996)</f>
        <v>0</v>
      </c>
      <c r="G996" s="1604"/>
      <c r="H996" s="1602"/>
      <c r="I996" s="1603"/>
      <c r="J996" s="1604" t="s">
        <v>97</v>
      </c>
      <c r="K996" s="1602" t="s">
        <v>97</v>
      </c>
      <c r="L996" s="1603" t="s">
        <v>97</v>
      </c>
      <c r="M996" s="1604" t="s">
        <v>97</v>
      </c>
      <c r="N996" s="1602" t="s">
        <v>97</v>
      </c>
      <c r="O996" s="1602" t="s">
        <v>97</v>
      </c>
      <c r="P996" s="1602" t="s">
        <v>97</v>
      </c>
      <c r="Q996" s="1603" t="s">
        <v>97</v>
      </c>
    </row>
    <row r="997" spans="1:17">
      <c r="A997" s="2431"/>
      <c r="B997" s="2411"/>
      <c r="C997" s="2781"/>
      <c r="D997" s="2329" t="s">
        <v>77</v>
      </c>
      <c r="E997" s="2290">
        <v>108.8</v>
      </c>
      <c r="F997" s="2375">
        <f>SUM(M997:Q997)</f>
        <v>304</v>
      </c>
      <c r="G997" s="2030" t="s">
        <v>98</v>
      </c>
      <c r="H997" s="2028" t="s">
        <v>98</v>
      </c>
      <c r="I997" s="2029" t="s">
        <v>98</v>
      </c>
      <c r="J997" s="2030" t="s">
        <v>97</v>
      </c>
      <c r="K997" s="2028" t="s">
        <v>97</v>
      </c>
      <c r="L997" s="2029" t="s">
        <v>97</v>
      </c>
      <c r="M997" s="2030">
        <v>10</v>
      </c>
      <c r="N997" s="2028">
        <v>29</v>
      </c>
      <c r="O997" s="2028">
        <v>151</v>
      </c>
      <c r="P997" s="2028">
        <v>108</v>
      </c>
      <c r="Q997" s="2029">
        <v>6</v>
      </c>
    </row>
    <row r="998" spans="1:17" ht="32.25" thickBot="1">
      <c r="A998" s="2431"/>
      <c r="B998" s="2412"/>
      <c r="C998" s="2782"/>
      <c r="D998" s="2330" t="s">
        <v>78</v>
      </c>
      <c r="E998" s="2286"/>
      <c r="F998" s="2376">
        <f>SUM(M998:Q998)</f>
        <v>0</v>
      </c>
      <c r="G998" s="1615" t="s">
        <v>97</v>
      </c>
      <c r="H998" s="1613" t="s">
        <v>97</v>
      </c>
      <c r="I998" s="1614" t="s">
        <v>97</v>
      </c>
      <c r="J998" s="1615" t="s">
        <v>97</v>
      </c>
      <c r="K998" s="1613" t="s">
        <v>98</v>
      </c>
      <c r="L998" s="1614" t="s">
        <v>98</v>
      </c>
      <c r="M998" s="1611"/>
      <c r="N998" s="1607"/>
      <c r="O998" s="1607"/>
      <c r="P998" s="1607"/>
      <c r="Q998" s="1619"/>
    </row>
    <row r="999" spans="1:17" ht="31.5">
      <c r="A999" s="2431"/>
      <c r="B999" s="2422" t="s">
        <v>195</v>
      </c>
      <c r="C999" s="2780" t="s">
        <v>194</v>
      </c>
      <c r="D999" s="2328" t="s">
        <v>74</v>
      </c>
      <c r="E999" s="2284">
        <v>12.66</v>
      </c>
      <c r="F999" s="2373">
        <f>SUM(J999:L999)</f>
        <v>3</v>
      </c>
      <c r="G999" s="1596" t="s">
        <v>97</v>
      </c>
      <c r="H999" s="1593" t="s">
        <v>97</v>
      </c>
      <c r="I999" s="1594" t="s">
        <v>97</v>
      </c>
      <c r="J999" s="1591"/>
      <c r="K999" s="1586">
        <v>3</v>
      </c>
      <c r="L999" s="1595"/>
      <c r="M999" s="1596" t="s">
        <v>97</v>
      </c>
      <c r="N999" s="1593" t="s">
        <v>97</v>
      </c>
      <c r="O999" s="1593" t="s">
        <v>97</v>
      </c>
      <c r="P999" s="1593" t="s">
        <v>97</v>
      </c>
      <c r="Q999" s="1594" t="s">
        <v>97</v>
      </c>
    </row>
    <row r="1000" spans="1:17" ht="31.5">
      <c r="A1000" s="2431"/>
      <c r="B1000" s="2411"/>
      <c r="C1000" s="2781"/>
      <c r="D1000" s="2329" t="s">
        <v>75</v>
      </c>
      <c r="E1000" s="2285"/>
      <c r="F1000" s="2374">
        <f>SUM(J1000:L1000)</f>
        <v>0</v>
      </c>
      <c r="G1000" s="1604" t="s">
        <v>98</v>
      </c>
      <c r="H1000" s="1602" t="s">
        <v>98</v>
      </c>
      <c r="I1000" s="1603" t="s">
        <v>98</v>
      </c>
      <c r="J1000" s="1604"/>
      <c r="K1000" s="1602"/>
      <c r="L1000" s="1603"/>
      <c r="M1000" s="1604" t="s">
        <v>97</v>
      </c>
      <c r="N1000" s="1602" t="s">
        <v>97</v>
      </c>
      <c r="O1000" s="1602" t="s">
        <v>97</v>
      </c>
      <c r="P1000" s="1602" t="s">
        <v>97</v>
      </c>
      <c r="Q1000" s="1603" t="s">
        <v>97</v>
      </c>
    </row>
    <row r="1001" spans="1:17" ht="31.5">
      <c r="A1001" s="2431"/>
      <c r="B1001" s="2411"/>
      <c r="C1001" s="2781"/>
      <c r="D1001" s="2329" t="s">
        <v>76</v>
      </c>
      <c r="E1001" s="2285"/>
      <c r="F1001" s="2374">
        <f>SUM(G1001:I1001)</f>
        <v>0</v>
      </c>
      <c r="G1001" s="1604"/>
      <c r="H1001" s="1602"/>
      <c r="I1001" s="1603"/>
      <c r="J1001" s="1604" t="s">
        <v>97</v>
      </c>
      <c r="K1001" s="1602" t="s">
        <v>97</v>
      </c>
      <c r="L1001" s="1603" t="s">
        <v>97</v>
      </c>
      <c r="M1001" s="1604" t="s">
        <v>97</v>
      </c>
      <c r="N1001" s="1602" t="s">
        <v>97</v>
      </c>
      <c r="O1001" s="1602" t="s">
        <v>97</v>
      </c>
      <c r="P1001" s="1602" t="s">
        <v>97</v>
      </c>
      <c r="Q1001" s="1603" t="s">
        <v>97</v>
      </c>
    </row>
    <row r="1002" spans="1:17">
      <c r="A1002" s="2431"/>
      <c r="B1002" s="2411"/>
      <c r="C1002" s="2781"/>
      <c r="D1002" s="2329" t="s">
        <v>77</v>
      </c>
      <c r="E1002" s="2285">
        <v>103.09</v>
      </c>
      <c r="F1002" s="2374">
        <f>SUM(M1002:Q1002)</f>
        <v>63</v>
      </c>
      <c r="G1002" s="1604" t="s">
        <v>98</v>
      </c>
      <c r="H1002" s="1602" t="s">
        <v>98</v>
      </c>
      <c r="I1002" s="1603" t="s">
        <v>98</v>
      </c>
      <c r="J1002" s="1604" t="s">
        <v>97</v>
      </c>
      <c r="K1002" s="1602" t="s">
        <v>97</v>
      </c>
      <c r="L1002" s="1603" t="s">
        <v>97</v>
      </c>
      <c r="M1002" s="1604">
        <v>2</v>
      </c>
      <c r="N1002" s="1602">
        <v>5</v>
      </c>
      <c r="O1002" s="1602">
        <v>40</v>
      </c>
      <c r="P1002" s="1602">
        <v>16</v>
      </c>
      <c r="Q1002" s="1603"/>
    </row>
    <row r="1003" spans="1:17" ht="32.25" thickBot="1">
      <c r="A1003" s="2431"/>
      <c r="B1003" s="2412"/>
      <c r="C1003" s="2782"/>
      <c r="D1003" s="2330" t="s">
        <v>78</v>
      </c>
      <c r="E1003" s="2287"/>
      <c r="F1003" s="2377">
        <f>SUM(M1003:Q1003)</f>
        <v>0</v>
      </c>
      <c r="G1003" s="1615" t="s">
        <v>97</v>
      </c>
      <c r="H1003" s="1613" t="s">
        <v>97</v>
      </c>
      <c r="I1003" s="1614" t="s">
        <v>97</v>
      </c>
      <c r="J1003" s="1615" t="s">
        <v>97</v>
      </c>
      <c r="K1003" s="1613" t="s">
        <v>98</v>
      </c>
      <c r="L1003" s="1614" t="s">
        <v>98</v>
      </c>
      <c r="M1003" s="1611"/>
      <c r="N1003" s="1607"/>
      <c r="O1003" s="1607"/>
      <c r="P1003" s="1607"/>
      <c r="Q1003" s="1619"/>
    </row>
    <row r="1004" spans="1:17" ht="31.5">
      <c r="A1004" s="2431"/>
      <c r="B1004" s="2422" t="s">
        <v>196</v>
      </c>
      <c r="C1004" s="2780" t="s">
        <v>194</v>
      </c>
      <c r="D1004" s="2328" t="s">
        <v>74</v>
      </c>
      <c r="E1004" s="2284">
        <v>10</v>
      </c>
      <c r="F1004" s="2373">
        <f>SUM(J1004:L1004)</f>
        <v>3</v>
      </c>
      <c r="G1004" s="1596" t="s">
        <v>97</v>
      </c>
      <c r="H1004" s="1593" t="s">
        <v>97</v>
      </c>
      <c r="I1004" s="1594" t="s">
        <v>97</v>
      </c>
      <c r="J1004" s="1591">
        <v>1</v>
      </c>
      <c r="K1004" s="1586">
        <v>2</v>
      </c>
      <c r="L1004" s="1595"/>
      <c r="M1004" s="1596" t="s">
        <v>97</v>
      </c>
      <c r="N1004" s="1593" t="s">
        <v>97</v>
      </c>
      <c r="O1004" s="1593" t="s">
        <v>97</v>
      </c>
      <c r="P1004" s="1593" t="s">
        <v>97</v>
      </c>
      <c r="Q1004" s="1594" t="s">
        <v>97</v>
      </c>
    </row>
    <row r="1005" spans="1:17" ht="31.5">
      <c r="A1005" s="2431"/>
      <c r="B1005" s="2411"/>
      <c r="C1005" s="2781"/>
      <c r="D1005" s="2329" t="s">
        <v>75</v>
      </c>
      <c r="E1005" s="2285"/>
      <c r="F1005" s="2374">
        <f>SUM(J1005:L1005)</f>
        <v>0</v>
      </c>
      <c r="G1005" s="1604" t="s">
        <v>98</v>
      </c>
      <c r="H1005" s="1602" t="s">
        <v>98</v>
      </c>
      <c r="I1005" s="1603" t="s">
        <v>98</v>
      </c>
      <c r="J1005" s="1604"/>
      <c r="K1005" s="1602"/>
      <c r="L1005" s="1603"/>
      <c r="M1005" s="1604" t="s">
        <v>97</v>
      </c>
      <c r="N1005" s="1602" t="s">
        <v>97</v>
      </c>
      <c r="O1005" s="1602" t="s">
        <v>97</v>
      </c>
      <c r="P1005" s="1602" t="s">
        <v>97</v>
      </c>
      <c r="Q1005" s="1603" t="s">
        <v>97</v>
      </c>
    </row>
    <row r="1006" spans="1:17" ht="31.5">
      <c r="A1006" s="2431"/>
      <c r="B1006" s="2411"/>
      <c r="C1006" s="2781"/>
      <c r="D1006" s="2329" t="s">
        <v>76</v>
      </c>
      <c r="E1006" s="2285"/>
      <c r="F1006" s="2374">
        <f>SUM(G1006:I1006)</f>
        <v>0</v>
      </c>
      <c r="G1006" s="1604"/>
      <c r="H1006" s="1602"/>
      <c r="I1006" s="1603"/>
      <c r="J1006" s="1604" t="s">
        <v>97</v>
      </c>
      <c r="K1006" s="1602" t="s">
        <v>97</v>
      </c>
      <c r="L1006" s="1603" t="s">
        <v>97</v>
      </c>
      <c r="M1006" s="1604" t="s">
        <v>97</v>
      </c>
      <c r="N1006" s="1602" t="s">
        <v>97</v>
      </c>
      <c r="O1006" s="1602" t="s">
        <v>97</v>
      </c>
      <c r="P1006" s="1602" t="s">
        <v>97</v>
      </c>
      <c r="Q1006" s="1603" t="s">
        <v>97</v>
      </c>
    </row>
    <row r="1007" spans="1:17">
      <c r="A1007" s="2431"/>
      <c r="B1007" s="2411"/>
      <c r="C1007" s="2781"/>
      <c r="D1007" s="2329" t="s">
        <v>77</v>
      </c>
      <c r="E1007" s="2285">
        <v>99.1</v>
      </c>
      <c r="F1007" s="2374">
        <f>SUM(M1007:Q1007)</f>
        <v>124</v>
      </c>
      <c r="G1007" s="1604" t="s">
        <v>98</v>
      </c>
      <c r="H1007" s="1602" t="s">
        <v>98</v>
      </c>
      <c r="I1007" s="1603" t="s">
        <v>98</v>
      </c>
      <c r="J1007" s="1604" t="s">
        <v>97</v>
      </c>
      <c r="K1007" s="1602" t="s">
        <v>97</v>
      </c>
      <c r="L1007" s="1603" t="s">
        <v>97</v>
      </c>
      <c r="M1007" s="1604">
        <v>15</v>
      </c>
      <c r="N1007" s="1602">
        <v>20</v>
      </c>
      <c r="O1007" s="1602">
        <v>52</v>
      </c>
      <c r="P1007" s="1602">
        <v>36</v>
      </c>
      <c r="Q1007" s="1603">
        <v>1</v>
      </c>
    </row>
    <row r="1008" spans="1:17" ht="32.25" thickBot="1">
      <c r="A1008" s="2431"/>
      <c r="B1008" s="2412"/>
      <c r="C1008" s="2782"/>
      <c r="D1008" s="2330" t="s">
        <v>78</v>
      </c>
      <c r="E1008" s="2286"/>
      <c r="F1008" s="2376">
        <f>SUM(M1008:Q1008)</f>
        <v>0</v>
      </c>
      <c r="G1008" s="1615" t="s">
        <v>97</v>
      </c>
      <c r="H1008" s="1613" t="s">
        <v>97</v>
      </c>
      <c r="I1008" s="1614" t="s">
        <v>97</v>
      </c>
      <c r="J1008" s="1615" t="s">
        <v>97</v>
      </c>
      <c r="K1008" s="1613" t="s">
        <v>98</v>
      </c>
      <c r="L1008" s="1614" t="s">
        <v>98</v>
      </c>
      <c r="M1008" s="1611"/>
      <c r="N1008" s="1607"/>
      <c r="O1008" s="1607"/>
      <c r="P1008" s="1607"/>
      <c r="Q1008" s="1619"/>
    </row>
    <row r="1009" spans="1:17" ht="31.5">
      <c r="A1009" s="2431"/>
      <c r="B1009" s="2446" t="s">
        <v>197</v>
      </c>
      <c r="C1009" s="2780" t="s">
        <v>198</v>
      </c>
      <c r="D1009" s="2328" t="s">
        <v>74</v>
      </c>
      <c r="E1009" s="2284"/>
      <c r="F1009" s="2373">
        <f>SUM(J1009:L1009)</f>
        <v>0</v>
      </c>
      <c r="G1009" s="1596" t="s">
        <v>97</v>
      </c>
      <c r="H1009" s="1593" t="s">
        <v>97</v>
      </c>
      <c r="I1009" s="1594" t="s">
        <v>97</v>
      </c>
      <c r="J1009" s="1591"/>
      <c r="K1009" s="1586"/>
      <c r="L1009" s="1595"/>
      <c r="M1009" s="1596" t="s">
        <v>97</v>
      </c>
      <c r="N1009" s="1593" t="s">
        <v>97</v>
      </c>
      <c r="O1009" s="1593" t="s">
        <v>97</v>
      </c>
      <c r="P1009" s="1593" t="s">
        <v>97</v>
      </c>
      <c r="Q1009" s="1594" t="s">
        <v>97</v>
      </c>
    </row>
    <row r="1010" spans="1:17" ht="31.5">
      <c r="A1010" s="2431"/>
      <c r="B1010" s="2447"/>
      <c r="C1010" s="2781"/>
      <c r="D1010" s="2329" t="s">
        <v>75</v>
      </c>
      <c r="E1010" s="2285"/>
      <c r="F1010" s="2374">
        <f>SUM(J1010:L1010)</f>
        <v>0</v>
      </c>
      <c r="G1010" s="1604" t="s">
        <v>98</v>
      </c>
      <c r="H1010" s="1602" t="s">
        <v>98</v>
      </c>
      <c r="I1010" s="1603" t="s">
        <v>98</v>
      </c>
      <c r="J1010" s="1604"/>
      <c r="K1010" s="1602"/>
      <c r="L1010" s="1603"/>
      <c r="M1010" s="1604" t="s">
        <v>97</v>
      </c>
      <c r="N1010" s="1602" t="s">
        <v>97</v>
      </c>
      <c r="O1010" s="1602" t="s">
        <v>97</v>
      </c>
      <c r="P1010" s="1602" t="s">
        <v>97</v>
      </c>
      <c r="Q1010" s="1603" t="s">
        <v>97</v>
      </c>
    </row>
    <row r="1011" spans="1:17" ht="31.5">
      <c r="A1011" s="2431"/>
      <c r="B1011" s="2447"/>
      <c r="C1011" s="2781"/>
      <c r="D1011" s="2329" t="s">
        <v>76</v>
      </c>
      <c r="E1011" s="2285"/>
      <c r="F1011" s="2374">
        <f>SUM(G1011:I1011)</f>
        <v>0</v>
      </c>
      <c r="G1011" s="1604"/>
      <c r="H1011" s="1602"/>
      <c r="I1011" s="1603"/>
      <c r="J1011" s="1604" t="s">
        <v>97</v>
      </c>
      <c r="K1011" s="1602" t="s">
        <v>97</v>
      </c>
      <c r="L1011" s="1603" t="s">
        <v>97</v>
      </c>
      <c r="M1011" s="1604" t="s">
        <v>97</v>
      </c>
      <c r="N1011" s="1602" t="s">
        <v>97</v>
      </c>
      <c r="O1011" s="1602" t="s">
        <v>97</v>
      </c>
      <c r="P1011" s="1602" t="s">
        <v>97</v>
      </c>
      <c r="Q1011" s="1603" t="s">
        <v>97</v>
      </c>
    </row>
    <row r="1012" spans="1:17">
      <c r="A1012" s="2431"/>
      <c r="B1012" s="2447"/>
      <c r="C1012" s="2781"/>
      <c r="D1012" s="2329" t="s">
        <v>77</v>
      </c>
      <c r="E1012" s="2285">
        <v>105</v>
      </c>
      <c r="F1012" s="2374">
        <f>SUM(M1012:Q1012)</f>
        <v>12</v>
      </c>
      <c r="G1012" s="1604" t="s">
        <v>98</v>
      </c>
      <c r="H1012" s="1602" t="s">
        <v>98</v>
      </c>
      <c r="I1012" s="1603" t="s">
        <v>98</v>
      </c>
      <c r="J1012" s="1604" t="s">
        <v>97</v>
      </c>
      <c r="K1012" s="1602" t="s">
        <v>97</v>
      </c>
      <c r="L1012" s="1603" t="s">
        <v>97</v>
      </c>
      <c r="M1012" s="1604">
        <v>2</v>
      </c>
      <c r="N1012" s="1602">
        <v>0</v>
      </c>
      <c r="O1012" s="1602">
        <v>5</v>
      </c>
      <c r="P1012" s="1602">
        <v>5</v>
      </c>
      <c r="Q1012" s="1603">
        <v>0</v>
      </c>
    </row>
    <row r="1013" spans="1:17" ht="32.25" thickBot="1">
      <c r="A1013" s="2431"/>
      <c r="B1013" s="2448"/>
      <c r="C1013" s="2782"/>
      <c r="D1013" s="2330" t="s">
        <v>78</v>
      </c>
      <c r="E1013" s="2286"/>
      <c r="F1013" s="2376">
        <f>SUM(M1013:Q1013)</f>
        <v>0</v>
      </c>
      <c r="G1013" s="1615" t="s">
        <v>97</v>
      </c>
      <c r="H1013" s="1613" t="s">
        <v>97</v>
      </c>
      <c r="I1013" s="1614" t="s">
        <v>97</v>
      </c>
      <c r="J1013" s="1615" t="s">
        <v>97</v>
      </c>
      <c r="K1013" s="1613" t="s">
        <v>98</v>
      </c>
      <c r="L1013" s="1614" t="s">
        <v>98</v>
      </c>
      <c r="M1013" s="1611"/>
      <c r="N1013" s="1607"/>
      <c r="O1013" s="1607"/>
      <c r="P1013" s="1607"/>
      <c r="Q1013" s="1619"/>
    </row>
    <row r="1014" spans="1:17" ht="31.5">
      <c r="A1014" s="2431"/>
      <c r="B1014" s="2422" t="s">
        <v>199</v>
      </c>
      <c r="C1014" s="2780" t="s">
        <v>200</v>
      </c>
      <c r="D1014" s="2328" t="s">
        <v>74</v>
      </c>
      <c r="E1014" s="2284"/>
      <c r="F1014" s="2373">
        <f>SUM(J1014:L1014)</f>
        <v>0</v>
      </c>
      <c r="G1014" s="1596" t="s">
        <v>97</v>
      </c>
      <c r="H1014" s="1593" t="s">
        <v>97</v>
      </c>
      <c r="I1014" s="1594" t="s">
        <v>97</v>
      </c>
      <c r="J1014" s="1591"/>
      <c r="K1014" s="1586"/>
      <c r="L1014" s="1595"/>
      <c r="M1014" s="1596" t="s">
        <v>97</v>
      </c>
      <c r="N1014" s="1593" t="s">
        <v>97</v>
      </c>
      <c r="O1014" s="1593" t="s">
        <v>97</v>
      </c>
      <c r="P1014" s="1593" t="s">
        <v>97</v>
      </c>
      <c r="Q1014" s="1594" t="s">
        <v>97</v>
      </c>
    </row>
    <row r="1015" spans="1:17" ht="31.5">
      <c r="A1015" s="2431"/>
      <c r="B1015" s="2411"/>
      <c r="C1015" s="2781"/>
      <c r="D1015" s="2329" t="s">
        <v>75</v>
      </c>
      <c r="E1015" s="2285"/>
      <c r="F1015" s="2374">
        <f>SUM(J1015:L1015)</f>
        <v>0</v>
      </c>
      <c r="G1015" s="1604" t="s">
        <v>98</v>
      </c>
      <c r="H1015" s="1602" t="s">
        <v>98</v>
      </c>
      <c r="I1015" s="1603" t="s">
        <v>98</v>
      </c>
      <c r="J1015" s="1604"/>
      <c r="K1015" s="1602"/>
      <c r="L1015" s="1603"/>
      <c r="M1015" s="1604" t="s">
        <v>97</v>
      </c>
      <c r="N1015" s="1602" t="s">
        <v>97</v>
      </c>
      <c r="O1015" s="1602" t="s">
        <v>97</v>
      </c>
      <c r="P1015" s="1602" t="s">
        <v>97</v>
      </c>
      <c r="Q1015" s="1603" t="s">
        <v>97</v>
      </c>
    </row>
    <row r="1016" spans="1:17" ht="31.5">
      <c r="A1016" s="2431"/>
      <c r="B1016" s="2411"/>
      <c r="C1016" s="2781"/>
      <c r="D1016" s="2329" t="s">
        <v>76</v>
      </c>
      <c r="E1016" s="2285"/>
      <c r="F1016" s="2374">
        <f>SUM(G1016:I1016)</f>
        <v>0</v>
      </c>
      <c r="G1016" s="1604"/>
      <c r="H1016" s="1602"/>
      <c r="I1016" s="1603"/>
      <c r="J1016" s="1604" t="s">
        <v>97</v>
      </c>
      <c r="K1016" s="1602" t="s">
        <v>97</v>
      </c>
      <c r="L1016" s="1603" t="s">
        <v>97</v>
      </c>
      <c r="M1016" s="1604" t="s">
        <v>97</v>
      </c>
      <c r="N1016" s="1602" t="s">
        <v>97</v>
      </c>
      <c r="O1016" s="1602" t="s">
        <v>97</v>
      </c>
      <c r="P1016" s="1602" t="s">
        <v>97</v>
      </c>
      <c r="Q1016" s="1603" t="s">
        <v>97</v>
      </c>
    </row>
    <row r="1017" spans="1:17">
      <c r="A1017" s="2431"/>
      <c r="B1017" s="2411"/>
      <c r="C1017" s="2781"/>
      <c r="D1017" s="2329" t="s">
        <v>77</v>
      </c>
      <c r="E1017" s="2285">
        <v>109.1</v>
      </c>
      <c r="F1017" s="2374">
        <f>SUM(M1017:Q1017)</f>
        <v>18</v>
      </c>
      <c r="G1017" s="1604" t="s">
        <v>98</v>
      </c>
      <c r="H1017" s="1602" t="s">
        <v>98</v>
      </c>
      <c r="I1017" s="1603" t="s">
        <v>98</v>
      </c>
      <c r="J1017" s="1604" t="s">
        <v>97</v>
      </c>
      <c r="K1017" s="1602" t="s">
        <v>97</v>
      </c>
      <c r="L1017" s="1603" t="s">
        <v>97</v>
      </c>
      <c r="M1017" s="1604">
        <v>1</v>
      </c>
      <c r="N1017" s="1602">
        <v>2</v>
      </c>
      <c r="O1017" s="1602">
        <v>7</v>
      </c>
      <c r="P1017" s="1602">
        <v>8</v>
      </c>
      <c r="Q1017" s="1603"/>
    </row>
    <row r="1018" spans="1:17" ht="32.25" thickBot="1">
      <c r="A1018" s="2431"/>
      <c r="B1018" s="2412"/>
      <c r="C1018" s="2782"/>
      <c r="D1018" s="2330" t="s">
        <v>78</v>
      </c>
      <c r="E1018" s="2286"/>
      <c r="F1018" s="2376">
        <f>SUM(M1018:Q1018)</f>
        <v>0</v>
      </c>
      <c r="G1018" s="1615" t="s">
        <v>97</v>
      </c>
      <c r="H1018" s="1613" t="s">
        <v>97</v>
      </c>
      <c r="I1018" s="1614" t="s">
        <v>97</v>
      </c>
      <c r="J1018" s="1615" t="s">
        <v>97</v>
      </c>
      <c r="K1018" s="1613" t="s">
        <v>98</v>
      </c>
      <c r="L1018" s="1614" t="s">
        <v>98</v>
      </c>
      <c r="M1018" s="1611"/>
      <c r="N1018" s="1607"/>
      <c r="O1018" s="1607"/>
      <c r="P1018" s="1607"/>
      <c r="Q1018" s="1619"/>
    </row>
    <row r="1019" spans="1:17" ht="31.5">
      <c r="A1019" s="2431"/>
      <c r="B1019" s="2410" t="s">
        <v>201</v>
      </c>
      <c r="C1019" s="2783" t="s">
        <v>202</v>
      </c>
      <c r="D1019" s="2331" t="s">
        <v>74</v>
      </c>
      <c r="E1019" s="2284"/>
      <c r="F1019" s="2373">
        <f>SUM(J1019:L1019)</f>
        <v>0</v>
      </c>
      <c r="G1019" s="1596" t="s">
        <v>97</v>
      </c>
      <c r="H1019" s="1593" t="s">
        <v>97</v>
      </c>
      <c r="I1019" s="1594" t="s">
        <v>97</v>
      </c>
      <c r="J1019" s="1591"/>
      <c r="K1019" s="1586"/>
      <c r="L1019" s="1595"/>
      <c r="M1019" s="1596" t="s">
        <v>97</v>
      </c>
      <c r="N1019" s="1593" t="s">
        <v>97</v>
      </c>
      <c r="O1019" s="1593" t="s">
        <v>97</v>
      </c>
      <c r="P1019" s="1593" t="s">
        <v>97</v>
      </c>
      <c r="Q1019" s="1594" t="s">
        <v>97</v>
      </c>
    </row>
    <row r="1020" spans="1:17" ht="31.5">
      <c r="A1020" s="2431"/>
      <c r="B1020" s="2411"/>
      <c r="C1020" s="2781"/>
      <c r="D1020" s="2329" t="s">
        <v>75</v>
      </c>
      <c r="E1020" s="2285"/>
      <c r="F1020" s="2374">
        <f>SUM(J1020:L1020)</f>
        <v>0</v>
      </c>
      <c r="G1020" s="1604" t="s">
        <v>98</v>
      </c>
      <c r="H1020" s="1602" t="s">
        <v>98</v>
      </c>
      <c r="I1020" s="1603" t="s">
        <v>98</v>
      </c>
      <c r="J1020" s="1604"/>
      <c r="K1020" s="1602"/>
      <c r="L1020" s="1603"/>
      <c r="M1020" s="1604" t="s">
        <v>97</v>
      </c>
      <c r="N1020" s="1602" t="s">
        <v>97</v>
      </c>
      <c r="O1020" s="1602" t="s">
        <v>97</v>
      </c>
      <c r="P1020" s="1602" t="s">
        <v>97</v>
      </c>
      <c r="Q1020" s="1603" t="s">
        <v>97</v>
      </c>
    </row>
    <row r="1021" spans="1:17" ht="31.5">
      <c r="A1021" s="2431"/>
      <c r="B1021" s="2411"/>
      <c r="C1021" s="2781"/>
      <c r="D1021" s="2329" t="s">
        <v>76</v>
      </c>
      <c r="E1021" s="2285"/>
      <c r="F1021" s="2374">
        <f>SUM(G1021:I1021)</f>
        <v>0</v>
      </c>
      <c r="G1021" s="1604"/>
      <c r="H1021" s="1602"/>
      <c r="I1021" s="1603"/>
      <c r="J1021" s="1604" t="s">
        <v>97</v>
      </c>
      <c r="K1021" s="1602" t="s">
        <v>97</v>
      </c>
      <c r="L1021" s="1603" t="s">
        <v>97</v>
      </c>
      <c r="M1021" s="1604" t="s">
        <v>97</v>
      </c>
      <c r="N1021" s="1602" t="s">
        <v>97</v>
      </c>
      <c r="O1021" s="1602" t="s">
        <v>97</v>
      </c>
      <c r="P1021" s="1602" t="s">
        <v>97</v>
      </c>
      <c r="Q1021" s="1603" t="s">
        <v>97</v>
      </c>
    </row>
    <row r="1022" spans="1:17">
      <c r="A1022" s="2431"/>
      <c r="B1022" s="2411"/>
      <c r="C1022" s="2781"/>
      <c r="D1022" s="2329" t="s">
        <v>77</v>
      </c>
      <c r="E1022" s="2285">
        <v>101.9</v>
      </c>
      <c r="F1022" s="2374">
        <f>SUM(M1022:Q1022)</f>
        <v>13</v>
      </c>
      <c r="G1022" s="1604" t="s">
        <v>98</v>
      </c>
      <c r="H1022" s="1602" t="s">
        <v>98</v>
      </c>
      <c r="I1022" s="1603" t="s">
        <v>98</v>
      </c>
      <c r="J1022" s="1604" t="s">
        <v>97</v>
      </c>
      <c r="K1022" s="1602" t="s">
        <v>97</v>
      </c>
      <c r="L1022" s="1603" t="s">
        <v>97</v>
      </c>
      <c r="M1022" s="1604"/>
      <c r="N1022" s="1602">
        <v>5</v>
      </c>
      <c r="O1022" s="1602">
        <v>4</v>
      </c>
      <c r="P1022" s="1602">
        <v>4</v>
      </c>
      <c r="Q1022" s="1603"/>
    </row>
    <row r="1023" spans="1:17" ht="32.25" thickBot="1">
      <c r="A1023" s="2432"/>
      <c r="B1023" s="2412"/>
      <c r="C1023" s="2782"/>
      <c r="D1023" s="2330" t="s">
        <v>78</v>
      </c>
      <c r="E1023" s="2286"/>
      <c r="F1023" s="2376">
        <f>SUM(M1023:Q1023)</f>
        <v>0</v>
      </c>
      <c r="G1023" s="1615" t="s">
        <v>97</v>
      </c>
      <c r="H1023" s="1613" t="s">
        <v>97</v>
      </c>
      <c r="I1023" s="1614" t="s">
        <v>97</v>
      </c>
      <c r="J1023" s="1615" t="s">
        <v>97</v>
      </c>
      <c r="K1023" s="1613" t="s">
        <v>98</v>
      </c>
      <c r="L1023" s="1614" t="s">
        <v>98</v>
      </c>
      <c r="M1023" s="1611"/>
      <c r="N1023" s="1607"/>
      <c r="O1023" s="1607"/>
      <c r="P1023" s="1607"/>
      <c r="Q1023" s="1619"/>
    </row>
  </sheetData>
  <mergeCells count="423">
    <mergeCell ref="A5:A7"/>
    <mergeCell ref="A9:A88"/>
    <mergeCell ref="B9:B13"/>
    <mergeCell ref="C9:C13"/>
    <mergeCell ref="B14:B18"/>
    <mergeCell ref="C14:C18"/>
    <mergeCell ref="B19:B23"/>
    <mergeCell ref="C19:C23"/>
    <mergeCell ref="B24:B28"/>
    <mergeCell ref="C24:C28"/>
    <mergeCell ref="B44:B48"/>
    <mergeCell ref="C44:C48"/>
    <mergeCell ref="B49:B53"/>
    <mergeCell ref="C49:C53"/>
    <mergeCell ref="B54:B58"/>
    <mergeCell ref="C54:C58"/>
    <mergeCell ref="B29:B33"/>
    <mergeCell ref="C29:C33"/>
    <mergeCell ref="B34:B38"/>
    <mergeCell ref="C34:C38"/>
    <mergeCell ref="B39:B43"/>
    <mergeCell ref="C39:C43"/>
    <mergeCell ref="B74:B78"/>
    <mergeCell ref="C74:C78"/>
    <mergeCell ref="B79:B83"/>
    <mergeCell ref="C79:C83"/>
    <mergeCell ref="B84:B88"/>
    <mergeCell ref="C84:C88"/>
    <mergeCell ref="B59:B63"/>
    <mergeCell ref="C59:C63"/>
    <mergeCell ref="B64:B68"/>
    <mergeCell ref="C64:C68"/>
    <mergeCell ref="B69:B73"/>
    <mergeCell ref="C69:C73"/>
    <mergeCell ref="C114:C118"/>
    <mergeCell ref="B119:B123"/>
    <mergeCell ref="C119:C123"/>
    <mergeCell ref="B209:B213"/>
    <mergeCell ref="B214:B218"/>
    <mergeCell ref="A89:A108"/>
    <mergeCell ref="B89:B93"/>
    <mergeCell ref="C89:C93"/>
    <mergeCell ref="B94:B98"/>
    <mergeCell ref="C94:C98"/>
    <mergeCell ref="B99:B103"/>
    <mergeCell ref="C99:C103"/>
    <mergeCell ref="B104:B108"/>
    <mergeCell ref="C104:C108"/>
    <mergeCell ref="B174:B178"/>
    <mergeCell ref="C174:C178"/>
    <mergeCell ref="B149:B153"/>
    <mergeCell ref="C149:C153"/>
    <mergeCell ref="B154:B158"/>
    <mergeCell ref="C154:C158"/>
    <mergeCell ref="B159:B163"/>
    <mergeCell ref="C159:C163"/>
    <mergeCell ref="B194:B198"/>
    <mergeCell ref="C194:C198"/>
    <mergeCell ref="B124:B128"/>
    <mergeCell ref="C124:C128"/>
    <mergeCell ref="B199:B203"/>
    <mergeCell ref="C199:C203"/>
    <mergeCell ref="B204:B208"/>
    <mergeCell ref="C204:C218"/>
    <mergeCell ref="B179:B183"/>
    <mergeCell ref="C179:C183"/>
    <mergeCell ref="B184:B188"/>
    <mergeCell ref="C184:C188"/>
    <mergeCell ref="B189:B193"/>
    <mergeCell ref="C189:C193"/>
    <mergeCell ref="C139:C148"/>
    <mergeCell ref="B144:B148"/>
    <mergeCell ref="B129:B133"/>
    <mergeCell ref="B164:B168"/>
    <mergeCell ref="C164:C168"/>
    <mergeCell ref="B169:B173"/>
    <mergeCell ref="C169:C173"/>
    <mergeCell ref="B134:B138"/>
    <mergeCell ref="C134:C138"/>
    <mergeCell ref="B139:B143"/>
    <mergeCell ref="B219:B223"/>
    <mergeCell ref="C219:C223"/>
    <mergeCell ref="C224:C228"/>
    <mergeCell ref="B224:B228"/>
    <mergeCell ref="C129:C133"/>
    <mergeCell ref="A289:A298"/>
    <mergeCell ref="B289:B293"/>
    <mergeCell ref="C289:C293"/>
    <mergeCell ref="B294:B298"/>
    <mergeCell ref="C294:C298"/>
    <mergeCell ref="A229:A258"/>
    <mergeCell ref="B229:B233"/>
    <mergeCell ref="C229:C248"/>
    <mergeCell ref="B234:B238"/>
    <mergeCell ref="B239:B243"/>
    <mergeCell ref="B244:B248"/>
    <mergeCell ref="C249:C253"/>
    <mergeCell ref="B254:B258"/>
    <mergeCell ref="C254:C258"/>
    <mergeCell ref="B249:B253"/>
    <mergeCell ref="A109:A228"/>
    <mergeCell ref="B109:B113"/>
    <mergeCell ref="C109:C113"/>
    <mergeCell ref="B114:B118"/>
    <mergeCell ref="A299:A308"/>
    <mergeCell ref="B299:B303"/>
    <mergeCell ref="C299:C303"/>
    <mergeCell ref="B304:B308"/>
    <mergeCell ref="C304:C308"/>
    <mergeCell ref="A259:A288"/>
    <mergeCell ref="B259:B263"/>
    <mergeCell ref="C259:C263"/>
    <mergeCell ref="B264:B268"/>
    <mergeCell ref="C264:C268"/>
    <mergeCell ref="B269:B273"/>
    <mergeCell ref="C269:C273"/>
    <mergeCell ref="B274:B278"/>
    <mergeCell ref="C274:C278"/>
    <mergeCell ref="B279:B283"/>
    <mergeCell ref="C279:C283"/>
    <mergeCell ref="B284:B288"/>
    <mergeCell ref="C284:C288"/>
    <mergeCell ref="A309:A363"/>
    <mergeCell ref="B309:B313"/>
    <mergeCell ref="C309:C313"/>
    <mergeCell ref="B314:B318"/>
    <mergeCell ref="C314:C318"/>
    <mergeCell ref="B319:B323"/>
    <mergeCell ref="C319:C323"/>
    <mergeCell ref="B324:B328"/>
    <mergeCell ref="C324:C328"/>
    <mergeCell ref="B329:B333"/>
    <mergeCell ref="B349:B353"/>
    <mergeCell ref="C349:C353"/>
    <mergeCell ref="B354:B358"/>
    <mergeCell ref="C354:C358"/>
    <mergeCell ref="B359:B363"/>
    <mergeCell ref="C359:C363"/>
    <mergeCell ref="C329:C333"/>
    <mergeCell ref="B334:B338"/>
    <mergeCell ref="C334:C338"/>
    <mergeCell ref="B339:B343"/>
    <mergeCell ref="C339:C343"/>
    <mergeCell ref="B344:B348"/>
    <mergeCell ref="C344:C348"/>
    <mergeCell ref="C389:C393"/>
    <mergeCell ref="A394:A408"/>
    <mergeCell ref="B394:B398"/>
    <mergeCell ref="C394:C398"/>
    <mergeCell ref="B399:B403"/>
    <mergeCell ref="C399:C403"/>
    <mergeCell ref="B404:B408"/>
    <mergeCell ref="C404:C408"/>
    <mergeCell ref="A364:A393"/>
    <mergeCell ref="B364:B368"/>
    <mergeCell ref="C364:C378"/>
    <mergeCell ref="B369:B373"/>
    <mergeCell ref="B374:B378"/>
    <mergeCell ref="B379:B383"/>
    <mergeCell ref="C379:C383"/>
    <mergeCell ref="B384:B388"/>
    <mergeCell ref="C384:C388"/>
    <mergeCell ref="B389:B393"/>
    <mergeCell ref="C429:C433"/>
    <mergeCell ref="B434:B438"/>
    <mergeCell ref="C434:C438"/>
    <mergeCell ref="A439:A513"/>
    <mergeCell ref="B439:B443"/>
    <mergeCell ref="C439:C443"/>
    <mergeCell ref="B444:B448"/>
    <mergeCell ref="C444:C448"/>
    <mergeCell ref="B449:B453"/>
    <mergeCell ref="C449:C453"/>
    <mergeCell ref="A409:A438"/>
    <mergeCell ref="B409:B413"/>
    <mergeCell ref="C409:C413"/>
    <mergeCell ref="B414:B418"/>
    <mergeCell ref="C414:C418"/>
    <mergeCell ref="B419:B423"/>
    <mergeCell ref="C419:C423"/>
    <mergeCell ref="B424:B428"/>
    <mergeCell ref="C424:C428"/>
    <mergeCell ref="B429:B433"/>
    <mergeCell ref="B469:B473"/>
    <mergeCell ref="C469:C473"/>
    <mergeCell ref="B474:B478"/>
    <mergeCell ref="C474:C478"/>
    <mergeCell ref="B479:B483"/>
    <mergeCell ref="C479:C483"/>
    <mergeCell ref="B454:B458"/>
    <mergeCell ref="C454:C458"/>
    <mergeCell ref="B459:B463"/>
    <mergeCell ref="C459:C463"/>
    <mergeCell ref="B464:B468"/>
    <mergeCell ref="C464:C468"/>
    <mergeCell ref="B499:B503"/>
    <mergeCell ref="C499:C503"/>
    <mergeCell ref="B504:B508"/>
    <mergeCell ref="C504:C508"/>
    <mergeCell ref="B509:B513"/>
    <mergeCell ref="C509:C513"/>
    <mergeCell ref="B484:B488"/>
    <mergeCell ref="C484:C488"/>
    <mergeCell ref="B489:B493"/>
    <mergeCell ref="C489:C493"/>
    <mergeCell ref="B494:B498"/>
    <mergeCell ref="C494:C498"/>
    <mergeCell ref="C534:C538"/>
    <mergeCell ref="B539:B543"/>
    <mergeCell ref="C539:C543"/>
    <mergeCell ref="B544:B548"/>
    <mergeCell ref="C544:C548"/>
    <mergeCell ref="B549:B553"/>
    <mergeCell ref="C549:C553"/>
    <mergeCell ref="A514:A588"/>
    <mergeCell ref="B514:B518"/>
    <mergeCell ref="C514:C518"/>
    <mergeCell ref="B519:B523"/>
    <mergeCell ref="C519:C523"/>
    <mergeCell ref="B524:B528"/>
    <mergeCell ref="C524:C528"/>
    <mergeCell ref="B529:B533"/>
    <mergeCell ref="C529:C533"/>
    <mergeCell ref="B534:B538"/>
    <mergeCell ref="B569:B573"/>
    <mergeCell ref="C569:C573"/>
    <mergeCell ref="B574:B578"/>
    <mergeCell ref="C574:C578"/>
    <mergeCell ref="B579:B583"/>
    <mergeCell ref="C579:C583"/>
    <mergeCell ref="B554:B558"/>
    <mergeCell ref="C554:C558"/>
    <mergeCell ref="B559:B563"/>
    <mergeCell ref="C559:C563"/>
    <mergeCell ref="B564:B568"/>
    <mergeCell ref="C564:C568"/>
    <mergeCell ref="C604:C608"/>
    <mergeCell ref="B609:B613"/>
    <mergeCell ref="C609:C613"/>
    <mergeCell ref="B614:B618"/>
    <mergeCell ref="C614:C618"/>
    <mergeCell ref="B619:B623"/>
    <mergeCell ref="C619:C623"/>
    <mergeCell ref="B584:B588"/>
    <mergeCell ref="C584:C588"/>
    <mergeCell ref="B589:B593"/>
    <mergeCell ref="C589:C593"/>
    <mergeCell ref="B594:B598"/>
    <mergeCell ref="C594:C598"/>
    <mergeCell ref="B599:B603"/>
    <mergeCell ref="C599:C603"/>
    <mergeCell ref="B604:B608"/>
    <mergeCell ref="B624:B628"/>
    <mergeCell ref="C624:C628"/>
    <mergeCell ref="A629:A693"/>
    <mergeCell ref="B629:B633"/>
    <mergeCell ref="C629:C643"/>
    <mergeCell ref="B634:B638"/>
    <mergeCell ref="B639:B643"/>
    <mergeCell ref="B644:B648"/>
    <mergeCell ref="C644:C648"/>
    <mergeCell ref="B649:B653"/>
    <mergeCell ref="A589:A628"/>
    <mergeCell ref="B669:B673"/>
    <mergeCell ref="C669:C673"/>
    <mergeCell ref="B674:B678"/>
    <mergeCell ref="C674:C678"/>
    <mergeCell ref="B679:B683"/>
    <mergeCell ref="C679:C683"/>
    <mergeCell ref="C649:C653"/>
    <mergeCell ref="B654:B658"/>
    <mergeCell ref="C654:C658"/>
    <mergeCell ref="B659:B663"/>
    <mergeCell ref="C659:C663"/>
    <mergeCell ref="B664:B668"/>
    <mergeCell ref="C664:C668"/>
    <mergeCell ref="C734:C738"/>
    <mergeCell ref="B739:B743"/>
    <mergeCell ref="C739:C743"/>
    <mergeCell ref="B684:B688"/>
    <mergeCell ref="C684:C688"/>
    <mergeCell ref="B689:B693"/>
    <mergeCell ref="C689:C693"/>
    <mergeCell ref="A694:A718"/>
    <mergeCell ref="B694:B698"/>
    <mergeCell ref="C694:C698"/>
    <mergeCell ref="B699:B703"/>
    <mergeCell ref="C699:C703"/>
    <mergeCell ref="B704:B708"/>
    <mergeCell ref="C704:C708"/>
    <mergeCell ref="B709:B713"/>
    <mergeCell ref="C709:C713"/>
    <mergeCell ref="B714:B718"/>
    <mergeCell ref="C714:C718"/>
    <mergeCell ref="B789:B793"/>
    <mergeCell ref="C789:C793"/>
    <mergeCell ref="B794:B798"/>
    <mergeCell ref="B759:B763"/>
    <mergeCell ref="C759:C763"/>
    <mergeCell ref="B764:B768"/>
    <mergeCell ref="C764:C768"/>
    <mergeCell ref="A769:A773"/>
    <mergeCell ref="B769:B773"/>
    <mergeCell ref="C769:C773"/>
    <mergeCell ref="A719:A768"/>
    <mergeCell ref="B719:B723"/>
    <mergeCell ref="C719:C723"/>
    <mergeCell ref="B724:B728"/>
    <mergeCell ref="C724:C728"/>
    <mergeCell ref="B744:B748"/>
    <mergeCell ref="C744:C748"/>
    <mergeCell ref="B749:B753"/>
    <mergeCell ref="C749:C753"/>
    <mergeCell ref="B754:B758"/>
    <mergeCell ref="C754:C758"/>
    <mergeCell ref="B729:B733"/>
    <mergeCell ref="C729:C733"/>
    <mergeCell ref="B734:B738"/>
    <mergeCell ref="C814:C818"/>
    <mergeCell ref="B819:B823"/>
    <mergeCell ref="C819:C823"/>
    <mergeCell ref="B824:B828"/>
    <mergeCell ref="C824:C828"/>
    <mergeCell ref="B829:B833"/>
    <mergeCell ref="C829:C833"/>
    <mergeCell ref="C794:C798"/>
    <mergeCell ref="A799:A803"/>
    <mergeCell ref="B799:B803"/>
    <mergeCell ref="C799:C803"/>
    <mergeCell ref="A804:A863"/>
    <mergeCell ref="B804:B808"/>
    <mergeCell ref="C804:C808"/>
    <mergeCell ref="B809:B813"/>
    <mergeCell ref="C809:C813"/>
    <mergeCell ref="B814:B818"/>
    <mergeCell ref="A774:A798"/>
    <mergeCell ref="B774:B778"/>
    <mergeCell ref="C774:C778"/>
    <mergeCell ref="B779:B783"/>
    <mergeCell ref="C779:C783"/>
    <mergeCell ref="B784:B788"/>
    <mergeCell ref="C784:C788"/>
    <mergeCell ref="B849:B853"/>
    <mergeCell ref="C849:C853"/>
    <mergeCell ref="B854:B858"/>
    <mergeCell ref="C854:C858"/>
    <mergeCell ref="B859:B863"/>
    <mergeCell ref="C859:C863"/>
    <mergeCell ref="B834:B838"/>
    <mergeCell ref="C834:C838"/>
    <mergeCell ref="B839:B843"/>
    <mergeCell ref="C839:C843"/>
    <mergeCell ref="B844:B848"/>
    <mergeCell ref="C844:C848"/>
    <mergeCell ref="A864:A988"/>
    <mergeCell ref="B864:B868"/>
    <mergeCell ref="C864:C868"/>
    <mergeCell ref="B869:B873"/>
    <mergeCell ref="C869:C873"/>
    <mergeCell ref="B874:B878"/>
    <mergeCell ref="C874:C878"/>
    <mergeCell ref="B879:B883"/>
    <mergeCell ref="C879:C883"/>
    <mergeCell ref="B884:B888"/>
    <mergeCell ref="B904:B908"/>
    <mergeCell ref="C904:C908"/>
    <mergeCell ref="B909:B913"/>
    <mergeCell ref="C909:C913"/>
    <mergeCell ref="B914:B918"/>
    <mergeCell ref="C914:C918"/>
    <mergeCell ref="C884:C888"/>
    <mergeCell ref="B889:B893"/>
    <mergeCell ref="C889:C893"/>
    <mergeCell ref="B894:B898"/>
    <mergeCell ref="C894:C898"/>
    <mergeCell ref="B899:B903"/>
    <mergeCell ref="C899:C903"/>
    <mergeCell ref="B934:B938"/>
    <mergeCell ref="C934:C938"/>
    <mergeCell ref="B939:B943"/>
    <mergeCell ref="C939:C943"/>
    <mergeCell ref="B944:B948"/>
    <mergeCell ref="C944:C948"/>
    <mergeCell ref="B919:B923"/>
    <mergeCell ref="C919:C923"/>
    <mergeCell ref="B924:B928"/>
    <mergeCell ref="C924:C928"/>
    <mergeCell ref="B929:B933"/>
    <mergeCell ref="C929:C933"/>
    <mergeCell ref="B969:B973"/>
    <mergeCell ref="C969:C973"/>
    <mergeCell ref="B974:B978"/>
    <mergeCell ref="C974:C978"/>
    <mergeCell ref="B949:B953"/>
    <mergeCell ref="C949:C953"/>
    <mergeCell ref="B954:B958"/>
    <mergeCell ref="C954:C958"/>
    <mergeCell ref="B959:B963"/>
    <mergeCell ref="C959:C963"/>
    <mergeCell ref="E5:F6"/>
    <mergeCell ref="G5:Q6"/>
    <mergeCell ref="C1014:C1018"/>
    <mergeCell ref="B1019:B1023"/>
    <mergeCell ref="C1019:C1023"/>
    <mergeCell ref="A994:A1023"/>
    <mergeCell ref="B994:B998"/>
    <mergeCell ref="C994:C998"/>
    <mergeCell ref="B999:B1003"/>
    <mergeCell ref="C999:C1003"/>
    <mergeCell ref="B1004:B1008"/>
    <mergeCell ref="C1004:C1008"/>
    <mergeCell ref="B1009:B1013"/>
    <mergeCell ref="C1009:C1013"/>
    <mergeCell ref="B1014:B1018"/>
    <mergeCell ref="B979:B983"/>
    <mergeCell ref="C979:C983"/>
    <mergeCell ref="B984:B988"/>
    <mergeCell ref="C984:C988"/>
    <mergeCell ref="A989:A993"/>
    <mergeCell ref="B989:B993"/>
    <mergeCell ref="C989:C993"/>
    <mergeCell ref="B964:B968"/>
    <mergeCell ref="C964:C968"/>
  </mergeCells>
  <dataValidations count="7">
    <dataValidation type="list" allowBlank="1" showInputMessage="1" showErrorMessage="1" prompt="ВВЕДІТЬ КОД ЄДРПУ ВАШОЇ УСТАНОВИ АБО СКОРИСТАЙТЕСЯ ВИПАДАЮЧИМ СПИСКОМ КОДІВ. ПОВНА НАЗВА УСТАНОВИ БУДЕ ВНЕСЕНА АВТОМАТИЧНО._x000a_У РАЗІ ВІДСУТНОСТІ НАЗВИ ТА КОДУ ЄДРПУ (АБО ЇХ ЗМІНИ) - ДОПОВНІТЬ (ЧИ ВІДКОРИГУЙТЕ) ТАБЛИЦЮ НА ЛИСТІ &quot;Довідник ЗОЗ&quot;" sqref="C649" xr:uid="{638CFE71-C3B9-0948-9690-CF7C4653FC2A}">
      <formula1>INDIRECT("Таблица1[ЄДРПУ]")</formula1>
      <formula2>0</formula2>
    </dataValidation>
    <dataValidation type="list" allowBlank="1" sqref="C689 C679 C669 C664 C654 C644 C659 C684 C1019 C994:C997 C999:C1002 C1004:C1007 C1009 C1014" xr:uid="{467355AC-30A2-F84A-B940-3BE15046199D}">
      <formula1>INDIRECT("Таблица1[ЄДРПОУ]")</formula1>
      <formula2>0</formula2>
    </dataValidation>
    <dataValidation type="list" allowBlank="1" sqref="C294:C297 C299:C302 C304:C307 C69 C59:C62 C9 C24 C64 C274:C277 C264:C267 C259:C262 C279:C282 C284:C287 C269:C272 C89:C92 C104:C107 C94:C97 C99:C102 C109:C112 C114:C117 C119:C122 C184:C187 C224:C227 C154:C157 C79 C149:C152 C159:C162 C164:C167 C129:C132 C169:C172 C134:C137 C179:C182 C124:C127 C194:C197 C199:C202 C19 C84 C139 C189:C192 C219:C222 C174 C39 C34 C29 C14 C204 C54 C49 C44 C249:C252 C254:C257 C229 C289:C292 C74 C334:C337 C339:C342 C344:C347 C349:C352 C354:C357 C359:C362 C309:C312 C864 C319:C322 C324:C327 C329:C332 C379:C382 C384:C387 C389:C392 C364 C394:C397 C399:C402 C404:C407 C434:C437 C409:C412 C414:C417 C419 C424 C429 C439:C442 C444:C447 C494:C497 C469:C472 C474:C477 C479:C482 C484:C487 C489:C492 C449:C452 C454:C457 C459:C462 C464:C467 C504:C507 C509:C512 C524:C527 C514:C517 C519:C522 C614:C617 C619:C622 C624:C627 C594:C597 C599:C602 C604:C607 C609:C612 C589:C592 C629 C694:C697 C699:C702 C704:C707 C709:C712 C714:C717 C719:C722 C724:C727 C729:C732 C734:C737 C739:C742 C744:C747 C749:C752 C754:C757 C759:C762 C764:C767 C769:C772 C774:C777 C779:C782 C784:C787 C789:C792 C794:C797 C799:C802 C804:C807 C809:C812 C814:C817 C819:C822 C824:C827 C829:C832 C834:C837 C839:C842 C844:C847 C849:C852 C854:C857 C859:C862 B314:C317" xr:uid="{08368E64-9DE9-6A43-8043-C968B34F41CB}">
      <formula1>INDIRECT("Таблица1[ЄДРПОУ]")</formula1>
    </dataValidation>
    <dataValidation type="decimal" allowBlank="1" showErrorMessage="1" sqref="M13:Q13 M18:Q18 M23:Q23 M28:Q28 M33:Q33 M38:Q38 M43:Q43 M48:Q48 M53:Q53 M58:Q58 M63:Q63 M68:Q68 M73:Q73 M88:Q88 M78:Q78 M83:Q83 M398:Q398 M403:Q403 M407:Q408 M698:Q698 M703:Q703 M708:Q708 M713:Q713 M718:Q718" xr:uid="{71F1C3E4-B10A-AE4B-A204-67BEDBE68AF6}">
      <formula1>0</formula1>
      <formula2>1000000000</formula2>
    </dataValidation>
    <dataValidation type="decimal" allowBlank="1" showErrorMessage="1" sqref="J9:L9 J14:L14 J19:L19 J24:L24 J29:L29 J34:L34 J39:L39 J44:L44 J49:L49 J54:L54 J59:L59 J64:L64 J69:L69 J74:L74 J79:L79 J84:L84 J394:L394 J399:L399 J404:L404 J694:L694 J699:L699 J704:L704 J709:L709 J714:L714" xr:uid="{75CDDAF1-9547-5E49-97A9-3245F5BC4BED}">
      <formula1>0</formula1>
      <formula2>100000000</formula2>
    </dataValidation>
    <dataValidation type="whole" allowBlank="1" showInputMessage="1" showErrorMessage="1" sqref="M12:Q12 M93:Q93 M98:Q98 M103:Q103 M108:Q108 M113:Q113 M118:Q118 M123:Q123 M188:Q188 M178:Q178 M158:Q158 M363:Q363 M153:Q153 M163:Q163 M168:Q168 M133:Q133 M173:Q173 M138:Q138 M183:Q183 M128:Q128 M198:Q198 M203:Q203 M208:Q208 M213:Q213 M218:Q218 M193:Q193 M223:Q223 M228:Q228 M233:Q233 M238:Q238 M148:Q148 M253:Q253 M258:Q258 M263:Q263 M268:Q268 M278:Q278 M283:Q283 M273:Q273 M288:Q288 M287:P287 M293:Q293 M298:Q298 M303:Q303 M308:Q308 M313:Q313 M318:Q318 M323:Q323 M328:Q328 M333:Q333 M338:Q338 M343:Q343 M348:Q348 M353:Q353 M358:Q358 M143:Q143 M243:Q243 M248:Q248 M368:Q368 M373:Q373 M378:Q378 M383:Q383 M388:Q388 M393:Q393 M412:Q413 M418:Q418 M423:Q423 M428:Q428 M433:Q433 M438:Q438 O497 M453:Q453 M458:Q458 M463:Q463 M468:Q468 M473:Q473 M478:Q478 M483:Q483 M443:Q443 N467:O467 M488:Q488 M493:Q493 M448:Q448 P498:Q498 M498:N498 M508:Q508 M512:Q513 M503:Q503 M523:Q523 M528:Q528 M533:Q533 M538:Q538 M543:Q543 M548:Q548 M553:Q553 M558:Q558 M563:Q563 M568:Q568 M573:Q573 M583:Q583 M588:Q588 M578:Q578 M593:Q593 M598:Q598 M603:Q603 M608:Q608 M613:Q613 M618:Q618 M623:Q623 M628:Q628 M622:P622 M633:Q633 M693:Q693 M643:Q643 M648:Q648 M653:Q653 M658:Q658 M663:Q663 M668:Q668 M673:Q673 M677:Q678 M683:Q683 M688:Q688 M638:Q638 M723:Q723 M728:Q728 M733:Q733 M738:Q738 M743:Q743 M748:Q748 M753:Q753 M758:Q758 M763:Q763 M768:Q768 M773:Q773 M778:Q778 M783:Q783 M788:Q788 M793:Q793 M798:Q798 M803:Q803 M807:Q808 M813:Q813 M818:Q818 M823:Q823 M828:Q828 M833:Q833 M838:Q838 M843:Q843 M848:Q848 M853:Q853 M858:Q858 M863:Q863 M827:O827 M868:Q868 M988:Q988 M883:Q883 M888:Q888 M893:Q893 M898:Q898 M903:Q903 M908:Q908 M913:Q913 M918:Q918 M923:Q923 M928:Q928 M933:Q933 M938:Q938 M943:Q943 M948:Q948 M953:Q953 M958:Q958 M963:Q963 M968:Q968 M973:Q973 M978:Q978 M983:Q983 M873:Q873 M878:Q878 M993:Q993 M998:Q998 M1003:Q1003 M1008:Q1008 M1013:Q1013 M1018:Q1018 M1023:Q1023" xr:uid="{EBA12302-4587-6A40-9D9B-4DA32E23890C}">
      <formula1>0</formula1>
      <formula2>1000000000</formula2>
    </dataValidation>
    <dataValidation type="whole" allowBlank="1" showInputMessage="1" showErrorMessage="1" sqref="J94:L94 J89:L89 J99:L99 J104:L104 J114:L114 J109:L109 J119:L119 J184:L184 J174:L174 J154:L154 J139:L139 J149:L149 J159:L159 J164:L164 J129:L129 J169:L169 J134:L134 J179:L179 J124:L124 J194:L194 J199:L199 J204:L204 J209:L209 J214:L214 J189:L189 J219:L219 J224:L224 J234:L234 J229:L229 J239:L239 J249:L249 J254:L254 J264:L264 J259:L259 J274:L274 J279:L279 J269:L269 J284:L284 J294:L294 J289:L289 J304:L304 J299:L299 J314:L314 J309:L309 J319:L319 J324:L324 J329:L329 J334:L334 J339:L339 J344:L344 J349:L349 J354:L354 J359:L359 J144:L144 J244:L244 J369:L369 J364:L364 J374:L374 J379:L379 J384:L384 J389:L389 J414:L414 J419:L419 J424:L424 J429:L429 J434:L434 J409:L409 J494:L494 J449:L449 J454:L454 J459:L459 J464:L464 J469:L469 J439:L439 J479:L479 J444:L444 J474:L474 J484:L484 J489:L489 J509:L509 J504:L504 J499:L499 J514:L514 J574:L574 J524:L524 J529:L529 J534:L534 J539:L539 J544:L544 J549:L549 J554:L554 J559:L559 J564:L564 J569:L569 J579:L579 J584:L584 J519:L519 J594:L594 J599:L599 J604:L604 J609:L609 J614:L614 J619:L619 J624:L624 J589:L589 J689:L689 J629:L629 J639:L639 J644:L644 J649:L649 J654:L654 J659:L659 J664:L664 J669:L669 J674:L674 J679:L679 J684:L684 J634:L634 J724:L724 J719:L719 J729:L729 J734:L734 J739:L739 J744:L744 J749:L749 J754:L754 J759:L759 J764:L764 J769:L769 J779:L779 J774:L774 J784:L784 J789:L789 J794:L794 L799 J809:L809 J804:L804 J814:L814 J819:L819 J824:L824 J829:L829 J834:L834 J839:L839 J844:L844 J849:L849 J854:L854 J859:L859 J869:L869 J864:L864 J879:L879 J884:L884 J889:L889 J894:L894 J899:L899 J904:L904 J909:L909 J914:L914 J919:L919 J924:L924 J929:L929 J934:L934 J939:L939 J944:L944 J949:L949 J954:L954 J959:L959 J964:L964 J969:L969 J974:L974 J979:L979 J984:L984 J874:L874 J989:L989 J994:L994 J999:L999 J1004:L1004 J1009:L1009 J1014:L1014 J1019:L1019" xr:uid="{CCA51941-97A5-E64A-94DC-EDF4D46B1D20}">
      <formula1>0</formula1>
      <formula2>100000000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9E6C1-9C34-A248-87BC-5AEF6C388336}">
  <dimension ref="A1:BC136"/>
  <sheetViews>
    <sheetView topLeftCell="A4" zoomScale="70" zoomScaleNormal="70" workbookViewId="0">
      <selection activeCell="P9" sqref="P9"/>
    </sheetView>
  </sheetViews>
  <sheetFormatPr defaultColWidth="9.125" defaultRowHeight="15.75"/>
  <cols>
    <col min="1" max="1" width="17.875" style="2212" customWidth="1"/>
    <col min="2" max="2" width="22.625" style="2212" customWidth="1"/>
    <col min="3" max="3" width="20.125" style="2213" customWidth="1"/>
    <col min="4" max="4" width="31.625" style="2214" customWidth="1"/>
    <col min="5" max="5" width="8.5" style="2214" hidden="1" customWidth="1"/>
    <col min="6" max="6" width="8.375" style="2214" hidden="1" customWidth="1"/>
    <col min="7" max="7" width="12.875" style="2215" customWidth="1"/>
    <col min="8" max="32" width="5.625" style="2215" customWidth="1"/>
    <col min="33" max="33" width="9" style="2215" customWidth="1"/>
    <col min="34" max="45" width="5.625" style="2215" customWidth="1"/>
    <col min="46" max="54" width="5.625" style="2059" customWidth="1"/>
    <col min="55" max="16384" width="9.125" style="2059"/>
  </cols>
  <sheetData>
    <row r="1" spans="1:55" ht="36.75" customHeight="1">
      <c r="A1" s="2252"/>
      <c r="B1" s="2054"/>
      <c r="C1" s="2055" t="s">
        <v>499</v>
      </c>
      <c r="D1" s="2056"/>
      <c r="E1" s="2056"/>
      <c r="F1" s="2056"/>
      <c r="G1" s="2057"/>
      <c r="H1" s="2057"/>
      <c r="I1" s="2057"/>
      <c r="J1" s="2057"/>
      <c r="K1" s="2057"/>
      <c r="L1" s="2057"/>
      <c r="M1" s="2057"/>
      <c r="N1" s="2057"/>
      <c r="O1" s="2057"/>
      <c r="P1" s="2057"/>
      <c r="Q1" s="2057"/>
      <c r="R1" s="2057"/>
      <c r="S1" s="2057"/>
      <c r="T1" s="2057"/>
      <c r="U1" s="2057"/>
      <c r="V1" s="2057"/>
      <c r="W1" s="2057"/>
      <c r="X1" s="2057"/>
      <c r="Y1" s="2057"/>
      <c r="Z1" s="2057"/>
      <c r="AA1" s="2057"/>
      <c r="AB1" s="2057"/>
      <c r="AC1" s="2057"/>
      <c r="AD1" s="2057"/>
      <c r="AE1" s="2057"/>
      <c r="AF1" s="2058"/>
      <c r="AG1" s="2058"/>
      <c r="AH1" s="2058"/>
      <c r="AI1" s="2058"/>
      <c r="AJ1" s="2058"/>
      <c r="AK1" s="2058"/>
      <c r="AL1" s="2058"/>
      <c r="AM1" s="2058"/>
      <c r="AN1" s="2058"/>
      <c r="AO1" s="2058"/>
      <c r="AP1" s="2058"/>
      <c r="AQ1" s="2058"/>
      <c r="AR1" s="2058"/>
      <c r="AS1" s="2058"/>
    </row>
    <row r="2" spans="1:55" ht="18" thickBot="1">
      <c r="B2" s="2060"/>
      <c r="C2" s="2061"/>
      <c r="D2" s="2059"/>
      <c r="E2" s="2059"/>
      <c r="F2" s="2059"/>
      <c r="G2" s="2059"/>
      <c r="H2" s="2059"/>
      <c r="I2" s="2059"/>
      <c r="J2" s="2062"/>
      <c r="K2" s="2062"/>
      <c r="L2" s="2062"/>
      <c r="M2" s="2062"/>
      <c r="N2" s="2062"/>
      <c r="O2" s="2062"/>
      <c r="P2" s="2062"/>
      <c r="Q2" s="2062"/>
      <c r="R2" s="2062"/>
      <c r="S2" s="2062"/>
      <c r="T2" s="2062"/>
      <c r="U2" s="2062"/>
      <c r="V2" s="2062"/>
      <c r="W2" s="2062"/>
      <c r="X2" s="2062"/>
      <c r="Y2" s="2062"/>
      <c r="Z2" s="2062"/>
      <c r="AA2" s="2062"/>
      <c r="AB2" s="2062"/>
      <c r="AC2" s="2062"/>
      <c r="AD2" s="2062"/>
      <c r="AE2" s="2062"/>
      <c r="AF2" s="2062"/>
      <c r="AG2" s="2062"/>
      <c r="AH2" s="2062"/>
      <c r="AI2" s="2062"/>
      <c r="AJ2" s="2062"/>
      <c r="AK2" s="2062"/>
      <c r="AL2" s="2062"/>
      <c r="AM2" s="2062"/>
      <c r="AN2" s="2062"/>
      <c r="AO2" s="2062"/>
      <c r="AP2" s="2062"/>
      <c r="AQ2" s="2062"/>
      <c r="AR2" s="2062"/>
      <c r="AS2" s="2062"/>
    </row>
    <row r="3" spans="1:55" ht="26.1" customHeight="1" thickBot="1">
      <c r="A3" s="2846" t="s">
        <v>0</v>
      </c>
      <c r="B3" s="1"/>
      <c r="C3" s="2"/>
      <c r="D3" s="3"/>
      <c r="E3" s="2663" t="s">
        <v>1</v>
      </c>
      <c r="F3" s="2664"/>
      <c r="G3" s="2665"/>
      <c r="H3" s="2644" t="s">
        <v>2</v>
      </c>
      <c r="I3" s="2641"/>
      <c r="J3" s="2641"/>
      <c r="K3" s="2641"/>
      <c r="L3" s="2648"/>
      <c r="M3" s="2672" t="s">
        <v>3</v>
      </c>
      <c r="N3" s="2673"/>
      <c r="O3" s="2673"/>
      <c r="P3" s="2673"/>
      <c r="Q3" s="2673"/>
      <c r="R3" s="2673"/>
      <c r="S3" s="2673"/>
      <c r="T3" s="2673"/>
      <c r="U3" s="2673"/>
      <c r="V3" s="2673"/>
      <c r="W3" s="2673"/>
      <c r="X3" s="2673"/>
      <c r="Y3" s="2673"/>
      <c r="Z3" s="2673"/>
      <c r="AA3" s="2673"/>
      <c r="AB3" s="2673"/>
      <c r="AC3" s="2673"/>
      <c r="AD3" s="2673"/>
      <c r="AE3" s="2673"/>
      <c r="AF3" s="2673"/>
      <c r="AG3" s="2673"/>
      <c r="AH3" s="2850"/>
      <c r="AI3" s="2850"/>
      <c r="AJ3" s="2850"/>
      <c r="AK3" s="2850"/>
      <c r="AL3" s="2850"/>
      <c r="AM3" s="2850"/>
      <c r="AN3" s="2850"/>
      <c r="AO3" s="2850"/>
      <c r="AP3" s="2850"/>
      <c r="AQ3" s="2850"/>
      <c r="AR3" s="2851"/>
      <c r="AS3" s="2635" t="s">
        <v>60</v>
      </c>
      <c r="AT3" s="2636"/>
      <c r="AU3" s="2636"/>
      <c r="AV3" s="2636"/>
      <c r="AW3" s="2636"/>
      <c r="AX3" s="2636"/>
      <c r="AY3" s="2636"/>
      <c r="AZ3" s="2636"/>
      <c r="BA3" s="2636"/>
      <c r="BB3" s="2637"/>
    </row>
    <row r="4" spans="1:55" ht="36" customHeight="1" thickBot="1">
      <c r="A4" s="2847"/>
      <c r="B4" s="4"/>
      <c r="C4" s="5"/>
      <c r="D4" s="6"/>
      <c r="E4" s="2666"/>
      <c r="F4" s="2667"/>
      <c r="G4" s="2668"/>
      <c r="H4" s="2669"/>
      <c r="I4" s="2670"/>
      <c r="J4" s="2670"/>
      <c r="K4" s="2670"/>
      <c r="L4" s="2849"/>
      <c r="M4" s="121"/>
      <c r="N4" s="2641" t="s">
        <v>4</v>
      </c>
      <c r="O4" s="2642"/>
      <c r="P4" s="2642"/>
      <c r="Q4" s="2646"/>
      <c r="R4" s="2644" t="s">
        <v>5</v>
      </c>
      <c r="S4" s="2642"/>
      <c r="T4" s="2642"/>
      <c r="U4" s="2643"/>
      <c r="V4" s="2825" t="s">
        <v>6</v>
      </c>
      <c r="W4" s="2826"/>
      <c r="X4" s="2825" t="s">
        <v>7</v>
      </c>
      <c r="Y4" s="2827"/>
      <c r="Z4" s="2827"/>
      <c r="AA4" s="2827"/>
      <c r="AB4" s="2827"/>
      <c r="AC4" s="2826"/>
      <c r="AD4" s="2644" t="s">
        <v>8</v>
      </c>
      <c r="AE4" s="2647"/>
      <c r="AF4" s="2828" t="s">
        <v>9</v>
      </c>
      <c r="AG4" s="2829"/>
      <c r="AH4" s="2830" t="s">
        <v>10</v>
      </c>
      <c r="AI4" s="2830"/>
      <c r="AJ4" s="2830"/>
      <c r="AK4" s="2830"/>
      <c r="AL4" s="2830"/>
      <c r="AM4" s="2830"/>
      <c r="AN4" s="2830"/>
      <c r="AO4" s="2830"/>
      <c r="AP4" s="2830"/>
      <c r="AQ4" s="2830"/>
      <c r="AR4" s="2831"/>
      <c r="AS4" s="2824"/>
      <c r="AT4" s="2639"/>
      <c r="AU4" s="2639"/>
      <c r="AV4" s="2639"/>
      <c r="AW4" s="2639"/>
      <c r="AX4" s="2639"/>
      <c r="AY4" s="2639"/>
      <c r="AZ4" s="2639"/>
      <c r="BA4" s="2639"/>
      <c r="BB4" s="2640"/>
    </row>
    <row r="5" spans="1:55" ht="177" customHeight="1">
      <c r="A5" s="2848"/>
      <c r="B5" s="2063" t="s">
        <v>11</v>
      </c>
      <c r="C5" s="2064" t="s">
        <v>12</v>
      </c>
      <c r="D5" s="2065" t="s">
        <v>13</v>
      </c>
      <c r="E5" s="2066" t="s">
        <v>14</v>
      </c>
      <c r="F5" s="2067" t="s">
        <v>15</v>
      </c>
      <c r="G5" s="2216" t="s">
        <v>16</v>
      </c>
      <c r="H5" s="2219" t="s">
        <v>17</v>
      </c>
      <c r="I5" s="2221" t="s">
        <v>18</v>
      </c>
      <c r="J5" s="2221" t="s">
        <v>19</v>
      </c>
      <c r="K5" s="2221" t="s">
        <v>20</v>
      </c>
      <c r="L5" s="2222" t="s">
        <v>21</v>
      </c>
      <c r="M5" s="2220" t="s">
        <v>22</v>
      </c>
      <c r="N5" s="2217" t="s">
        <v>23</v>
      </c>
      <c r="O5" s="2217" t="s">
        <v>25</v>
      </c>
      <c r="P5" s="2217" t="s">
        <v>26</v>
      </c>
      <c r="Q5" s="2218" t="s">
        <v>27</v>
      </c>
      <c r="R5" s="2068" t="s">
        <v>28</v>
      </c>
      <c r="S5" s="2069" t="s">
        <v>31</v>
      </c>
      <c r="T5" s="2069" t="s">
        <v>32</v>
      </c>
      <c r="U5" s="2070" t="s">
        <v>33</v>
      </c>
      <c r="V5" s="2071" t="s">
        <v>34</v>
      </c>
      <c r="W5" s="2072" t="s">
        <v>35</v>
      </c>
      <c r="X5" s="2223" t="s">
        <v>36</v>
      </c>
      <c r="Y5" s="2224" t="s">
        <v>37</v>
      </c>
      <c r="Z5" s="2224" t="s">
        <v>38</v>
      </c>
      <c r="AA5" s="2224" t="s">
        <v>39</v>
      </c>
      <c r="AB5" s="2224" t="s">
        <v>40</v>
      </c>
      <c r="AC5" s="2225" t="s">
        <v>41</v>
      </c>
      <c r="AD5" s="2226" t="s">
        <v>42</v>
      </c>
      <c r="AE5" s="2227" t="s">
        <v>43</v>
      </c>
      <c r="AF5" s="2228" t="s">
        <v>44</v>
      </c>
      <c r="AG5" s="2229" t="s">
        <v>45</v>
      </c>
      <c r="AH5" s="2230" t="s">
        <v>46</v>
      </c>
      <c r="AI5" s="2231" t="s">
        <v>47</v>
      </c>
      <c r="AJ5" s="2232" t="s">
        <v>48</v>
      </c>
      <c r="AK5" s="2233" t="s">
        <v>49</v>
      </c>
      <c r="AL5" s="2234" t="s">
        <v>50</v>
      </c>
      <c r="AM5" s="2235" t="s">
        <v>51</v>
      </c>
      <c r="AN5" s="2236" t="s">
        <v>52</v>
      </c>
      <c r="AO5" s="2237" t="s">
        <v>53</v>
      </c>
      <c r="AP5" s="2237" t="s">
        <v>54</v>
      </c>
      <c r="AQ5" s="2234" t="s">
        <v>55</v>
      </c>
      <c r="AR5" s="2235" t="s">
        <v>56</v>
      </c>
      <c r="AS5" s="2247" t="s">
        <v>61</v>
      </c>
      <c r="AT5" s="2248" t="s">
        <v>62</v>
      </c>
      <c r="AU5" s="2248" t="s">
        <v>63</v>
      </c>
      <c r="AV5" s="2248" t="s">
        <v>64</v>
      </c>
      <c r="AW5" s="2248" t="s">
        <v>65</v>
      </c>
      <c r="AX5" s="2248" t="s">
        <v>66</v>
      </c>
      <c r="AY5" s="2248" t="s">
        <v>67</v>
      </c>
      <c r="AZ5" s="2248" t="s">
        <v>68</v>
      </c>
      <c r="BA5" s="2248" t="s">
        <v>69</v>
      </c>
      <c r="BB5" s="2249" t="s">
        <v>70</v>
      </c>
    </row>
    <row r="6" spans="1:55" s="2084" customFormat="1" ht="23.25" customHeight="1" thickBot="1">
      <c r="A6" s="2253"/>
      <c r="B6" s="2073" t="s">
        <v>57</v>
      </c>
      <c r="C6" s="2074" t="s">
        <v>58</v>
      </c>
      <c r="D6" s="2075" t="s">
        <v>59</v>
      </c>
      <c r="E6" s="2076">
        <v>1</v>
      </c>
      <c r="F6" s="2077">
        <v>2</v>
      </c>
      <c r="G6" s="2078">
        <v>3</v>
      </c>
      <c r="H6" s="2076">
        <v>4</v>
      </c>
      <c r="I6" s="2077">
        <v>5</v>
      </c>
      <c r="J6" s="2077">
        <v>6</v>
      </c>
      <c r="K6" s="2077">
        <v>7</v>
      </c>
      <c r="L6" s="2075">
        <v>8</v>
      </c>
      <c r="M6" s="2076">
        <v>9</v>
      </c>
      <c r="N6" s="2077">
        <v>10</v>
      </c>
      <c r="O6" s="2077">
        <v>11</v>
      </c>
      <c r="P6" s="2077">
        <v>12</v>
      </c>
      <c r="Q6" s="2075">
        <v>13</v>
      </c>
      <c r="R6" s="2076">
        <v>14</v>
      </c>
      <c r="S6" s="2077">
        <v>15</v>
      </c>
      <c r="T6" s="2077">
        <v>16</v>
      </c>
      <c r="U6" s="2075">
        <v>17</v>
      </c>
      <c r="V6" s="2076">
        <v>18</v>
      </c>
      <c r="W6" s="2075">
        <v>19</v>
      </c>
      <c r="X6" s="2079">
        <v>20</v>
      </c>
      <c r="Y6" s="2080">
        <v>21</v>
      </c>
      <c r="Z6" s="2080">
        <v>22</v>
      </c>
      <c r="AA6" s="2080">
        <v>23</v>
      </c>
      <c r="AB6" s="2080">
        <v>24</v>
      </c>
      <c r="AC6" s="2081">
        <v>25</v>
      </c>
      <c r="AD6" s="2082">
        <v>26</v>
      </c>
      <c r="AE6" s="2083">
        <v>27</v>
      </c>
      <c r="AF6" s="2238">
        <v>28</v>
      </c>
      <c r="AG6" s="2239">
        <v>29</v>
      </c>
      <c r="AH6" s="2240">
        <v>30</v>
      </c>
      <c r="AI6" s="2241">
        <v>31</v>
      </c>
      <c r="AJ6" s="2242">
        <v>32</v>
      </c>
      <c r="AK6" s="2243">
        <v>33</v>
      </c>
      <c r="AL6" s="2244">
        <v>34</v>
      </c>
      <c r="AM6" s="2245">
        <v>35</v>
      </c>
      <c r="AN6" s="2246">
        <v>36</v>
      </c>
      <c r="AO6" s="2241">
        <v>37</v>
      </c>
      <c r="AP6" s="2241">
        <v>38</v>
      </c>
      <c r="AQ6" s="2241">
        <v>39</v>
      </c>
      <c r="AR6" s="2242">
        <v>40</v>
      </c>
      <c r="AS6" s="2250">
        <v>41</v>
      </c>
      <c r="AT6" s="2251">
        <v>42</v>
      </c>
      <c r="AU6" s="2251">
        <v>43</v>
      </c>
      <c r="AV6" s="2251">
        <v>44</v>
      </c>
      <c r="AW6" s="2251">
        <v>45</v>
      </c>
      <c r="AX6" s="2251">
        <v>46</v>
      </c>
      <c r="AY6" s="2251">
        <v>47</v>
      </c>
      <c r="AZ6" s="2251">
        <v>48</v>
      </c>
      <c r="BA6" s="2251">
        <v>49</v>
      </c>
      <c r="BB6" s="2251">
        <v>50</v>
      </c>
    </row>
    <row r="7" spans="1:55" ht="42" customHeight="1">
      <c r="A7" s="2832" t="s">
        <v>207</v>
      </c>
      <c r="B7" s="2835" t="s">
        <v>500</v>
      </c>
      <c r="C7" s="2838" t="s">
        <v>501</v>
      </c>
      <c r="D7" s="2085" t="s">
        <v>74</v>
      </c>
      <c r="E7" s="2050"/>
      <c r="F7" s="2047">
        <f>E7-M7</f>
        <v>-4</v>
      </c>
      <c r="G7" s="2086">
        <f t="shared" ref="G7:G41" si="0">SUM(M7,AS7)</f>
        <v>4</v>
      </c>
      <c r="H7" s="2044">
        <f t="shared" ref="H7:H11" si="1">SUM(I7:L7)</f>
        <v>0</v>
      </c>
      <c r="I7" s="43">
        <v>0</v>
      </c>
      <c r="J7" s="43"/>
      <c r="K7" s="43"/>
      <c r="L7" s="45"/>
      <c r="M7" s="2087">
        <f t="shared" ref="M7:M16" si="2">IF(AND(SUM(N7:Q7)=SUM(V7:W7),SUM(R7:U7)=SUM(V7:W7)),SUM(N7:Q7),"ПЕРЕВІРТЕ ПРАВІЛЬНІСТЬ ВВЕДЕНИХ ДАНИХ")</f>
        <v>4</v>
      </c>
      <c r="N7" s="2088" t="s">
        <v>502</v>
      </c>
      <c r="O7" s="2088">
        <v>4</v>
      </c>
      <c r="P7" s="2088"/>
      <c r="Q7" s="2089"/>
      <c r="R7" s="2090"/>
      <c r="S7" s="2088"/>
      <c r="T7" s="2088"/>
      <c r="U7" s="2089">
        <v>4</v>
      </c>
      <c r="V7" s="2090">
        <v>2</v>
      </c>
      <c r="W7" s="2089">
        <v>2</v>
      </c>
      <c r="X7" s="44"/>
      <c r="Y7" s="43"/>
      <c r="Z7" s="43"/>
      <c r="AA7" s="43"/>
      <c r="AB7" s="43"/>
      <c r="AC7" s="2091"/>
      <c r="AD7" s="44">
        <v>32</v>
      </c>
      <c r="AE7" s="43">
        <v>9</v>
      </c>
      <c r="AF7" s="43">
        <v>8</v>
      </c>
      <c r="AG7" s="2092">
        <f>SUM(AK7:AM7)</f>
        <v>4</v>
      </c>
      <c r="AH7" s="2093" t="s">
        <v>97</v>
      </c>
      <c r="AI7" s="10" t="s">
        <v>97</v>
      </c>
      <c r="AJ7" s="11" t="s">
        <v>97</v>
      </c>
      <c r="AK7" s="44">
        <v>1</v>
      </c>
      <c r="AL7" s="43">
        <v>3</v>
      </c>
      <c r="AM7" s="45"/>
      <c r="AN7" s="48" t="s">
        <v>97</v>
      </c>
      <c r="AO7" s="10" t="s">
        <v>97</v>
      </c>
      <c r="AP7" s="10" t="s">
        <v>97</v>
      </c>
      <c r="AQ7" s="10" t="s">
        <v>97</v>
      </c>
      <c r="AR7" s="2094" t="s">
        <v>97</v>
      </c>
      <c r="AS7" s="2095">
        <f t="shared" ref="AS7:AS70" si="3">SUM(AT7:BB7)</f>
        <v>0</v>
      </c>
      <c r="AT7" s="2096"/>
      <c r="AU7" s="2096"/>
      <c r="AV7" s="2096"/>
      <c r="AW7" s="2096"/>
      <c r="AX7" s="2096"/>
      <c r="AY7" s="2096"/>
      <c r="AZ7" s="2096"/>
      <c r="BA7" s="2096"/>
      <c r="BB7" s="2097"/>
    </row>
    <row r="8" spans="1:55" ht="42" customHeight="1">
      <c r="A8" s="2833"/>
      <c r="B8" s="2836"/>
      <c r="C8" s="2839"/>
      <c r="D8" s="2098" t="s">
        <v>75</v>
      </c>
      <c r="E8" s="2051"/>
      <c r="F8" s="2048">
        <f>E8-M8</f>
        <v>0</v>
      </c>
      <c r="G8" s="2099">
        <f t="shared" si="0"/>
        <v>0</v>
      </c>
      <c r="H8" s="2045">
        <f t="shared" si="1"/>
        <v>0</v>
      </c>
      <c r="I8" s="26"/>
      <c r="J8" s="26"/>
      <c r="K8" s="26"/>
      <c r="L8" s="31"/>
      <c r="M8" s="2100">
        <f t="shared" si="2"/>
        <v>0</v>
      </c>
      <c r="N8" s="2101"/>
      <c r="O8" s="2102"/>
      <c r="P8" s="2102"/>
      <c r="Q8" s="2103"/>
      <c r="R8" s="2104"/>
      <c r="S8" s="2101"/>
      <c r="T8" s="2101"/>
      <c r="U8" s="2103"/>
      <c r="V8" s="2104"/>
      <c r="W8" s="2103"/>
      <c r="X8" s="23"/>
      <c r="Y8" s="17"/>
      <c r="Z8" s="17"/>
      <c r="AA8" s="17"/>
      <c r="AB8" s="17"/>
      <c r="AC8" s="18"/>
      <c r="AD8" s="30"/>
      <c r="AE8" s="26"/>
      <c r="AF8" s="26"/>
      <c r="AG8" s="2105">
        <f>SUM(AK8:AM8)</f>
        <v>0</v>
      </c>
      <c r="AH8" s="12" t="s">
        <v>98</v>
      </c>
      <c r="AI8" s="13" t="s">
        <v>98</v>
      </c>
      <c r="AJ8" s="14" t="s">
        <v>98</v>
      </c>
      <c r="AK8" s="49"/>
      <c r="AL8" s="13"/>
      <c r="AM8" s="14"/>
      <c r="AN8" s="49" t="s">
        <v>97</v>
      </c>
      <c r="AO8" s="13" t="s">
        <v>97</v>
      </c>
      <c r="AP8" s="13" t="s">
        <v>97</v>
      </c>
      <c r="AQ8" s="13" t="s">
        <v>97</v>
      </c>
      <c r="AR8" s="50" t="s">
        <v>97</v>
      </c>
      <c r="AS8" s="2106">
        <f t="shared" si="3"/>
        <v>0</v>
      </c>
      <c r="AT8" s="2107"/>
      <c r="AU8" s="2107"/>
      <c r="AV8" s="2107"/>
      <c r="AW8" s="2107"/>
      <c r="AX8" s="2107"/>
      <c r="AY8" s="2107"/>
      <c r="AZ8" s="2107"/>
      <c r="BA8" s="2107"/>
      <c r="BB8" s="2108"/>
    </row>
    <row r="9" spans="1:55" ht="42" customHeight="1">
      <c r="A9" s="2833"/>
      <c r="B9" s="2836"/>
      <c r="C9" s="2839"/>
      <c r="D9" s="2098" t="s">
        <v>76</v>
      </c>
      <c r="E9" s="2051"/>
      <c r="F9" s="2048">
        <f t="shared" ref="F9:F10" si="4">E9-M9</f>
        <v>0</v>
      </c>
      <c r="G9" s="2099">
        <f t="shared" si="0"/>
        <v>0</v>
      </c>
      <c r="H9" s="2045">
        <f t="shared" si="1"/>
        <v>0</v>
      </c>
      <c r="I9" s="26"/>
      <c r="J9" s="26"/>
      <c r="K9" s="26"/>
      <c r="L9" s="31"/>
      <c r="M9" s="2100">
        <f t="shared" si="2"/>
        <v>0</v>
      </c>
      <c r="N9" s="2101"/>
      <c r="O9" s="2053"/>
      <c r="P9" s="2109"/>
      <c r="Q9" s="2103"/>
      <c r="R9" s="2104"/>
      <c r="S9" s="2101"/>
      <c r="T9" s="2101"/>
      <c r="U9" s="2103"/>
      <c r="V9" s="2104"/>
      <c r="W9" s="2103"/>
      <c r="X9" s="23"/>
      <c r="Y9" s="17"/>
      <c r="Z9" s="17"/>
      <c r="AA9" s="17"/>
      <c r="AB9" s="17"/>
      <c r="AC9" s="18"/>
      <c r="AD9" s="30"/>
      <c r="AE9" s="26"/>
      <c r="AF9" s="26"/>
      <c r="AG9" s="2105">
        <f>SUM(AH9:AJ9)</f>
        <v>0</v>
      </c>
      <c r="AH9" s="12"/>
      <c r="AI9" s="13"/>
      <c r="AJ9" s="14"/>
      <c r="AK9" s="49" t="s">
        <v>97</v>
      </c>
      <c r="AL9" s="13" t="s">
        <v>97</v>
      </c>
      <c r="AM9" s="14" t="s">
        <v>97</v>
      </c>
      <c r="AN9" s="49" t="s">
        <v>97</v>
      </c>
      <c r="AO9" s="13" t="s">
        <v>97</v>
      </c>
      <c r="AP9" s="13" t="s">
        <v>97</v>
      </c>
      <c r="AQ9" s="13" t="s">
        <v>97</v>
      </c>
      <c r="AR9" s="50" t="s">
        <v>97</v>
      </c>
      <c r="AS9" s="2106">
        <f t="shared" si="3"/>
        <v>0</v>
      </c>
      <c r="AT9" s="2107"/>
      <c r="AU9" s="2107"/>
      <c r="AV9" s="2107"/>
      <c r="AW9" s="2107"/>
      <c r="AX9" s="2107"/>
      <c r="AY9" s="2107"/>
      <c r="AZ9" s="2107"/>
      <c r="BA9" s="2107"/>
      <c r="BB9" s="2108"/>
    </row>
    <row r="10" spans="1:55" ht="42" customHeight="1">
      <c r="A10" s="2833"/>
      <c r="B10" s="2836"/>
      <c r="C10" s="2839"/>
      <c r="D10" s="2098" t="s">
        <v>77</v>
      </c>
      <c r="E10" s="2051">
        <v>100</v>
      </c>
      <c r="F10" s="2048">
        <f t="shared" si="4"/>
        <v>30</v>
      </c>
      <c r="G10" s="2110">
        <f>SUM(M10,AS10)</f>
        <v>77</v>
      </c>
      <c r="H10" s="2045">
        <f t="shared" si="1"/>
        <v>13</v>
      </c>
      <c r="I10" s="26">
        <v>13</v>
      </c>
      <c r="J10" s="26"/>
      <c r="K10" s="26"/>
      <c r="L10" s="31"/>
      <c r="M10" s="2111">
        <f t="shared" si="2"/>
        <v>70</v>
      </c>
      <c r="N10" s="2101">
        <v>10</v>
      </c>
      <c r="O10" s="2101">
        <v>60</v>
      </c>
      <c r="P10" s="2101"/>
      <c r="Q10" s="2103"/>
      <c r="R10" s="2104">
        <v>5</v>
      </c>
      <c r="S10" s="2101"/>
      <c r="T10" s="2101">
        <v>5</v>
      </c>
      <c r="U10" s="2103">
        <v>60</v>
      </c>
      <c r="V10" s="2104">
        <v>53</v>
      </c>
      <c r="W10" s="2103">
        <v>17</v>
      </c>
      <c r="X10" s="23"/>
      <c r="Y10" s="17">
        <v>11</v>
      </c>
      <c r="Z10" s="17">
        <v>11</v>
      </c>
      <c r="AA10" s="17">
        <v>3</v>
      </c>
      <c r="AB10" s="17">
        <v>15</v>
      </c>
      <c r="AC10" s="18"/>
      <c r="AD10" s="30">
        <v>37</v>
      </c>
      <c r="AE10" s="26">
        <v>12</v>
      </c>
      <c r="AF10" s="26">
        <v>100</v>
      </c>
      <c r="AG10" s="2105">
        <f>SUM(AN10:AR10)</f>
        <v>70</v>
      </c>
      <c r="AH10" s="12" t="s">
        <v>98</v>
      </c>
      <c r="AI10" s="13" t="s">
        <v>98</v>
      </c>
      <c r="AJ10" s="14" t="s">
        <v>98</v>
      </c>
      <c r="AK10" s="49" t="s">
        <v>97</v>
      </c>
      <c r="AL10" s="13" t="s">
        <v>97</v>
      </c>
      <c r="AM10" s="14" t="s">
        <v>97</v>
      </c>
      <c r="AN10" s="49"/>
      <c r="AO10" s="13">
        <v>5</v>
      </c>
      <c r="AP10" s="13">
        <v>51</v>
      </c>
      <c r="AQ10" s="13">
        <v>14</v>
      </c>
      <c r="AR10" s="50"/>
      <c r="AS10" s="2106">
        <f t="shared" si="3"/>
        <v>7</v>
      </c>
      <c r="AT10" s="2107"/>
      <c r="AU10" s="2107"/>
      <c r="AV10" s="2107">
        <v>2</v>
      </c>
      <c r="AW10" s="2107"/>
      <c r="AX10" s="2107">
        <v>5</v>
      </c>
      <c r="AY10" s="2107"/>
      <c r="AZ10" s="2107"/>
      <c r="BA10" s="2107"/>
      <c r="BB10" s="2108"/>
    </row>
    <row r="11" spans="1:55" ht="42" customHeight="1" thickBot="1">
      <c r="A11" s="2833"/>
      <c r="B11" s="2837"/>
      <c r="C11" s="2840"/>
      <c r="D11" s="2112" t="s">
        <v>78</v>
      </c>
      <c r="E11" s="2113"/>
      <c r="F11" s="2114">
        <f>E11-M11</f>
        <v>0</v>
      </c>
      <c r="G11" s="2110">
        <f t="shared" si="0"/>
        <v>0</v>
      </c>
      <c r="H11" s="2046">
        <f t="shared" si="1"/>
        <v>0</v>
      </c>
      <c r="I11" s="98"/>
      <c r="J11" s="98"/>
      <c r="K11" s="98"/>
      <c r="L11" s="41"/>
      <c r="M11" s="2111">
        <f t="shared" si="2"/>
        <v>0</v>
      </c>
      <c r="N11" s="2115"/>
      <c r="O11" s="2115"/>
      <c r="P11" s="2115"/>
      <c r="Q11" s="2116"/>
      <c r="R11" s="2117"/>
      <c r="S11" s="2115"/>
      <c r="T11" s="2115"/>
      <c r="U11" s="2116"/>
      <c r="V11" s="2117"/>
      <c r="W11" s="2116"/>
      <c r="X11" s="40"/>
      <c r="Y11" s="98"/>
      <c r="Z11" s="98"/>
      <c r="AA11" s="98"/>
      <c r="AB11" s="98"/>
      <c r="AC11" s="64"/>
      <c r="AD11" s="40"/>
      <c r="AE11" s="98"/>
      <c r="AF11" s="98"/>
      <c r="AG11" s="2118">
        <f>SUM(AN11:AR11)</f>
        <v>0</v>
      </c>
      <c r="AH11" s="2119" t="s">
        <v>97</v>
      </c>
      <c r="AI11" s="15" t="s">
        <v>97</v>
      </c>
      <c r="AJ11" s="16" t="s">
        <v>97</v>
      </c>
      <c r="AK11" s="53" t="s">
        <v>97</v>
      </c>
      <c r="AL11" s="15" t="s">
        <v>98</v>
      </c>
      <c r="AM11" s="16" t="s">
        <v>98</v>
      </c>
      <c r="AN11" s="46"/>
      <c r="AO11" s="42"/>
      <c r="AP11" s="42"/>
      <c r="AQ11" s="42"/>
      <c r="AR11" s="2120"/>
      <c r="AS11" s="2121">
        <f t="shared" si="3"/>
        <v>0</v>
      </c>
      <c r="AT11" s="2122"/>
      <c r="AU11" s="2122"/>
      <c r="AV11" s="2122"/>
      <c r="AW11" s="2122"/>
      <c r="AX11" s="2122"/>
      <c r="AY11" s="2122"/>
      <c r="AZ11" s="2122"/>
      <c r="BA11" s="2122"/>
      <c r="BB11" s="2123"/>
    </row>
    <row r="12" spans="1:55" ht="42" customHeight="1">
      <c r="A12" s="2833"/>
      <c r="B12" s="2841" t="s">
        <v>503</v>
      </c>
      <c r="C12" s="2843">
        <v>44593622</v>
      </c>
      <c r="D12" s="2124" t="s">
        <v>74</v>
      </c>
      <c r="E12" s="2125"/>
      <c r="F12" s="2126">
        <f t="shared" ref="F12:F17" si="5">E12-M12</f>
        <v>-5</v>
      </c>
      <c r="G12" s="2127">
        <v>5</v>
      </c>
      <c r="H12" s="2041"/>
      <c r="I12" s="2128"/>
      <c r="J12" s="2128"/>
      <c r="K12" s="2128"/>
      <c r="L12" s="2129"/>
      <c r="M12" s="2087">
        <v>5</v>
      </c>
      <c r="N12" s="2130"/>
      <c r="O12" s="2130">
        <v>5</v>
      </c>
      <c r="P12" s="2130"/>
      <c r="Q12" s="2131"/>
      <c r="R12" s="2132"/>
      <c r="S12" s="2130"/>
      <c r="T12" s="2130"/>
      <c r="U12" s="2131">
        <v>5</v>
      </c>
      <c r="V12" s="2133">
        <v>3</v>
      </c>
      <c r="W12" s="2131">
        <v>2</v>
      </c>
      <c r="X12" s="2134"/>
      <c r="Y12" s="2128">
        <v>3</v>
      </c>
      <c r="Z12" s="2128">
        <v>3</v>
      </c>
      <c r="AA12" s="2128"/>
      <c r="AB12" s="2128"/>
      <c r="AC12" s="2135"/>
      <c r="AD12" s="2134">
        <v>31</v>
      </c>
      <c r="AE12" s="2128">
        <v>8</v>
      </c>
      <c r="AF12" s="2128">
        <v>8</v>
      </c>
      <c r="AG12" s="2092">
        <v>8</v>
      </c>
      <c r="AH12" s="2136" t="s">
        <v>97</v>
      </c>
      <c r="AI12" s="2137" t="s">
        <v>97</v>
      </c>
      <c r="AJ12" s="2138" t="s">
        <v>97</v>
      </c>
      <c r="AK12" s="2134"/>
      <c r="AL12" s="2128">
        <v>8</v>
      </c>
      <c r="AM12" s="2129"/>
      <c r="AN12" s="2139" t="s">
        <v>97</v>
      </c>
      <c r="AO12" s="2137" t="s">
        <v>97</v>
      </c>
      <c r="AP12" s="2137" t="s">
        <v>97</v>
      </c>
      <c r="AQ12" s="2137" t="s">
        <v>97</v>
      </c>
      <c r="AR12" s="2140" t="s">
        <v>97</v>
      </c>
      <c r="AS12" s="2095">
        <f t="shared" si="3"/>
        <v>0</v>
      </c>
      <c r="AT12" s="2141"/>
      <c r="AU12" s="2141"/>
      <c r="AV12" s="2141"/>
      <c r="AW12" s="2141"/>
      <c r="AX12" s="2141"/>
      <c r="AY12" s="2141"/>
      <c r="AZ12" s="2141"/>
      <c r="BA12" s="2141"/>
      <c r="BB12" s="2142"/>
      <c r="BC12" s="2143"/>
    </row>
    <row r="13" spans="1:55" ht="42" customHeight="1">
      <c r="A13" s="2833"/>
      <c r="B13" s="2842"/>
      <c r="C13" s="2844"/>
      <c r="D13" s="2144" t="s">
        <v>75</v>
      </c>
      <c r="E13" s="2145"/>
      <c r="F13" s="2109">
        <f t="shared" si="5"/>
        <v>0</v>
      </c>
      <c r="G13" s="2146">
        <f t="shared" si="0"/>
        <v>0</v>
      </c>
      <c r="H13" s="2042"/>
      <c r="I13" s="2147"/>
      <c r="J13" s="2147"/>
      <c r="K13" s="2147"/>
      <c r="L13" s="2148"/>
      <c r="M13" s="2100">
        <f t="shared" si="2"/>
        <v>0</v>
      </c>
      <c r="N13" s="2149"/>
      <c r="O13" s="2149"/>
      <c r="P13" s="2149"/>
      <c r="Q13" s="2150"/>
      <c r="R13" s="2151"/>
      <c r="S13" s="2152"/>
      <c r="T13" s="2152"/>
      <c r="U13" s="2153"/>
      <c r="V13" s="2154"/>
      <c r="W13" s="2153"/>
      <c r="X13" s="2155"/>
      <c r="Y13" s="2156"/>
      <c r="Z13" s="2156"/>
      <c r="AA13" s="2156"/>
      <c r="AB13" s="2156"/>
      <c r="AC13" s="2157"/>
      <c r="AD13" s="2158"/>
      <c r="AE13" s="2147"/>
      <c r="AF13" s="2147"/>
      <c r="AG13" s="2105">
        <f>SUM(AK13:AM13)</f>
        <v>0</v>
      </c>
      <c r="AH13" s="2159" t="s">
        <v>98</v>
      </c>
      <c r="AI13" s="2160" t="s">
        <v>98</v>
      </c>
      <c r="AJ13" s="2161" t="s">
        <v>98</v>
      </c>
      <c r="AK13" s="2162"/>
      <c r="AL13" s="2160"/>
      <c r="AM13" s="2161"/>
      <c r="AN13" s="2162" t="s">
        <v>97</v>
      </c>
      <c r="AO13" s="2160" t="s">
        <v>97</v>
      </c>
      <c r="AP13" s="2160" t="s">
        <v>97</v>
      </c>
      <c r="AQ13" s="2160" t="s">
        <v>97</v>
      </c>
      <c r="AR13" s="2163" t="s">
        <v>97</v>
      </c>
      <c r="AS13" s="2106">
        <f t="shared" si="3"/>
        <v>0</v>
      </c>
      <c r="AT13" s="2164"/>
      <c r="AU13" s="2164"/>
      <c r="AV13" s="2164"/>
      <c r="AW13" s="2164"/>
      <c r="AX13" s="2164"/>
      <c r="AY13" s="2164"/>
      <c r="AZ13" s="2164"/>
      <c r="BA13" s="2164"/>
      <c r="BB13" s="2165"/>
      <c r="BC13" s="2143"/>
    </row>
    <row r="14" spans="1:55" ht="42" customHeight="1">
      <c r="A14" s="2833"/>
      <c r="B14" s="2842"/>
      <c r="C14" s="2844"/>
      <c r="D14" s="2144" t="s">
        <v>76</v>
      </c>
      <c r="E14" s="2145"/>
      <c r="F14" s="2109">
        <f t="shared" si="5"/>
        <v>0</v>
      </c>
      <c r="G14" s="2146">
        <v>26</v>
      </c>
      <c r="H14" s="2042"/>
      <c r="I14" s="2147"/>
      <c r="J14" s="2147"/>
      <c r="K14" s="2147"/>
      <c r="L14" s="2148"/>
      <c r="M14" s="2100">
        <f t="shared" si="2"/>
        <v>0</v>
      </c>
      <c r="N14" s="2149"/>
      <c r="O14" s="2149"/>
      <c r="P14" s="2149"/>
      <c r="Q14" s="2150"/>
      <c r="R14" s="2151"/>
      <c r="S14" s="2152"/>
      <c r="T14" s="2152"/>
      <c r="U14" s="2153"/>
      <c r="V14" s="2154"/>
      <c r="W14" s="2153"/>
      <c r="X14" s="2155"/>
      <c r="Y14" s="2156"/>
      <c r="Z14" s="2156"/>
      <c r="AA14" s="2156"/>
      <c r="AB14" s="2156"/>
      <c r="AC14" s="2157"/>
      <c r="AD14" s="2158"/>
      <c r="AE14" s="2147"/>
      <c r="AF14" s="2147"/>
      <c r="AG14" s="2105">
        <f>SUM(AH14:AJ14)</f>
        <v>0</v>
      </c>
      <c r="AH14" s="2159"/>
      <c r="AI14" s="2160"/>
      <c r="AJ14" s="2161"/>
      <c r="AK14" s="2162" t="s">
        <v>97</v>
      </c>
      <c r="AL14" s="2160" t="s">
        <v>97</v>
      </c>
      <c r="AM14" s="2161" t="s">
        <v>97</v>
      </c>
      <c r="AN14" s="2162" t="s">
        <v>97</v>
      </c>
      <c r="AO14" s="2160" t="s">
        <v>97</v>
      </c>
      <c r="AP14" s="2160" t="s">
        <v>97</v>
      </c>
      <c r="AQ14" s="2160" t="s">
        <v>97</v>
      </c>
      <c r="AR14" s="2163" t="s">
        <v>97</v>
      </c>
      <c r="AS14" s="2106">
        <v>26</v>
      </c>
      <c r="AT14" s="2164"/>
      <c r="AU14" s="2164"/>
      <c r="AV14" s="2164">
        <v>2</v>
      </c>
      <c r="AW14" s="2164"/>
      <c r="AX14" s="2164"/>
      <c r="AY14" s="2164"/>
      <c r="AZ14" s="2164">
        <v>2</v>
      </c>
      <c r="BA14" s="2164">
        <v>22</v>
      </c>
      <c r="BB14" s="2165"/>
      <c r="BC14" s="2143"/>
    </row>
    <row r="15" spans="1:55" ht="42" customHeight="1">
      <c r="A15" s="2833"/>
      <c r="B15" s="2842"/>
      <c r="C15" s="2844"/>
      <c r="D15" s="2144" t="s">
        <v>77</v>
      </c>
      <c r="E15" s="2145"/>
      <c r="F15" s="2109">
        <f t="shared" si="5"/>
        <v>-247</v>
      </c>
      <c r="G15" s="2146">
        <v>247</v>
      </c>
      <c r="H15" s="2042"/>
      <c r="I15" s="2147"/>
      <c r="J15" s="2147"/>
      <c r="K15" s="2147"/>
      <c r="L15" s="2148"/>
      <c r="M15" s="2100">
        <v>247</v>
      </c>
      <c r="N15" s="2149"/>
      <c r="O15" s="2149">
        <v>247</v>
      </c>
      <c r="P15" s="2149"/>
      <c r="Q15" s="2150"/>
      <c r="R15" s="2151"/>
      <c r="S15" s="2152"/>
      <c r="T15" s="2152"/>
      <c r="U15" s="2153">
        <v>247</v>
      </c>
      <c r="V15" s="2154">
        <v>210</v>
      </c>
      <c r="W15" s="2153">
        <v>37</v>
      </c>
      <c r="X15" s="2155"/>
      <c r="Y15" s="2156">
        <v>59</v>
      </c>
      <c r="Z15" s="2156">
        <v>59</v>
      </c>
      <c r="AA15" s="2156"/>
      <c r="AB15" s="2156">
        <v>28</v>
      </c>
      <c r="AC15" s="2157"/>
      <c r="AD15" s="2158">
        <v>35</v>
      </c>
      <c r="AE15" s="2147">
        <v>7</v>
      </c>
      <c r="AF15" s="2147">
        <v>125</v>
      </c>
      <c r="AG15" s="2105">
        <v>247</v>
      </c>
      <c r="AH15" s="2159" t="s">
        <v>98</v>
      </c>
      <c r="AI15" s="2160" t="s">
        <v>98</v>
      </c>
      <c r="AJ15" s="2161" t="s">
        <v>98</v>
      </c>
      <c r="AK15" s="2162" t="s">
        <v>97</v>
      </c>
      <c r="AL15" s="2160" t="s">
        <v>97</v>
      </c>
      <c r="AM15" s="2161" t="s">
        <v>97</v>
      </c>
      <c r="AN15" s="2162">
        <v>2</v>
      </c>
      <c r="AO15" s="2160">
        <v>15</v>
      </c>
      <c r="AP15" s="2160">
        <v>28</v>
      </c>
      <c r="AQ15" s="2160">
        <v>202</v>
      </c>
      <c r="AR15" s="2163"/>
      <c r="AS15" s="2106">
        <f t="shared" si="3"/>
        <v>0</v>
      </c>
      <c r="AT15" s="2164"/>
      <c r="AU15" s="2164"/>
      <c r="AV15" s="2164"/>
      <c r="AW15" s="2164"/>
      <c r="AX15" s="2164"/>
      <c r="AY15" s="2164"/>
      <c r="AZ15" s="2164"/>
      <c r="BA15" s="2164"/>
      <c r="BB15" s="2165"/>
      <c r="BC15" s="2143"/>
    </row>
    <row r="16" spans="1:55" ht="42" customHeight="1" thickBot="1">
      <c r="A16" s="2834"/>
      <c r="B16" s="2837"/>
      <c r="C16" s="2845"/>
      <c r="D16" s="2166" t="s">
        <v>78</v>
      </c>
      <c r="E16" s="2167"/>
      <c r="F16" s="2168">
        <f t="shared" si="5"/>
        <v>0</v>
      </c>
      <c r="G16" s="2169">
        <f t="shared" si="0"/>
        <v>0</v>
      </c>
      <c r="H16" s="2043"/>
      <c r="I16" s="2170"/>
      <c r="J16" s="2170"/>
      <c r="K16" s="2170"/>
      <c r="L16" s="2171"/>
      <c r="M16" s="2172">
        <f t="shared" si="2"/>
        <v>0</v>
      </c>
      <c r="N16" s="2173"/>
      <c r="O16" s="2173"/>
      <c r="P16" s="2173"/>
      <c r="Q16" s="2174"/>
      <c r="R16" s="2175"/>
      <c r="S16" s="2176"/>
      <c r="T16" s="2176"/>
      <c r="U16" s="2177"/>
      <c r="V16" s="2178"/>
      <c r="W16" s="2177"/>
      <c r="X16" s="2179"/>
      <c r="Y16" s="2180"/>
      <c r="Z16" s="2180"/>
      <c r="AA16" s="2180"/>
      <c r="AB16" s="2180"/>
      <c r="AC16" s="2181"/>
      <c r="AD16" s="2182"/>
      <c r="AE16" s="2170"/>
      <c r="AF16" s="2170"/>
      <c r="AG16" s="2183">
        <f>SUM(AN16:AR16)</f>
        <v>0</v>
      </c>
      <c r="AH16" s="2184" t="s">
        <v>97</v>
      </c>
      <c r="AI16" s="2185" t="s">
        <v>97</v>
      </c>
      <c r="AJ16" s="2186" t="s">
        <v>97</v>
      </c>
      <c r="AK16" s="2187" t="s">
        <v>97</v>
      </c>
      <c r="AL16" s="2185" t="s">
        <v>98</v>
      </c>
      <c r="AM16" s="2186" t="s">
        <v>98</v>
      </c>
      <c r="AN16" s="2182"/>
      <c r="AO16" s="2170"/>
      <c r="AP16" s="2170"/>
      <c r="AQ16" s="2170"/>
      <c r="AR16" s="2188"/>
      <c r="AS16" s="2189">
        <f t="shared" si="3"/>
        <v>0</v>
      </c>
      <c r="AT16" s="2190"/>
      <c r="AU16" s="2190"/>
      <c r="AV16" s="2190"/>
      <c r="AW16" s="2190"/>
      <c r="AX16" s="2190"/>
      <c r="AY16" s="2190"/>
      <c r="AZ16" s="2190"/>
      <c r="BA16" s="2190"/>
      <c r="BB16" s="2191"/>
      <c r="BC16" s="2143"/>
    </row>
    <row r="17" spans="1:54" ht="42" customHeight="1">
      <c r="A17" s="2852" t="s">
        <v>504</v>
      </c>
      <c r="B17" s="2692" t="s">
        <v>505</v>
      </c>
      <c r="C17" s="2698" t="s">
        <v>506</v>
      </c>
      <c r="D17" s="289" t="s">
        <v>74</v>
      </c>
      <c r="E17" s="2050"/>
      <c r="F17" s="2047">
        <f t="shared" si="5"/>
        <v>-1</v>
      </c>
      <c r="G17" s="2099">
        <f t="shared" si="0"/>
        <v>2</v>
      </c>
      <c r="H17" s="2045">
        <f t="shared" ref="H17:H26" si="6">SUM(I17:L17)</f>
        <v>0</v>
      </c>
      <c r="I17" s="43">
        <v>0</v>
      </c>
      <c r="J17" s="43"/>
      <c r="K17" s="43"/>
      <c r="L17" s="45"/>
      <c r="M17" s="2100">
        <f t="shared" ref="M17:M80" si="7">IF(AND(SUM(N17:Q17)=SUM(V17:W17),SUM(R17:U17)=SUM(V17:W17)),SUM(N17:Q17),"ПЕРЕВІРТЕ ПРАВІЛЬНІСТЬ ВВЕДЕНИХ ДАНИХ")</f>
        <v>1</v>
      </c>
      <c r="N17" s="2088"/>
      <c r="O17" s="2088">
        <v>1</v>
      </c>
      <c r="P17" s="2088"/>
      <c r="Q17" s="2089"/>
      <c r="R17" s="2090"/>
      <c r="S17" s="2088"/>
      <c r="T17" s="2088">
        <v>1</v>
      </c>
      <c r="U17" s="2089"/>
      <c r="V17" s="2090">
        <v>1</v>
      </c>
      <c r="W17" s="2089"/>
      <c r="X17" s="44"/>
      <c r="Y17" s="43">
        <v>1</v>
      </c>
      <c r="Z17" s="43"/>
      <c r="AA17" s="43">
        <v>2</v>
      </c>
      <c r="AB17" s="43">
        <v>1</v>
      </c>
      <c r="AC17" s="2091"/>
      <c r="AD17" s="44">
        <v>45</v>
      </c>
      <c r="AE17" s="43">
        <v>29</v>
      </c>
      <c r="AF17" s="43">
        <v>10</v>
      </c>
      <c r="AG17" s="2105">
        <f t="shared" ref="AG17:AG26" si="8">SUM(AN17:AR17)</f>
        <v>0</v>
      </c>
      <c r="AH17" s="2093" t="s">
        <v>97</v>
      </c>
      <c r="AI17" s="10" t="s">
        <v>97</v>
      </c>
      <c r="AJ17" s="11" t="s">
        <v>97</v>
      </c>
      <c r="AK17" s="44"/>
      <c r="AL17" s="43">
        <v>2</v>
      </c>
      <c r="AM17" s="45"/>
      <c r="AN17" s="48" t="s">
        <v>97</v>
      </c>
      <c r="AO17" s="10" t="s">
        <v>97</v>
      </c>
      <c r="AP17" s="10" t="s">
        <v>97</v>
      </c>
      <c r="AQ17" s="10" t="s">
        <v>97</v>
      </c>
      <c r="AR17" s="11" t="s">
        <v>97</v>
      </c>
      <c r="AS17" s="2192">
        <f t="shared" si="3"/>
        <v>1</v>
      </c>
      <c r="AT17" s="2193"/>
      <c r="AU17" s="2193"/>
      <c r="AV17" s="2193"/>
      <c r="AW17" s="2193"/>
      <c r="AX17" s="2193">
        <v>1</v>
      </c>
      <c r="AY17" s="2193"/>
      <c r="AZ17" s="2193"/>
      <c r="BA17" s="2193"/>
      <c r="BB17" s="2194"/>
    </row>
    <row r="18" spans="1:54" ht="42" customHeight="1">
      <c r="A18" s="2853"/>
      <c r="B18" s="2693"/>
      <c r="C18" s="2699"/>
      <c r="D18" s="290" t="s">
        <v>75</v>
      </c>
      <c r="E18" s="2051"/>
      <c r="F18" s="2048">
        <f>E18-M18</f>
        <v>0</v>
      </c>
      <c r="G18" s="2099">
        <f t="shared" si="0"/>
        <v>0</v>
      </c>
      <c r="H18" s="2045">
        <f t="shared" si="6"/>
        <v>0</v>
      </c>
      <c r="I18" s="26"/>
      <c r="J18" s="26"/>
      <c r="K18" s="26"/>
      <c r="L18" s="31"/>
      <c r="M18" s="2100">
        <f t="shared" si="7"/>
        <v>0</v>
      </c>
      <c r="N18" s="2101"/>
      <c r="O18" s="2102"/>
      <c r="P18" s="2102"/>
      <c r="Q18" s="2103"/>
      <c r="R18" s="2104"/>
      <c r="S18" s="2101"/>
      <c r="T18" s="2101"/>
      <c r="U18" s="2103"/>
      <c r="V18" s="2104"/>
      <c r="W18" s="2103"/>
      <c r="X18" s="23"/>
      <c r="Y18" s="17"/>
      <c r="Z18" s="17"/>
      <c r="AA18" s="17"/>
      <c r="AB18" s="17"/>
      <c r="AC18" s="18"/>
      <c r="AD18" s="30"/>
      <c r="AE18" s="26"/>
      <c r="AF18" s="26"/>
      <c r="AG18" s="2105">
        <f t="shared" si="8"/>
        <v>0</v>
      </c>
      <c r="AH18" s="12" t="s">
        <v>98</v>
      </c>
      <c r="AI18" s="13" t="s">
        <v>98</v>
      </c>
      <c r="AJ18" s="14" t="s">
        <v>98</v>
      </c>
      <c r="AK18" s="49"/>
      <c r="AL18" s="13"/>
      <c r="AM18" s="14"/>
      <c r="AN18" s="49" t="s">
        <v>97</v>
      </c>
      <c r="AO18" s="13" t="s">
        <v>97</v>
      </c>
      <c r="AP18" s="13" t="s">
        <v>97</v>
      </c>
      <c r="AQ18" s="13" t="s">
        <v>97</v>
      </c>
      <c r="AR18" s="50" t="s">
        <v>97</v>
      </c>
      <c r="AS18" s="2106">
        <f t="shared" si="3"/>
        <v>0</v>
      </c>
      <c r="AT18" s="2107"/>
      <c r="AU18" s="2107"/>
      <c r="AV18" s="2107"/>
      <c r="AW18" s="2107"/>
      <c r="AX18" s="2107"/>
      <c r="AY18" s="2107"/>
      <c r="AZ18" s="2107"/>
      <c r="BA18" s="2107"/>
      <c r="BB18" s="2108"/>
    </row>
    <row r="19" spans="1:54" ht="42" customHeight="1" thickBot="1">
      <c r="A19" s="2853"/>
      <c r="B19" s="2693"/>
      <c r="C19" s="2699"/>
      <c r="D19" s="290" t="s">
        <v>76</v>
      </c>
      <c r="E19" s="2051"/>
      <c r="F19" s="2048">
        <f t="shared" ref="F19:F20" si="9">E19-M19</f>
        <v>0</v>
      </c>
      <c r="G19" s="2099">
        <f t="shared" si="0"/>
        <v>0</v>
      </c>
      <c r="H19" s="2045">
        <f t="shared" si="6"/>
        <v>0</v>
      </c>
      <c r="I19" s="26"/>
      <c r="J19" s="26"/>
      <c r="K19" s="26"/>
      <c r="L19" s="31"/>
      <c r="M19" s="2100">
        <f t="shared" si="7"/>
        <v>0</v>
      </c>
      <c r="N19" s="2101"/>
      <c r="O19" s="2053"/>
      <c r="P19" s="2109"/>
      <c r="Q19" s="2103"/>
      <c r="R19" s="2104"/>
      <c r="S19" s="2101"/>
      <c r="T19" s="2101"/>
      <c r="U19" s="2103"/>
      <c r="V19" s="2104"/>
      <c r="W19" s="2103"/>
      <c r="X19" s="23"/>
      <c r="Y19" s="17"/>
      <c r="Z19" s="17"/>
      <c r="AA19" s="17"/>
      <c r="AB19" s="17"/>
      <c r="AC19" s="18"/>
      <c r="AD19" s="30"/>
      <c r="AE19" s="26"/>
      <c r="AF19" s="26"/>
      <c r="AG19" s="2105">
        <f t="shared" si="8"/>
        <v>0</v>
      </c>
      <c r="AH19" s="12"/>
      <c r="AI19" s="13"/>
      <c r="AJ19" s="14"/>
      <c r="AK19" s="49" t="s">
        <v>97</v>
      </c>
      <c r="AL19" s="13" t="s">
        <v>97</v>
      </c>
      <c r="AM19" s="14" t="s">
        <v>97</v>
      </c>
      <c r="AN19" s="49" t="s">
        <v>97</v>
      </c>
      <c r="AO19" s="13" t="s">
        <v>97</v>
      </c>
      <c r="AP19" s="13" t="s">
        <v>97</v>
      </c>
      <c r="AQ19" s="13" t="s">
        <v>97</v>
      </c>
      <c r="AR19" s="50" t="s">
        <v>97</v>
      </c>
      <c r="AS19" s="2106">
        <f t="shared" si="3"/>
        <v>0</v>
      </c>
      <c r="AT19" s="2107"/>
      <c r="AU19" s="2107"/>
      <c r="AV19" s="2107"/>
      <c r="AW19" s="2107"/>
      <c r="AX19" s="2107"/>
      <c r="AY19" s="2107"/>
      <c r="AZ19" s="2107"/>
      <c r="BA19" s="2107"/>
      <c r="BB19" s="2108"/>
    </row>
    <row r="20" spans="1:54" ht="42" customHeight="1">
      <c r="A20" s="2853"/>
      <c r="B20" s="2693"/>
      <c r="C20" s="2699"/>
      <c r="D20" s="290" t="s">
        <v>77</v>
      </c>
      <c r="E20" s="2051"/>
      <c r="F20" s="2048">
        <f t="shared" si="9"/>
        <v>-137</v>
      </c>
      <c r="G20" s="2099">
        <f t="shared" si="0"/>
        <v>149</v>
      </c>
      <c r="H20" s="2045">
        <f t="shared" si="6"/>
        <v>20</v>
      </c>
      <c r="I20" s="26">
        <v>20</v>
      </c>
      <c r="J20" s="26"/>
      <c r="K20" s="26"/>
      <c r="L20" s="31"/>
      <c r="M20" s="2100">
        <f t="shared" si="7"/>
        <v>137</v>
      </c>
      <c r="N20" s="2101"/>
      <c r="O20" s="2101">
        <v>137</v>
      </c>
      <c r="P20" s="2101"/>
      <c r="Q20" s="2103"/>
      <c r="R20" s="2104"/>
      <c r="S20" s="2101"/>
      <c r="T20" s="2101">
        <v>137</v>
      </c>
      <c r="U20" s="2103"/>
      <c r="V20" s="2104">
        <v>118</v>
      </c>
      <c r="W20" s="2103">
        <v>19</v>
      </c>
      <c r="X20" s="23"/>
      <c r="Y20" s="17">
        <v>18</v>
      </c>
      <c r="Z20" s="17"/>
      <c r="AA20" s="17">
        <v>15</v>
      </c>
      <c r="AB20" s="17">
        <v>59</v>
      </c>
      <c r="AC20" s="18"/>
      <c r="AD20" s="30">
        <v>37.909999999999997</v>
      </c>
      <c r="AE20" s="26">
        <v>19.88</v>
      </c>
      <c r="AF20" s="26">
        <v>101.89</v>
      </c>
      <c r="AG20" s="2105">
        <f t="shared" si="8"/>
        <v>137</v>
      </c>
      <c r="AH20" s="12" t="s">
        <v>98</v>
      </c>
      <c r="AI20" s="13" t="s">
        <v>98</v>
      </c>
      <c r="AJ20" s="14" t="s">
        <v>98</v>
      </c>
      <c r="AK20" s="49" t="s">
        <v>97</v>
      </c>
      <c r="AL20" s="13" t="s">
        <v>97</v>
      </c>
      <c r="AM20" s="14" t="s">
        <v>97</v>
      </c>
      <c r="AN20" s="49"/>
      <c r="AO20" s="13"/>
      <c r="AP20" s="13">
        <v>90</v>
      </c>
      <c r="AQ20" s="13">
        <v>47</v>
      </c>
      <c r="AR20" s="14"/>
      <c r="AS20" s="2195">
        <f t="shared" si="3"/>
        <v>12</v>
      </c>
      <c r="AT20" s="2193"/>
      <c r="AU20" s="2193"/>
      <c r="AV20" s="2193"/>
      <c r="AW20" s="2193"/>
      <c r="AX20" s="2193">
        <v>9</v>
      </c>
      <c r="AY20" s="2193"/>
      <c r="AZ20" s="2193"/>
      <c r="BA20" s="2193"/>
      <c r="BB20" s="2194">
        <v>3</v>
      </c>
    </row>
    <row r="21" spans="1:54" ht="42" customHeight="1" thickBot="1">
      <c r="A21" s="2853"/>
      <c r="B21" s="2703"/>
      <c r="C21" s="2706"/>
      <c r="D21" s="292" t="s">
        <v>78</v>
      </c>
      <c r="E21" s="2052"/>
      <c r="F21" s="2049">
        <f>E21-M21</f>
        <v>0</v>
      </c>
      <c r="G21" s="2099">
        <f t="shared" si="0"/>
        <v>0</v>
      </c>
      <c r="H21" s="2045">
        <f t="shared" si="6"/>
        <v>0</v>
      </c>
      <c r="I21" s="42"/>
      <c r="J21" s="42"/>
      <c r="K21" s="42"/>
      <c r="L21" s="47"/>
      <c r="M21" s="2100">
        <f t="shared" si="7"/>
        <v>0</v>
      </c>
      <c r="N21" s="2196"/>
      <c r="O21" s="2196"/>
      <c r="P21" s="2196"/>
      <c r="Q21" s="2197"/>
      <c r="R21" s="2198"/>
      <c r="S21" s="2102"/>
      <c r="T21" s="2102"/>
      <c r="U21" s="2199"/>
      <c r="V21" s="2198"/>
      <c r="W21" s="2199"/>
      <c r="X21" s="30"/>
      <c r="Y21" s="26"/>
      <c r="Z21" s="26"/>
      <c r="AA21" s="26"/>
      <c r="AB21" s="26"/>
      <c r="AC21" s="27"/>
      <c r="AD21" s="40"/>
      <c r="AE21" s="98"/>
      <c r="AF21" s="98"/>
      <c r="AG21" s="2105">
        <f t="shared" si="8"/>
        <v>0</v>
      </c>
      <c r="AH21" s="2119" t="s">
        <v>97</v>
      </c>
      <c r="AI21" s="15" t="s">
        <v>97</v>
      </c>
      <c r="AJ21" s="16" t="s">
        <v>97</v>
      </c>
      <c r="AK21" s="53" t="s">
        <v>97</v>
      </c>
      <c r="AL21" s="15" t="s">
        <v>98</v>
      </c>
      <c r="AM21" s="16" t="s">
        <v>98</v>
      </c>
      <c r="AN21" s="46"/>
      <c r="AO21" s="42"/>
      <c r="AP21" s="42"/>
      <c r="AQ21" s="42"/>
      <c r="AR21" s="2120"/>
      <c r="AS21" s="2189">
        <f t="shared" si="3"/>
        <v>0</v>
      </c>
      <c r="AT21" s="2200"/>
      <c r="AU21" s="2200"/>
      <c r="AV21" s="2200"/>
      <c r="AW21" s="2200"/>
      <c r="AX21" s="2200"/>
      <c r="AY21" s="2200"/>
      <c r="AZ21" s="2200"/>
      <c r="BA21" s="2200"/>
      <c r="BB21" s="2201"/>
    </row>
    <row r="22" spans="1:54" ht="42" customHeight="1">
      <c r="A22" s="2853"/>
      <c r="B22" s="2695" t="s">
        <v>507</v>
      </c>
      <c r="C22" s="2720" t="s">
        <v>508</v>
      </c>
      <c r="D22" s="289" t="s">
        <v>74</v>
      </c>
      <c r="E22" s="2050"/>
      <c r="F22" s="2047">
        <f t="shared" ref="F22" si="10">E22-M22</f>
        <v>-65</v>
      </c>
      <c r="G22" s="2099">
        <f t="shared" si="0"/>
        <v>72</v>
      </c>
      <c r="H22" s="2045">
        <f t="shared" si="6"/>
        <v>5</v>
      </c>
      <c r="I22" s="43">
        <v>5</v>
      </c>
      <c r="J22" s="43"/>
      <c r="K22" s="43"/>
      <c r="L22" s="45"/>
      <c r="M22" s="2100">
        <f t="shared" si="7"/>
        <v>65</v>
      </c>
      <c r="N22" s="2088"/>
      <c r="O22" s="2088">
        <v>65</v>
      </c>
      <c r="P22" s="2088"/>
      <c r="Q22" s="2089"/>
      <c r="R22" s="2090">
        <v>4</v>
      </c>
      <c r="S22" s="2088"/>
      <c r="T22" s="2088">
        <v>61</v>
      </c>
      <c r="U22" s="2089"/>
      <c r="V22" s="2090">
        <v>62</v>
      </c>
      <c r="W22" s="2089">
        <v>3</v>
      </c>
      <c r="X22" s="44">
        <v>0</v>
      </c>
      <c r="Y22" s="43">
        <v>1</v>
      </c>
      <c r="Z22" s="43">
        <v>1</v>
      </c>
      <c r="AA22" s="43">
        <v>2</v>
      </c>
      <c r="AB22" s="43">
        <v>3</v>
      </c>
      <c r="AC22" s="2091">
        <v>0</v>
      </c>
      <c r="AD22" s="44">
        <v>38</v>
      </c>
      <c r="AE22" s="43">
        <v>16</v>
      </c>
      <c r="AF22" s="43">
        <v>13</v>
      </c>
      <c r="AG22" s="2105">
        <f t="shared" si="8"/>
        <v>0</v>
      </c>
      <c r="AH22" s="2093" t="s">
        <v>97</v>
      </c>
      <c r="AI22" s="10" t="s">
        <v>97</v>
      </c>
      <c r="AJ22" s="11" t="s">
        <v>97</v>
      </c>
      <c r="AK22" s="44">
        <v>1</v>
      </c>
      <c r="AL22" s="43">
        <v>54</v>
      </c>
      <c r="AM22" s="45">
        <v>10</v>
      </c>
      <c r="AN22" s="48" t="s">
        <v>97</v>
      </c>
      <c r="AO22" s="10" t="s">
        <v>97</v>
      </c>
      <c r="AP22" s="10" t="s">
        <v>97</v>
      </c>
      <c r="AQ22" s="10" t="s">
        <v>97</v>
      </c>
      <c r="AR22" s="11" t="s">
        <v>97</v>
      </c>
      <c r="AS22" s="2192">
        <f t="shared" si="3"/>
        <v>7</v>
      </c>
      <c r="AT22" s="2193"/>
      <c r="AU22" s="2193"/>
      <c r="AV22" s="2193"/>
      <c r="AW22" s="2193"/>
      <c r="AX22" s="2193">
        <v>7</v>
      </c>
      <c r="AY22" s="2193"/>
      <c r="AZ22" s="2193"/>
      <c r="BA22" s="2193"/>
      <c r="BB22" s="2194"/>
    </row>
    <row r="23" spans="1:54" ht="42" customHeight="1">
      <c r="A23" s="2853"/>
      <c r="B23" s="2696"/>
      <c r="C23" s="2721"/>
      <c r="D23" s="290" t="s">
        <v>75</v>
      </c>
      <c r="E23" s="2051"/>
      <c r="F23" s="2048">
        <f>E23-M23</f>
        <v>0</v>
      </c>
      <c r="G23" s="2099">
        <f t="shared" si="0"/>
        <v>0</v>
      </c>
      <c r="H23" s="2045">
        <f t="shared" si="6"/>
        <v>0</v>
      </c>
      <c r="I23" s="26"/>
      <c r="J23" s="26"/>
      <c r="K23" s="26"/>
      <c r="L23" s="31"/>
      <c r="M23" s="2100">
        <f t="shared" si="7"/>
        <v>0</v>
      </c>
      <c r="N23" s="2101"/>
      <c r="O23" s="2102"/>
      <c r="P23" s="2102"/>
      <c r="Q23" s="2103"/>
      <c r="R23" s="2104"/>
      <c r="S23" s="2101"/>
      <c r="T23" s="2101"/>
      <c r="U23" s="2103"/>
      <c r="V23" s="2104"/>
      <c r="W23" s="2103"/>
      <c r="X23" s="23"/>
      <c r="Y23" s="17"/>
      <c r="Z23" s="17"/>
      <c r="AA23" s="17"/>
      <c r="AB23" s="17"/>
      <c r="AC23" s="18"/>
      <c r="AD23" s="30"/>
      <c r="AE23" s="26"/>
      <c r="AF23" s="26"/>
      <c r="AG23" s="2105">
        <f t="shared" si="8"/>
        <v>0</v>
      </c>
      <c r="AH23" s="12" t="s">
        <v>98</v>
      </c>
      <c r="AI23" s="13" t="s">
        <v>98</v>
      </c>
      <c r="AJ23" s="14" t="s">
        <v>98</v>
      </c>
      <c r="AK23" s="49"/>
      <c r="AL23" s="13"/>
      <c r="AM23" s="14"/>
      <c r="AN23" s="49" t="s">
        <v>97</v>
      </c>
      <c r="AO23" s="13" t="s">
        <v>97</v>
      </c>
      <c r="AP23" s="13" t="s">
        <v>97</v>
      </c>
      <c r="AQ23" s="13" t="s">
        <v>97</v>
      </c>
      <c r="AR23" s="50" t="s">
        <v>97</v>
      </c>
      <c r="AS23" s="2192">
        <f t="shared" si="3"/>
        <v>0</v>
      </c>
      <c r="AT23" s="2107"/>
      <c r="AU23" s="2107"/>
      <c r="AV23" s="2107"/>
      <c r="AW23" s="2107"/>
      <c r="AX23" s="2107"/>
      <c r="AY23" s="2107"/>
      <c r="AZ23" s="2107"/>
      <c r="BA23" s="2107"/>
      <c r="BB23" s="2108"/>
    </row>
    <row r="24" spans="1:54" ht="42" customHeight="1">
      <c r="A24" s="2853"/>
      <c r="B24" s="2696"/>
      <c r="C24" s="2721"/>
      <c r="D24" s="290" t="s">
        <v>76</v>
      </c>
      <c r="E24" s="2051"/>
      <c r="F24" s="2048">
        <f t="shared" ref="F24:F25" si="11">E24-M24</f>
        <v>0</v>
      </c>
      <c r="G24" s="2099">
        <f t="shared" si="0"/>
        <v>0</v>
      </c>
      <c r="H24" s="2045">
        <f t="shared" si="6"/>
        <v>0</v>
      </c>
      <c r="I24" s="26"/>
      <c r="J24" s="26"/>
      <c r="K24" s="26"/>
      <c r="L24" s="31"/>
      <c r="M24" s="2100">
        <f t="shared" si="7"/>
        <v>0</v>
      </c>
      <c r="N24" s="2101"/>
      <c r="O24" s="2053"/>
      <c r="P24" s="2109"/>
      <c r="Q24" s="2103"/>
      <c r="R24" s="2104"/>
      <c r="S24" s="2101"/>
      <c r="T24" s="2101"/>
      <c r="U24" s="2103"/>
      <c r="V24" s="2104"/>
      <c r="W24" s="2103"/>
      <c r="X24" s="23"/>
      <c r="Y24" s="17"/>
      <c r="Z24" s="17"/>
      <c r="AA24" s="17"/>
      <c r="AB24" s="17"/>
      <c r="AC24" s="18"/>
      <c r="AD24" s="30"/>
      <c r="AE24" s="26"/>
      <c r="AF24" s="26"/>
      <c r="AG24" s="2105">
        <f t="shared" si="8"/>
        <v>0</v>
      </c>
      <c r="AH24" s="12"/>
      <c r="AI24" s="13"/>
      <c r="AJ24" s="14"/>
      <c r="AK24" s="49" t="s">
        <v>97</v>
      </c>
      <c r="AL24" s="13" t="s">
        <v>97</v>
      </c>
      <c r="AM24" s="14" t="s">
        <v>97</v>
      </c>
      <c r="AN24" s="49" t="s">
        <v>97</v>
      </c>
      <c r="AO24" s="13" t="s">
        <v>97</v>
      </c>
      <c r="AP24" s="13" t="s">
        <v>97</v>
      </c>
      <c r="AQ24" s="13" t="s">
        <v>97</v>
      </c>
      <c r="AR24" s="50" t="s">
        <v>97</v>
      </c>
      <c r="AS24" s="2192">
        <f t="shared" si="3"/>
        <v>0</v>
      </c>
      <c r="AT24" s="2107"/>
      <c r="AU24" s="2107"/>
      <c r="AV24" s="2107"/>
      <c r="AW24" s="2107"/>
      <c r="AX24" s="2107"/>
      <c r="AY24" s="2107"/>
      <c r="AZ24" s="2107"/>
      <c r="BA24" s="2107"/>
      <c r="BB24" s="2108"/>
    </row>
    <row r="25" spans="1:54" ht="42" customHeight="1">
      <c r="A25" s="2853"/>
      <c r="B25" s="2696"/>
      <c r="C25" s="2721"/>
      <c r="D25" s="290" t="s">
        <v>77</v>
      </c>
      <c r="E25" s="2051"/>
      <c r="F25" s="2048">
        <f t="shared" si="11"/>
        <v>-413</v>
      </c>
      <c r="G25" s="2099">
        <f t="shared" si="0"/>
        <v>477</v>
      </c>
      <c r="H25" s="2045">
        <f t="shared" si="6"/>
        <v>26</v>
      </c>
      <c r="I25" s="26">
        <v>26</v>
      </c>
      <c r="J25" s="26"/>
      <c r="K25" s="26"/>
      <c r="L25" s="31"/>
      <c r="M25" s="2100">
        <f t="shared" si="7"/>
        <v>413</v>
      </c>
      <c r="N25" s="2101"/>
      <c r="O25" s="2101">
        <v>413</v>
      </c>
      <c r="P25" s="2101"/>
      <c r="Q25" s="2103"/>
      <c r="R25" s="2104">
        <v>4</v>
      </c>
      <c r="S25" s="2101"/>
      <c r="T25" s="2101">
        <v>409</v>
      </c>
      <c r="U25" s="2103"/>
      <c r="V25" s="2104">
        <v>360</v>
      </c>
      <c r="W25" s="2103">
        <v>53</v>
      </c>
      <c r="X25" s="23"/>
      <c r="Y25" s="17">
        <v>7</v>
      </c>
      <c r="Z25" s="17">
        <v>5</v>
      </c>
      <c r="AA25" s="17">
        <v>21</v>
      </c>
      <c r="AB25" s="17">
        <v>35</v>
      </c>
      <c r="AC25" s="18"/>
      <c r="AD25" s="30">
        <v>39</v>
      </c>
      <c r="AE25" s="26">
        <v>18</v>
      </c>
      <c r="AF25" s="26">
        <v>113</v>
      </c>
      <c r="AG25" s="2105">
        <f t="shared" si="8"/>
        <v>413</v>
      </c>
      <c r="AH25" s="12" t="s">
        <v>98</v>
      </c>
      <c r="AI25" s="13" t="s">
        <v>98</v>
      </c>
      <c r="AJ25" s="14" t="s">
        <v>98</v>
      </c>
      <c r="AK25" s="49" t="s">
        <v>97</v>
      </c>
      <c r="AL25" s="13" t="s">
        <v>97</v>
      </c>
      <c r="AM25" s="14" t="s">
        <v>97</v>
      </c>
      <c r="AN25" s="49">
        <v>3</v>
      </c>
      <c r="AO25" s="13">
        <v>2</v>
      </c>
      <c r="AP25" s="13">
        <v>290</v>
      </c>
      <c r="AQ25" s="13">
        <v>86</v>
      </c>
      <c r="AR25" s="14">
        <v>32</v>
      </c>
      <c r="AS25" s="2192">
        <f t="shared" si="3"/>
        <v>64</v>
      </c>
      <c r="AT25" s="2193"/>
      <c r="AU25" s="2193"/>
      <c r="AV25" s="2193"/>
      <c r="AW25" s="2193"/>
      <c r="AX25" s="2193">
        <v>64</v>
      </c>
      <c r="AY25" s="2193"/>
      <c r="AZ25" s="2193"/>
      <c r="BA25" s="2193"/>
      <c r="BB25" s="2194"/>
    </row>
    <row r="26" spans="1:54" ht="42" customHeight="1" thickBot="1">
      <c r="A26" s="2853"/>
      <c r="B26" s="2696"/>
      <c r="C26" s="2721"/>
      <c r="D26" s="292" t="s">
        <v>78</v>
      </c>
      <c r="E26" s="2052"/>
      <c r="F26" s="2049">
        <f>E26-M26</f>
        <v>0</v>
      </c>
      <c r="G26" s="2099">
        <f t="shared" si="0"/>
        <v>0</v>
      </c>
      <c r="H26" s="2045">
        <f t="shared" si="6"/>
        <v>0</v>
      </c>
      <c r="I26" s="42"/>
      <c r="J26" s="42"/>
      <c r="K26" s="42"/>
      <c r="L26" s="47"/>
      <c r="M26" s="2100">
        <f t="shared" si="7"/>
        <v>0</v>
      </c>
      <c r="N26" s="2196"/>
      <c r="O26" s="2196"/>
      <c r="P26" s="2196"/>
      <c r="Q26" s="2197"/>
      <c r="R26" s="2198"/>
      <c r="S26" s="2102"/>
      <c r="T26" s="2102"/>
      <c r="U26" s="2199"/>
      <c r="V26" s="2198"/>
      <c r="W26" s="2199"/>
      <c r="X26" s="30"/>
      <c r="Y26" s="26"/>
      <c r="Z26" s="26"/>
      <c r="AA26" s="26"/>
      <c r="AB26" s="26"/>
      <c r="AC26" s="27"/>
      <c r="AD26" s="40"/>
      <c r="AE26" s="98"/>
      <c r="AF26" s="98"/>
      <c r="AG26" s="2105">
        <f t="shared" si="8"/>
        <v>0</v>
      </c>
      <c r="AH26" s="2119" t="s">
        <v>97</v>
      </c>
      <c r="AI26" s="15" t="s">
        <v>97</v>
      </c>
      <c r="AJ26" s="16" t="s">
        <v>97</v>
      </c>
      <c r="AK26" s="53" t="s">
        <v>97</v>
      </c>
      <c r="AL26" s="15" t="s">
        <v>98</v>
      </c>
      <c r="AM26" s="16" t="s">
        <v>98</v>
      </c>
      <c r="AN26" s="46"/>
      <c r="AO26" s="42"/>
      <c r="AP26" s="42"/>
      <c r="AQ26" s="42"/>
      <c r="AR26" s="2120"/>
      <c r="AS26" s="2192">
        <f t="shared" si="3"/>
        <v>0</v>
      </c>
      <c r="AT26" s="2200"/>
      <c r="AU26" s="2200"/>
      <c r="AV26" s="2200"/>
      <c r="AW26" s="2200"/>
      <c r="AX26" s="2200"/>
      <c r="AY26" s="2200"/>
      <c r="AZ26" s="2200"/>
      <c r="BA26" s="2200"/>
      <c r="BB26" s="2201"/>
    </row>
    <row r="27" spans="1:54" ht="42" customHeight="1">
      <c r="A27" s="2853"/>
      <c r="B27" s="2692" t="s">
        <v>509</v>
      </c>
      <c r="C27" s="2698" t="s">
        <v>510</v>
      </c>
      <c r="D27" s="289" t="s">
        <v>74</v>
      </c>
      <c r="E27" s="2050"/>
      <c r="F27" s="2047">
        <f t="shared" ref="F27" si="12">E27-M27</f>
        <v>-70</v>
      </c>
      <c r="G27" s="2099">
        <f t="shared" si="0"/>
        <v>71</v>
      </c>
      <c r="H27" s="2045">
        <v>5</v>
      </c>
      <c r="I27" s="43">
        <v>3</v>
      </c>
      <c r="J27" s="43"/>
      <c r="K27" s="43"/>
      <c r="L27" s="45"/>
      <c r="M27" s="2100">
        <f t="shared" si="7"/>
        <v>70</v>
      </c>
      <c r="N27" s="2088"/>
      <c r="O27" s="2088">
        <v>70</v>
      </c>
      <c r="P27" s="2088"/>
      <c r="Q27" s="2089"/>
      <c r="R27" s="2090">
        <v>3</v>
      </c>
      <c r="S27" s="2088">
        <v>41</v>
      </c>
      <c r="T27" s="2088">
        <v>0</v>
      </c>
      <c r="U27" s="2089">
        <v>26</v>
      </c>
      <c r="V27" s="2090">
        <v>56</v>
      </c>
      <c r="W27" s="2089">
        <v>14</v>
      </c>
      <c r="X27" s="44">
        <v>0</v>
      </c>
      <c r="Y27" s="43">
        <v>17</v>
      </c>
      <c r="Z27" s="43">
        <v>17</v>
      </c>
      <c r="AA27" s="43">
        <v>0</v>
      </c>
      <c r="AB27" s="43">
        <v>27</v>
      </c>
      <c r="AC27" s="2091">
        <v>1</v>
      </c>
      <c r="AD27" s="44">
        <v>30</v>
      </c>
      <c r="AE27" s="43">
        <v>12</v>
      </c>
      <c r="AF27" s="43">
        <v>10</v>
      </c>
      <c r="AG27" s="2105">
        <v>70</v>
      </c>
      <c r="AH27" s="2093" t="s">
        <v>97</v>
      </c>
      <c r="AI27" s="10" t="s">
        <v>97</v>
      </c>
      <c r="AJ27" s="11" t="s">
        <v>97</v>
      </c>
      <c r="AK27" s="44">
        <v>6</v>
      </c>
      <c r="AL27" s="43">
        <v>64</v>
      </c>
      <c r="AM27" s="45"/>
      <c r="AN27" s="48" t="s">
        <v>97</v>
      </c>
      <c r="AO27" s="10" t="s">
        <v>97</v>
      </c>
      <c r="AP27" s="10" t="s">
        <v>97</v>
      </c>
      <c r="AQ27" s="10" t="s">
        <v>97</v>
      </c>
      <c r="AR27" s="11" t="s">
        <v>97</v>
      </c>
      <c r="AS27" s="2192">
        <f t="shared" si="3"/>
        <v>1</v>
      </c>
      <c r="AT27" s="2193"/>
      <c r="AU27" s="2193"/>
      <c r="AV27" s="2193"/>
      <c r="AW27" s="2193"/>
      <c r="AX27" s="2193">
        <v>1</v>
      </c>
      <c r="AY27" s="2193"/>
      <c r="AZ27" s="2193"/>
      <c r="BA27" s="2193"/>
      <c r="BB27" s="2194"/>
    </row>
    <row r="28" spans="1:54" ht="42" customHeight="1">
      <c r="A28" s="2853"/>
      <c r="B28" s="2693"/>
      <c r="C28" s="2699"/>
      <c r="D28" s="290" t="s">
        <v>75</v>
      </c>
      <c r="E28" s="2051"/>
      <c r="F28" s="2048">
        <f>E28-M28</f>
        <v>0</v>
      </c>
      <c r="G28" s="2099">
        <f t="shared" si="0"/>
        <v>0</v>
      </c>
      <c r="H28" s="2045">
        <f t="shared" ref="H28:H41" si="13">SUM(I28:L28)</f>
        <v>0</v>
      </c>
      <c r="I28" s="26"/>
      <c r="J28" s="26"/>
      <c r="K28" s="26"/>
      <c r="L28" s="31"/>
      <c r="M28" s="2100">
        <f t="shared" si="7"/>
        <v>0</v>
      </c>
      <c r="N28" s="2101"/>
      <c r="O28" s="2102"/>
      <c r="P28" s="2102"/>
      <c r="Q28" s="2103"/>
      <c r="R28" s="2104"/>
      <c r="S28" s="2101"/>
      <c r="T28" s="2101"/>
      <c r="U28" s="2103"/>
      <c r="V28" s="2104"/>
      <c r="W28" s="2103"/>
      <c r="X28" s="23"/>
      <c r="Y28" s="17"/>
      <c r="Z28" s="17"/>
      <c r="AA28" s="17"/>
      <c r="AB28" s="17"/>
      <c r="AC28" s="18"/>
      <c r="AD28" s="30"/>
      <c r="AE28" s="26"/>
      <c r="AF28" s="26"/>
      <c r="AG28" s="2105">
        <f t="shared" ref="AG28:AG41" si="14">SUM(AN28:AR28)</f>
        <v>0</v>
      </c>
      <c r="AH28" s="12" t="s">
        <v>98</v>
      </c>
      <c r="AI28" s="13" t="s">
        <v>98</v>
      </c>
      <c r="AJ28" s="14" t="s">
        <v>98</v>
      </c>
      <c r="AK28" s="49"/>
      <c r="AL28" s="13"/>
      <c r="AM28" s="14"/>
      <c r="AN28" s="49" t="s">
        <v>97</v>
      </c>
      <c r="AO28" s="13" t="s">
        <v>97</v>
      </c>
      <c r="AP28" s="13" t="s">
        <v>97</v>
      </c>
      <c r="AQ28" s="13" t="s">
        <v>97</v>
      </c>
      <c r="AR28" s="50" t="s">
        <v>97</v>
      </c>
      <c r="AS28" s="2106">
        <f t="shared" si="3"/>
        <v>0</v>
      </c>
      <c r="AT28" s="2107"/>
      <c r="AU28" s="2107"/>
      <c r="AV28" s="2107"/>
      <c r="AW28" s="2107"/>
      <c r="AX28" s="2107"/>
      <c r="AY28" s="2107"/>
      <c r="AZ28" s="2107"/>
      <c r="BA28" s="2107"/>
      <c r="BB28" s="2108"/>
    </row>
    <row r="29" spans="1:54" ht="42" customHeight="1" thickBot="1">
      <c r="A29" s="2853"/>
      <c r="B29" s="2693"/>
      <c r="C29" s="2699"/>
      <c r="D29" s="290" t="s">
        <v>76</v>
      </c>
      <c r="E29" s="2051"/>
      <c r="F29" s="2048">
        <f t="shared" ref="F29:F30" si="15">E29-M29</f>
        <v>0</v>
      </c>
      <c r="G29" s="2099">
        <f t="shared" si="0"/>
        <v>0</v>
      </c>
      <c r="H29" s="2045">
        <f t="shared" si="13"/>
        <v>0</v>
      </c>
      <c r="I29" s="26"/>
      <c r="J29" s="26"/>
      <c r="K29" s="26"/>
      <c r="L29" s="31"/>
      <c r="M29" s="2100">
        <f t="shared" si="7"/>
        <v>0</v>
      </c>
      <c r="N29" s="2101"/>
      <c r="O29" s="2053"/>
      <c r="P29" s="2109"/>
      <c r="Q29" s="2103"/>
      <c r="R29" s="2104"/>
      <c r="S29" s="2101"/>
      <c r="T29" s="2101"/>
      <c r="U29" s="2103"/>
      <c r="V29" s="2104"/>
      <c r="W29" s="2103"/>
      <c r="X29" s="23"/>
      <c r="Y29" s="17"/>
      <c r="Z29" s="17"/>
      <c r="AA29" s="17"/>
      <c r="AB29" s="17"/>
      <c r="AC29" s="18"/>
      <c r="AD29" s="30"/>
      <c r="AE29" s="26"/>
      <c r="AF29" s="26"/>
      <c r="AG29" s="2105">
        <f t="shared" si="14"/>
        <v>0</v>
      </c>
      <c r="AH29" s="12"/>
      <c r="AI29" s="13"/>
      <c r="AJ29" s="14"/>
      <c r="AK29" s="49" t="s">
        <v>97</v>
      </c>
      <c r="AL29" s="13" t="s">
        <v>97</v>
      </c>
      <c r="AM29" s="14" t="s">
        <v>97</v>
      </c>
      <c r="AN29" s="49" t="s">
        <v>97</v>
      </c>
      <c r="AO29" s="13" t="s">
        <v>97</v>
      </c>
      <c r="AP29" s="13" t="s">
        <v>97</v>
      </c>
      <c r="AQ29" s="13" t="s">
        <v>97</v>
      </c>
      <c r="AR29" s="50" t="s">
        <v>97</v>
      </c>
      <c r="AS29" s="2106">
        <f t="shared" si="3"/>
        <v>0</v>
      </c>
      <c r="AT29" s="2107"/>
      <c r="AU29" s="2107"/>
      <c r="AV29" s="2107"/>
      <c r="AW29" s="2107"/>
      <c r="AX29" s="2107"/>
      <c r="AY29" s="2107"/>
      <c r="AZ29" s="2107"/>
      <c r="BA29" s="2107"/>
      <c r="BB29" s="2108"/>
    </row>
    <row r="30" spans="1:54" ht="42" customHeight="1">
      <c r="A30" s="2853"/>
      <c r="B30" s="2693"/>
      <c r="C30" s="2699"/>
      <c r="D30" s="290" t="s">
        <v>77</v>
      </c>
      <c r="E30" s="2051"/>
      <c r="F30" s="2048">
        <f t="shared" si="15"/>
        <v>-100</v>
      </c>
      <c r="G30" s="2099">
        <f t="shared" si="0"/>
        <v>276</v>
      </c>
      <c r="H30" s="2045">
        <v>10</v>
      </c>
      <c r="I30" s="26">
        <v>2</v>
      </c>
      <c r="J30" s="26"/>
      <c r="K30" s="26"/>
      <c r="L30" s="31"/>
      <c r="M30" s="2100">
        <f t="shared" si="7"/>
        <v>100</v>
      </c>
      <c r="N30" s="2101"/>
      <c r="O30" s="2101">
        <v>100</v>
      </c>
      <c r="P30" s="2101"/>
      <c r="Q30" s="2103"/>
      <c r="R30" s="2104"/>
      <c r="S30" s="2101">
        <v>27</v>
      </c>
      <c r="T30" s="2101">
        <v>58</v>
      </c>
      <c r="U30" s="2103">
        <v>15</v>
      </c>
      <c r="V30" s="2104">
        <v>64</v>
      </c>
      <c r="W30" s="2103">
        <v>36</v>
      </c>
      <c r="X30" s="23">
        <v>0</v>
      </c>
      <c r="Y30" s="17">
        <v>25</v>
      </c>
      <c r="Z30" s="17">
        <v>30</v>
      </c>
      <c r="AA30" s="17">
        <v>0</v>
      </c>
      <c r="AB30" s="17">
        <v>10</v>
      </c>
      <c r="AC30" s="18">
        <v>5</v>
      </c>
      <c r="AD30" s="30">
        <v>33</v>
      </c>
      <c r="AE30" s="26">
        <v>12</v>
      </c>
      <c r="AF30" s="26">
        <v>101.89</v>
      </c>
      <c r="AG30" s="2105">
        <v>100</v>
      </c>
      <c r="AH30" s="12" t="s">
        <v>98</v>
      </c>
      <c r="AI30" s="13" t="s">
        <v>98</v>
      </c>
      <c r="AJ30" s="14" t="s">
        <v>98</v>
      </c>
      <c r="AK30" s="49" t="s">
        <v>97</v>
      </c>
      <c r="AL30" s="13" t="s">
        <v>97</v>
      </c>
      <c r="AM30" s="14" t="s">
        <v>97</v>
      </c>
      <c r="AN30" s="49">
        <v>0</v>
      </c>
      <c r="AO30" s="13">
        <v>0</v>
      </c>
      <c r="AP30" s="13">
        <v>65</v>
      </c>
      <c r="AQ30" s="13">
        <v>25</v>
      </c>
      <c r="AR30" s="14">
        <v>10</v>
      </c>
      <c r="AS30" s="2195">
        <f t="shared" si="3"/>
        <v>176</v>
      </c>
      <c r="AT30" s="2193"/>
      <c r="AU30" s="2193"/>
      <c r="AV30" s="2193">
        <v>1</v>
      </c>
      <c r="AW30" s="2193"/>
      <c r="AX30" s="2193">
        <v>5</v>
      </c>
      <c r="AY30" s="2193"/>
      <c r="AZ30" s="2193"/>
      <c r="BA30" s="2193"/>
      <c r="BB30" s="2194">
        <v>170</v>
      </c>
    </row>
    <row r="31" spans="1:54" ht="42" customHeight="1" thickBot="1">
      <c r="A31" s="2853"/>
      <c r="B31" s="2703"/>
      <c r="C31" s="2706"/>
      <c r="D31" s="292" t="s">
        <v>78</v>
      </c>
      <c r="E31" s="2052"/>
      <c r="F31" s="2049">
        <f>E31-M31</f>
        <v>0</v>
      </c>
      <c r="G31" s="2099">
        <f t="shared" si="0"/>
        <v>0</v>
      </c>
      <c r="H31" s="2045">
        <f t="shared" si="13"/>
        <v>0</v>
      </c>
      <c r="I31" s="42"/>
      <c r="J31" s="42"/>
      <c r="K31" s="42"/>
      <c r="L31" s="47"/>
      <c r="M31" s="2100">
        <f t="shared" si="7"/>
        <v>0</v>
      </c>
      <c r="N31" s="2196"/>
      <c r="O31" s="2196"/>
      <c r="P31" s="2196"/>
      <c r="Q31" s="2197"/>
      <c r="R31" s="2198"/>
      <c r="S31" s="2102"/>
      <c r="T31" s="2102"/>
      <c r="U31" s="2199"/>
      <c r="V31" s="2198"/>
      <c r="W31" s="2199"/>
      <c r="X31" s="30"/>
      <c r="Y31" s="26"/>
      <c r="Z31" s="26"/>
      <c r="AA31" s="26"/>
      <c r="AB31" s="26"/>
      <c r="AC31" s="27"/>
      <c r="AD31" s="40"/>
      <c r="AE31" s="98"/>
      <c r="AF31" s="98"/>
      <c r="AG31" s="2105">
        <f t="shared" si="14"/>
        <v>0</v>
      </c>
      <c r="AH31" s="2119" t="s">
        <v>97</v>
      </c>
      <c r="AI31" s="15" t="s">
        <v>97</v>
      </c>
      <c r="AJ31" s="16" t="s">
        <v>97</v>
      </c>
      <c r="AK31" s="53" t="s">
        <v>97</v>
      </c>
      <c r="AL31" s="15" t="s">
        <v>98</v>
      </c>
      <c r="AM31" s="16" t="s">
        <v>98</v>
      </c>
      <c r="AN31" s="46"/>
      <c r="AO31" s="42"/>
      <c r="AP31" s="42"/>
      <c r="AQ31" s="42"/>
      <c r="AR31" s="2120"/>
      <c r="AS31" s="2189">
        <f t="shared" si="3"/>
        <v>0</v>
      </c>
      <c r="AT31" s="2200"/>
      <c r="AU31" s="2200"/>
      <c r="AV31" s="2200"/>
      <c r="AW31" s="2200"/>
      <c r="AX31" s="2200"/>
      <c r="AY31" s="2200"/>
      <c r="AZ31" s="2200"/>
      <c r="BA31" s="2200"/>
      <c r="BB31" s="2201"/>
    </row>
    <row r="32" spans="1:54" ht="42" customHeight="1">
      <c r="A32" s="2853"/>
      <c r="B32" s="2692" t="s">
        <v>511</v>
      </c>
      <c r="C32" s="2698" t="s">
        <v>506</v>
      </c>
      <c r="D32" s="289" t="s">
        <v>74</v>
      </c>
      <c r="E32" s="2050"/>
      <c r="F32" s="2047">
        <f t="shared" ref="F32" si="16">E32-M32</f>
        <v>-39</v>
      </c>
      <c r="G32" s="2099">
        <v>43</v>
      </c>
      <c r="H32" s="2045">
        <f t="shared" si="13"/>
        <v>0</v>
      </c>
      <c r="I32" s="43">
        <v>0</v>
      </c>
      <c r="J32" s="43"/>
      <c r="K32" s="43"/>
      <c r="L32" s="45"/>
      <c r="M32" s="2100">
        <f t="shared" si="7"/>
        <v>39</v>
      </c>
      <c r="N32" s="2088"/>
      <c r="O32" s="2088">
        <v>39</v>
      </c>
      <c r="P32" s="2088"/>
      <c r="Q32" s="2089"/>
      <c r="R32" s="2090"/>
      <c r="S32" s="2088">
        <v>32</v>
      </c>
      <c r="T32" s="2088">
        <v>0</v>
      </c>
      <c r="U32" s="2089">
        <v>7</v>
      </c>
      <c r="V32" s="2090">
        <v>35</v>
      </c>
      <c r="W32" s="2089">
        <v>4</v>
      </c>
      <c r="X32" s="44"/>
      <c r="Y32" s="43">
        <v>3</v>
      </c>
      <c r="Z32" s="43">
        <v>3</v>
      </c>
      <c r="AA32" s="43">
        <v>0</v>
      </c>
      <c r="AB32" s="43">
        <v>2</v>
      </c>
      <c r="AC32" s="2091">
        <v>0</v>
      </c>
      <c r="AD32" s="44">
        <v>45</v>
      </c>
      <c r="AE32" s="43">
        <v>29</v>
      </c>
      <c r="AF32" s="43">
        <v>8</v>
      </c>
      <c r="AG32" s="2105">
        <f>SUM(AH32:AR32)</f>
        <v>39</v>
      </c>
      <c r="AH32" s="2093" t="s">
        <v>97</v>
      </c>
      <c r="AI32" s="10" t="s">
        <v>97</v>
      </c>
      <c r="AJ32" s="11" t="s">
        <v>97</v>
      </c>
      <c r="AK32" s="44">
        <v>4</v>
      </c>
      <c r="AL32" s="43">
        <v>34</v>
      </c>
      <c r="AM32" s="45">
        <v>1</v>
      </c>
      <c r="AN32" s="48" t="s">
        <v>97</v>
      </c>
      <c r="AO32" s="10" t="s">
        <v>97</v>
      </c>
      <c r="AP32" s="10" t="s">
        <v>97</v>
      </c>
      <c r="AQ32" s="10" t="s">
        <v>97</v>
      </c>
      <c r="AR32" s="11" t="s">
        <v>97</v>
      </c>
      <c r="AS32" s="2192">
        <f t="shared" si="3"/>
        <v>4</v>
      </c>
      <c r="AT32" s="2193"/>
      <c r="AU32" s="2193"/>
      <c r="AV32" s="2193"/>
      <c r="AW32" s="2193">
        <v>4</v>
      </c>
      <c r="AX32" s="2193"/>
      <c r="AY32" s="2193"/>
      <c r="AZ32" s="2193"/>
      <c r="BA32" s="2193"/>
      <c r="BB32" s="2194"/>
    </row>
    <row r="33" spans="1:54" ht="42" customHeight="1">
      <c r="A33" s="2853"/>
      <c r="B33" s="2693"/>
      <c r="C33" s="2699"/>
      <c r="D33" s="290" t="s">
        <v>75</v>
      </c>
      <c r="E33" s="2051"/>
      <c r="F33" s="2048">
        <f>E33-M33</f>
        <v>0</v>
      </c>
      <c r="G33" s="2099">
        <f t="shared" si="0"/>
        <v>0</v>
      </c>
      <c r="H33" s="2045">
        <f t="shared" si="13"/>
        <v>0</v>
      </c>
      <c r="I33" s="26"/>
      <c r="J33" s="26"/>
      <c r="K33" s="26"/>
      <c r="L33" s="31"/>
      <c r="M33" s="2100">
        <f t="shared" si="7"/>
        <v>0</v>
      </c>
      <c r="N33" s="2101"/>
      <c r="O33" s="2102"/>
      <c r="P33" s="2102"/>
      <c r="Q33" s="2103"/>
      <c r="R33" s="2104"/>
      <c r="S33" s="2101"/>
      <c r="T33" s="2101"/>
      <c r="U33" s="2103"/>
      <c r="V33" s="2104"/>
      <c r="W33" s="2103"/>
      <c r="X33" s="23"/>
      <c r="Y33" s="17"/>
      <c r="Z33" s="17"/>
      <c r="AA33" s="17"/>
      <c r="AB33" s="17"/>
      <c r="AC33" s="18"/>
      <c r="AD33" s="30"/>
      <c r="AE33" s="26"/>
      <c r="AF33" s="26"/>
      <c r="AG33" s="2105">
        <f t="shared" si="14"/>
        <v>0</v>
      </c>
      <c r="AH33" s="12" t="s">
        <v>98</v>
      </c>
      <c r="AI33" s="13" t="s">
        <v>98</v>
      </c>
      <c r="AJ33" s="14" t="s">
        <v>98</v>
      </c>
      <c r="AK33" s="49"/>
      <c r="AL33" s="13"/>
      <c r="AM33" s="14"/>
      <c r="AN33" s="49" t="s">
        <v>97</v>
      </c>
      <c r="AO33" s="13" t="s">
        <v>97</v>
      </c>
      <c r="AP33" s="13" t="s">
        <v>97</v>
      </c>
      <c r="AQ33" s="13" t="s">
        <v>97</v>
      </c>
      <c r="AR33" s="50" t="s">
        <v>97</v>
      </c>
      <c r="AS33" s="2106">
        <f t="shared" si="3"/>
        <v>0</v>
      </c>
      <c r="AT33" s="2107"/>
      <c r="AU33" s="2107"/>
      <c r="AV33" s="2107"/>
      <c r="AW33" s="2107"/>
      <c r="AX33" s="2107"/>
      <c r="AY33" s="2107"/>
      <c r="AZ33" s="2107"/>
      <c r="BA33" s="2107"/>
      <c r="BB33" s="2108"/>
    </row>
    <row r="34" spans="1:54" ht="42" customHeight="1" thickBot="1">
      <c r="A34" s="2853"/>
      <c r="B34" s="2693"/>
      <c r="C34" s="2699"/>
      <c r="D34" s="290" t="s">
        <v>76</v>
      </c>
      <c r="E34" s="2051"/>
      <c r="F34" s="2048">
        <f t="shared" ref="F34:F35" si="17">E34-M34</f>
        <v>0</v>
      </c>
      <c r="G34" s="2099">
        <f t="shared" si="0"/>
        <v>0</v>
      </c>
      <c r="H34" s="2045">
        <f t="shared" si="13"/>
        <v>0</v>
      </c>
      <c r="I34" s="26"/>
      <c r="J34" s="26"/>
      <c r="K34" s="26"/>
      <c r="L34" s="31"/>
      <c r="M34" s="2100">
        <f t="shared" si="7"/>
        <v>0</v>
      </c>
      <c r="N34" s="2101"/>
      <c r="O34" s="2053"/>
      <c r="P34" s="2109"/>
      <c r="Q34" s="2103"/>
      <c r="R34" s="2104"/>
      <c r="S34" s="2101"/>
      <c r="T34" s="2101"/>
      <c r="U34" s="2103"/>
      <c r="V34" s="2104"/>
      <c r="W34" s="2103"/>
      <c r="X34" s="23"/>
      <c r="Y34" s="17"/>
      <c r="Z34" s="17"/>
      <c r="AA34" s="17"/>
      <c r="AB34" s="17"/>
      <c r="AC34" s="18"/>
      <c r="AD34" s="30"/>
      <c r="AE34" s="26"/>
      <c r="AF34" s="26"/>
      <c r="AG34" s="2105">
        <f t="shared" si="14"/>
        <v>0</v>
      </c>
      <c r="AH34" s="12"/>
      <c r="AI34" s="13"/>
      <c r="AJ34" s="14"/>
      <c r="AK34" s="49" t="s">
        <v>97</v>
      </c>
      <c r="AL34" s="13" t="s">
        <v>97</v>
      </c>
      <c r="AM34" s="14" t="s">
        <v>97</v>
      </c>
      <c r="AN34" s="49" t="s">
        <v>97</v>
      </c>
      <c r="AO34" s="13" t="s">
        <v>97</v>
      </c>
      <c r="AP34" s="13" t="s">
        <v>97</v>
      </c>
      <c r="AQ34" s="13" t="s">
        <v>97</v>
      </c>
      <c r="AR34" s="50" t="s">
        <v>97</v>
      </c>
      <c r="AS34" s="2106">
        <f t="shared" si="3"/>
        <v>0</v>
      </c>
      <c r="AT34" s="2107"/>
      <c r="AU34" s="2107"/>
      <c r="AV34" s="2107"/>
      <c r="AW34" s="2107"/>
      <c r="AX34" s="2107"/>
      <c r="AY34" s="2107"/>
      <c r="AZ34" s="2107"/>
      <c r="BA34" s="2107"/>
      <c r="BB34" s="2108"/>
    </row>
    <row r="35" spans="1:54" ht="42" customHeight="1">
      <c r="A35" s="2853"/>
      <c r="B35" s="2693"/>
      <c r="C35" s="2699"/>
      <c r="D35" s="290" t="s">
        <v>77</v>
      </c>
      <c r="E35" s="2051"/>
      <c r="F35" s="2048">
        <f t="shared" si="17"/>
        <v>-129</v>
      </c>
      <c r="G35" s="2099">
        <v>133</v>
      </c>
      <c r="H35" s="2045">
        <f t="shared" si="13"/>
        <v>12</v>
      </c>
      <c r="I35" s="26">
        <v>12</v>
      </c>
      <c r="J35" s="26"/>
      <c r="K35" s="26"/>
      <c r="L35" s="31"/>
      <c r="M35" s="2100">
        <f t="shared" si="7"/>
        <v>129</v>
      </c>
      <c r="N35" s="2101"/>
      <c r="O35" s="2101">
        <v>129</v>
      </c>
      <c r="P35" s="2101"/>
      <c r="Q35" s="2103"/>
      <c r="R35" s="2104"/>
      <c r="S35" s="2101">
        <v>114</v>
      </c>
      <c r="T35" s="2101">
        <v>0</v>
      </c>
      <c r="U35" s="2103">
        <v>15</v>
      </c>
      <c r="V35" s="2104">
        <v>101</v>
      </c>
      <c r="W35" s="2103">
        <v>28</v>
      </c>
      <c r="X35" s="23"/>
      <c r="Y35" s="17">
        <v>4</v>
      </c>
      <c r="Z35" s="17">
        <v>4</v>
      </c>
      <c r="AA35" s="17">
        <v>0</v>
      </c>
      <c r="AB35" s="17">
        <v>2</v>
      </c>
      <c r="AC35" s="18">
        <v>1</v>
      </c>
      <c r="AD35" s="30">
        <v>37.909999999999997</v>
      </c>
      <c r="AE35" s="26">
        <v>19.88</v>
      </c>
      <c r="AF35" s="26">
        <v>88</v>
      </c>
      <c r="AG35" s="2105">
        <f t="shared" si="14"/>
        <v>129</v>
      </c>
      <c r="AH35" s="12" t="s">
        <v>98</v>
      </c>
      <c r="AI35" s="13" t="s">
        <v>98</v>
      </c>
      <c r="AJ35" s="14" t="s">
        <v>98</v>
      </c>
      <c r="AK35" s="49" t="s">
        <v>97</v>
      </c>
      <c r="AL35" s="13" t="s">
        <v>97</v>
      </c>
      <c r="AM35" s="14" t="s">
        <v>97</v>
      </c>
      <c r="AN35" s="49">
        <v>3</v>
      </c>
      <c r="AO35" s="13">
        <v>1</v>
      </c>
      <c r="AP35" s="13">
        <v>122</v>
      </c>
      <c r="AQ35" s="13">
        <v>3</v>
      </c>
      <c r="AR35" s="14"/>
      <c r="AS35" s="2195">
        <f t="shared" si="3"/>
        <v>4</v>
      </c>
      <c r="AT35" s="2193"/>
      <c r="AU35" s="2193"/>
      <c r="AV35" s="2193"/>
      <c r="AW35" s="2193"/>
      <c r="AX35" s="2193"/>
      <c r="AY35" s="2193"/>
      <c r="AZ35" s="2193"/>
      <c r="BA35" s="2193">
        <v>4</v>
      </c>
      <c r="BB35" s="2194"/>
    </row>
    <row r="36" spans="1:54" ht="42" customHeight="1" thickBot="1">
      <c r="A36" s="2853"/>
      <c r="B36" s="2703"/>
      <c r="C36" s="2706"/>
      <c r="D36" s="292" t="s">
        <v>78</v>
      </c>
      <c r="E36" s="2052"/>
      <c r="F36" s="2049">
        <f>E36-M36</f>
        <v>0</v>
      </c>
      <c r="G36" s="2099">
        <f t="shared" si="0"/>
        <v>0</v>
      </c>
      <c r="H36" s="2045">
        <f t="shared" si="13"/>
        <v>0</v>
      </c>
      <c r="I36" s="42"/>
      <c r="J36" s="42"/>
      <c r="K36" s="42"/>
      <c r="L36" s="47"/>
      <c r="M36" s="2100">
        <f t="shared" si="7"/>
        <v>0</v>
      </c>
      <c r="N36" s="2196"/>
      <c r="O36" s="2196"/>
      <c r="P36" s="2196"/>
      <c r="Q36" s="2197"/>
      <c r="R36" s="2198"/>
      <c r="S36" s="2102"/>
      <c r="T36" s="2102"/>
      <c r="U36" s="2199"/>
      <c r="V36" s="2198"/>
      <c r="W36" s="2199"/>
      <c r="X36" s="30"/>
      <c r="Y36" s="26"/>
      <c r="Z36" s="26"/>
      <c r="AA36" s="26"/>
      <c r="AB36" s="26"/>
      <c r="AC36" s="27"/>
      <c r="AD36" s="40"/>
      <c r="AE36" s="98"/>
      <c r="AF36" s="98"/>
      <c r="AG36" s="2105">
        <f t="shared" si="14"/>
        <v>0</v>
      </c>
      <c r="AH36" s="2119" t="s">
        <v>97</v>
      </c>
      <c r="AI36" s="15" t="s">
        <v>97</v>
      </c>
      <c r="AJ36" s="16" t="s">
        <v>97</v>
      </c>
      <c r="AK36" s="53" t="s">
        <v>97</v>
      </c>
      <c r="AL36" s="15" t="s">
        <v>98</v>
      </c>
      <c r="AM36" s="16" t="s">
        <v>98</v>
      </c>
      <c r="AN36" s="46"/>
      <c r="AO36" s="42"/>
      <c r="AP36" s="42"/>
      <c r="AQ36" s="42"/>
      <c r="AR36" s="2120"/>
      <c r="AS36" s="2189">
        <f t="shared" si="3"/>
        <v>0</v>
      </c>
      <c r="AT36" s="2200"/>
      <c r="AU36" s="2200"/>
      <c r="AV36" s="2200"/>
      <c r="AW36" s="2200"/>
      <c r="AX36" s="2200"/>
      <c r="AY36" s="2200"/>
      <c r="AZ36" s="2200"/>
      <c r="BA36" s="2200"/>
      <c r="BB36" s="2201"/>
    </row>
    <row r="37" spans="1:54" ht="42" customHeight="1">
      <c r="A37" s="2853"/>
      <c r="B37" s="2695" t="s">
        <v>512</v>
      </c>
      <c r="C37" s="2720" t="s">
        <v>513</v>
      </c>
      <c r="D37" s="289" t="s">
        <v>74</v>
      </c>
      <c r="E37" s="2050"/>
      <c r="F37" s="2047">
        <f t="shared" ref="F37" si="18">E37-M37</f>
        <v>-33</v>
      </c>
      <c r="G37" s="2099">
        <v>34</v>
      </c>
      <c r="H37" s="2045">
        <v>1</v>
      </c>
      <c r="I37" s="43"/>
      <c r="J37" s="43"/>
      <c r="K37" s="43">
        <v>1</v>
      </c>
      <c r="L37" s="45"/>
      <c r="M37" s="2100">
        <f t="shared" si="7"/>
        <v>33</v>
      </c>
      <c r="N37" s="2088"/>
      <c r="O37" s="2088"/>
      <c r="P37" s="2088">
        <v>33</v>
      </c>
      <c r="Q37" s="2089"/>
      <c r="R37" s="2090"/>
      <c r="S37" s="2088"/>
      <c r="T37" s="2088"/>
      <c r="U37" s="2089">
        <v>33</v>
      </c>
      <c r="V37" s="2090">
        <v>33</v>
      </c>
      <c r="W37" s="2089"/>
      <c r="X37" s="44">
        <v>0</v>
      </c>
      <c r="Y37" s="43">
        <v>1</v>
      </c>
      <c r="Z37" s="43">
        <v>1</v>
      </c>
      <c r="AA37" s="43">
        <v>4</v>
      </c>
      <c r="AB37" s="43">
        <v>4</v>
      </c>
      <c r="AC37" s="2091">
        <v>0</v>
      </c>
      <c r="AD37" s="44">
        <v>39</v>
      </c>
      <c r="AE37" s="43">
        <v>16</v>
      </c>
      <c r="AF37" s="43">
        <v>12</v>
      </c>
      <c r="AG37" s="2105">
        <f>SUM(AH37:AR37)</f>
        <v>33</v>
      </c>
      <c r="AH37" s="2093" t="s">
        <v>97</v>
      </c>
      <c r="AI37" s="10" t="s">
        <v>97</v>
      </c>
      <c r="AJ37" s="11" t="s">
        <v>97</v>
      </c>
      <c r="AK37" s="44"/>
      <c r="AL37" s="43">
        <v>33</v>
      </c>
      <c r="AM37" s="45"/>
      <c r="AN37" s="48" t="s">
        <v>97</v>
      </c>
      <c r="AO37" s="10" t="s">
        <v>97</v>
      </c>
      <c r="AP37" s="10" t="s">
        <v>97</v>
      </c>
      <c r="AQ37" s="10" t="s">
        <v>97</v>
      </c>
      <c r="AR37" s="11" t="s">
        <v>97</v>
      </c>
      <c r="AS37" s="2192">
        <f t="shared" si="3"/>
        <v>1</v>
      </c>
      <c r="AT37" s="2193"/>
      <c r="AU37" s="2193"/>
      <c r="AV37" s="2193"/>
      <c r="AW37" s="2193"/>
      <c r="AX37" s="2193"/>
      <c r="AY37" s="2193"/>
      <c r="AZ37" s="2193"/>
      <c r="BA37" s="2193"/>
      <c r="BB37" s="2194">
        <v>1</v>
      </c>
    </row>
    <row r="38" spans="1:54" ht="42" customHeight="1">
      <c r="A38" s="2853"/>
      <c r="B38" s="2696"/>
      <c r="C38" s="2721"/>
      <c r="D38" s="290" t="s">
        <v>75</v>
      </c>
      <c r="E38" s="2051"/>
      <c r="F38" s="2048">
        <f>E38-M38</f>
        <v>0</v>
      </c>
      <c r="G38" s="2099">
        <f t="shared" si="0"/>
        <v>0</v>
      </c>
      <c r="H38" s="2045">
        <f t="shared" si="13"/>
        <v>0</v>
      </c>
      <c r="I38" s="26"/>
      <c r="J38" s="26"/>
      <c r="K38" s="26"/>
      <c r="L38" s="31"/>
      <c r="M38" s="2100">
        <f t="shared" si="7"/>
        <v>0</v>
      </c>
      <c r="N38" s="2101"/>
      <c r="O38" s="2102"/>
      <c r="P38" s="2102"/>
      <c r="Q38" s="2103"/>
      <c r="R38" s="2104"/>
      <c r="S38" s="2101"/>
      <c r="T38" s="2101"/>
      <c r="U38" s="2103"/>
      <c r="V38" s="2104"/>
      <c r="W38" s="2103"/>
      <c r="X38" s="23"/>
      <c r="Y38" s="17"/>
      <c r="Z38" s="17"/>
      <c r="AA38" s="17"/>
      <c r="AB38" s="17"/>
      <c r="AC38" s="18"/>
      <c r="AD38" s="30"/>
      <c r="AE38" s="26"/>
      <c r="AF38" s="26"/>
      <c r="AG38" s="2105">
        <f t="shared" si="14"/>
        <v>0</v>
      </c>
      <c r="AH38" s="12" t="s">
        <v>98</v>
      </c>
      <c r="AI38" s="13" t="s">
        <v>98</v>
      </c>
      <c r="AJ38" s="14" t="s">
        <v>98</v>
      </c>
      <c r="AK38" s="49"/>
      <c r="AL38" s="13"/>
      <c r="AM38" s="14"/>
      <c r="AN38" s="49" t="s">
        <v>97</v>
      </c>
      <c r="AO38" s="13" t="s">
        <v>97</v>
      </c>
      <c r="AP38" s="13" t="s">
        <v>97</v>
      </c>
      <c r="AQ38" s="13" t="s">
        <v>97</v>
      </c>
      <c r="AR38" s="50" t="s">
        <v>97</v>
      </c>
      <c r="AS38" s="2192">
        <f t="shared" si="3"/>
        <v>0</v>
      </c>
      <c r="AT38" s="2107"/>
      <c r="AU38" s="2107"/>
      <c r="AV38" s="2107"/>
      <c r="AW38" s="2107"/>
      <c r="AX38" s="2107"/>
      <c r="AY38" s="2107"/>
      <c r="AZ38" s="2107"/>
      <c r="BA38" s="2107"/>
      <c r="BB38" s="2108"/>
    </row>
    <row r="39" spans="1:54" ht="42" customHeight="1">
      <c r="A39" s="2853"/>
      <c r="B39" s="2696"/>
      <c r="C39" s="2721"/>
      <c r="D39" s="290" t="s">
        <v>76</v>
      </c>
      <c r="E39" s="2051"/>
      <c r="F39" s="2048">
        <f t="shared" ref="F39:F40" si="19">E39-M39</f>
        <v>0</v>
      </c>
      <c r="G39" s="2099">
        <f t="shared" si="0"/>
        <v>0</v>
      </c>
      <c r="H39" s="2045">
        <f t="shared" si="13"/>
        <v>0</v>
      </c>
      <c r="I39" s="26"/>
      <c r="J39" s="26"/>
      <c r="K39" s="26"/>
      <c r="L39" s="31"/>
      <c r="M39" s="2100">
        <f t="shared" si="7"/>
        <v>0</v>
      </c>
      <c r="N39" s="2101"/>
      <c r="O39" s="2053"/>
      <c r="P39" s="2109"/>
      <c r="Q39" s="2103"/>
      <c r="R39" s="2104"/>
      <c r="S39" s="2101"/>
      <c r="T39" s="2101"/>
      <c r="U39" s="2103"/>
      <c r="V39" s="2104"/>
      <c r="W39" s="2103"/>
      <c r="X39" s="23"/>
      <c r="Y39" s="17"/>
      <c r="Z39" s="17"/>
      <c r="AA39" s="17"/>
      <c r="AB39" s="17"/>
      <c r="AC39" s="18"/>
      <c r="AD39" s="30"/>
      <c r="AE39" s="26"/>
      <c r="AF39" s="26"/>
      <c r="AG39" s="2105">
        <f t="shared" si="14"/>
        <v>0</v>
      </c>
      <c r="AH39" s="12"/>
      <c r="AI39" s="13"/>
      <c r="AJ39" s="14"/>
      <c r="AK39" s="49" t="s">
        <v>97</v>
      </c>
      <c r="AL39" s="13" t="s">
        <v>97</v>
      </c>
      <c r="AM39" s="14" t="s">
        <v>97</v>
      </c>
      <c r="AN39" s="49" t="s">
        <v>97</v>
      </c>
      <c r="AO39" s="13" t="s">
        <v>97</v>
      </c>
      <c r="AP39" s="13" t="s">
        <v>97</v>
      </c>
      <c r="AQ39" s="13" t="s">
        <v>97</v>
      </c>
      <c r="AR39" s="50" t="s">
        <v>97</v>
      </c>
      <c r="AS39" s="2192">
        <f t="shared" si="3"/>
        <v>0</v>
      </c>
      <c r="AT39" s="2107"/>
      <c r="AU39" s="2107"/>
      <c r="AV39" s="2107"/>
      <c r="AW39" s="2107"/>
      <c r="AX39" s="2107"/>
      <c r="AY39" s="2107"/>
      <c r="AZ39" s="2107"/>
      <c r="BA39" s="2107"/>
      <c r="BB39" s="2108"/>
    </row>
    <row r="40" spans="1:54" ht="42" customHeight="1">
      <c r="A40" s="2853"/>
      <c r="B40" s="2696"/>
      <c r="C40" s="2721"/>
      <c r="D40" s="290" t="s">
        <v>77</v>
      </c>
      <c r="E40" s="2051"/>
      <c r="F40" s="2048">
        <f t="shared" si="19"/>
        <v>-189</v>
      </c>
      <c r="G40" s="2099">
        <v>195</v>
      </c>
      <c r="H40" s="2045">
        <v>17</v>
      </c>
      <c r="I40" s="26"/>
      <c r="J40" s="26"/>
      <c r="K40" s="26">
        <v>17</v>
      </c>
      <c r="L40" s="31"/>
      <c r="M40" s="2100">
        <v>189</v>
      </c>
      <c r="N40" s="2101"/>
      <c r="O40" s="2101"/>
      <c r="P40" s="2101">
        <v>189</v>
      </c>
      <c r="Q40" s="2103"/>
      <c r="R40" s="2104"/>
      <c r="S40" s="2101"/>
      <c r="T40" s="2101"/>
      <c r="U40" s="2103">
        <v>189</v>
      </c>
      <c r="V40" s="2104">
        <v>169</v>
      </c>
      <c r="W40" s="2103">
        <v>20</v>
      </c>
      <c r="X40" s="23"/>
      <c r="Y40" s="17">
        <v>21</v>
      </c>
      <c r="Z40" s="17">
        <v>21</v>
      </c>
      <c r="AA40" s="17">
        <v>82</v>
      </c>
      <c r="AB40" s="17">
        <v>25</v>
      </c>
      <c r="AC40" s="18"/>
      <c r="AD40" s="30">
        <v>39</v>
      </c>
      <c r="AE40" s="26">
        <v>18</v>
      </c>
      <c r="AF40" s="26">
        <v>100</v>
      </c>
      <c r="AG40" s="2105">
        <f t="shared" si="14"/>
        <v>189</v>
      </c>
      <c r="AH40" s="12" t="s">
        <v>98</v>
      </c>
      <c r="AI40" s="13" t="s">
        <v>98</v>
      </c>
      <c r="AJ40" s="14" t="s">
        <v>98</v>
      </c>
      <c r="AK40" s="49" t="s">
        <v>97</v>
      </c>
      <c r="AL40" s="13" t="s">
        <v>97</v>
      </c>
      <c r="AM40" s="14" t="s">
        <v>97</v>
      </c>
      <c r="AN40" s="49">
        <v>2</v>
      </c>
      <c r="AO40" s="13">
        <v>1</v>
      </c>
      <c r="AP40" s="13">
        <v>164</v>
      </c>
      <c r="AQ40" s="13">
        <v>20</v>
      </c>
      <c r="AR40" s="14">
        <v>2</v>
      </c>
      <c r="AS40" s="2192">
        <f t="shared" si="3"/>
        <v>6</v>
      </c>
      <c r="AT40" s="2193"/>
      <c r="AU40" s="2193"/>
      <c r="AV40" s="2193">
        <v>1</v>
      </c>
      <c r="AW40" s="2193"/>
      <c r="AX40" s="2193"/>
      <c r="AY40" s="2193"/>
      <c r="AZ40" s="2193"/>
      <c r="BA40" s="2193">
        <v>3</v>
      </c>
      <c r="BB40" s="2194">
        <v>2</v>
      </c>
    </row>
    <row r="41" spans="1:54" ht="42" customHeight="1" thickBot="1">
      <c r="A41" s="2853"/>
      <c r="B41" s="2696"/>
      <c r="C41" s="2721"/>
      <c r="D41" s="292" t="s">
        <v>78</v>
      </c>
      <c r="E41" s="2052"/>
      <c r="F41" s="2049">
        <f>E41-M41</f>
        <v>0</v>
      </c>
      <c r="G41" s="2099">
        <f t="shared" si="0"/>
        <v>0</v>
      </c>
      <c r="H41" s="2045">
        <f t="shared" si="13"/>
        <v>0</v>
      </c>
      <c r="I41" s="42"/>
      <c r="J41" s="42"/>
      <c r="K41" s="42"/>
      <c r="L41" s="47"/>
      <c r="M41" s="2100">
        <f t="shared" si="7"/>
        <v>0</v>
      </c>
      <c r="N41" s="2196"/>
      <c r="O41" s="2196"/>
      <c r="P41" s="2196"/>
      <c r="Q41" s="2197"/>
      <c r="R41" s="2198"/>
      <c r="S41" s="2102"/>
      <c r="T41" s="2102"/>
      <c r="U41" s="2199"/>
      <c r="V41" s="2198"/>
      <c r="W41" s="2199"/>
      <c r="X41" s="30"/>
      <c r="Y41" s="26"/>
      <c r="Z41" s="26"/>
      <c r="AA41" s="26"/>
      <c r="AB41" s="26"/>
      <c r="AC41" s="27"/>
      <c r="AD41" s="40"/>
      <c r="AE41" s="98"/>
      <c r="AF41" s="98"/>
      <c r="AG41" s="2105">
        <f t="shared" si="14"/>
        <v>0</v>
      </c>
      <c r="AH41" s="2119" t="s">
        <v>97</v>
      </c>
      <c r="AI41" s="15" t="s">
        <v>97</v>
      </c>
      <c r="AJ41" s="16" t="s">
        <v>97</v>
      </c>
      <c r="AK41" s="53" t="s">
        <v>97</v>
      </c>
      <c r="AL41" s="15" t="s">
        <v>98</v>
      </c>
      <c r="AM41" s="16" t="s">
        <v>98</v>
      </c>
      <c r="AN41" s="46"/>
      <c r="AO41" s="42"/>
      <c r="AP41" s="42"/>
      <c r="AQ41" s="42"/>
      <c r="AR41" s="2120"/>
      <c r="AS41" s="2192">
        <f t="shared" si="3"/>
        <v>0</v>
      </c>
      <c r="AT41" s="2200"/>
      <c r="AU41" s="2200"/>
      <c r="AV41" s="2200"/>
      <c r="AW41" s="2200"/>
      <c r="AX41" s="2200"/>
      <c r="AY41" s="2200"/>
      <c r="AZ41" s="2200"/>
      <c r="BA41" s="2200"/>
      <c r="BB41" s="2201"/>
    </row>
    <row r="42" spans="1:54" ht="42" customHeight="1">
      <c r="A42" s="2853"/>
      <c r="B42" s="2692" t="s">
        <v>514</v>
      </c>
      <c r="C42" s="2698" t="s">
        <v>515</v>
      </c>
      <c r="D42" s="289" t="s">
        <v>74</v>
      </c>
      <c r="E42" s="2050"/>
      <c r="F42" s="2047">
        <f t="shared" ref="F42" si="20">E42-M42</f>
        <v>-39</v>
      </c>
      <c r="G42" s="2099">
        <v>39</v>
      </c>
      <c r="H42" s="2045">
        <f t="shared" ref="H42:H86" si="21">SUM(I42:L42)</f>
        <v>0</v>
      </c>
      <c r="I42" s="43">
        <v>0</v>
      </c>
      <c r="J42" s="43"/>
      <c r="K42" s="43"/>
      <c r="L42" s="45"/>
      <c r="M42" s="2100">
        <f t="shared" si="7"/>
        <v>39</v>
      </c>
      <c r="N42" s="2088">
        <v>0</v>
      </c>
      <c r="O42" s="2088">
        <v>39</v>
      </c>
      <c r="P42" s="2088">
        <v>0</v>
      </c>
      <c r="Q42" s="2089">
        <v>0</v>
      </c>
      <c r="R42" s="2090">
        <v>3</v>
      </c>
      <c r="S42" s="2088"/>
      <c r="T42" s="2088">
        <v>36</v>
      </c>
      <c r="U42" s="2089"/>
      <c r="V42" s="2090">
        <v>38</v>
      </c>
      <c r="W42" s="2089">
        <v>1</v>
      </c>
      <c r="X42" s="44"/>
      <c r="Y42" s="43">
        <v>0</v>
      </c>
      <c r="Z42" s="43">
        <v>0</v>
      </c>
      <c r="AA42" s="43">
        <v>0</v>
      </c>
      <c r="AB42" s="43">
        <v>3</v>
      </c>
      <c r="AC42" s="2091">
        <v>0</v>
      </c>
      <c r="AD42" s="44">
        <v>37</v>
      </c>
      <c r="AE42" s="43">
        <v>19</v>
      </c>
      <c r="AF42" s="43">
        <v>11</v>
      </c>
      <c r="AG42" s="2105">
        <f>SUM(AH42:AR42)</f>
        <v>39</v>
      </c>
      <c r="AH42" s="2093" t="s">
        <v>97</v>
      </c>
      <c r="AI42" s="10" t="s">
        <v>97</v>
      </c>
      <c r="AJ42" s="11" t="s">
        <v>97</v>
      </c>
      <c r="AK42" s="44">
        <v>4</v>
      </c>
      <c r="AL42" s="43">
        <v>34</v>
      </c>
      <c r="AM42" s="45">
        <v>1</v>
      </c>
      <c r="AN42" s="48" t="s">
        <v>97</v>
      </c>
      <c r="AO42" s="10" t="s">
        <v>97</v>
      </c>
      <c r="AP42" s="10" t="s">
        <v>97</v>
      </c>
      <c r="AQ42" s="10" t="s">
        <v>97</v>
      </c>
      <c r="AR42" s="11" t="s">
        <v>97</v>
      </c>
      <c r="AS42" s="2192">
        <f t="shared" si="3"/>
        <v>0</v>
      </c>
      <c r="AT42" s="2193"/>
      <c r="AU42" s="2193"/>
      <c r="AV42" s="2193"/>
      <c r="AW42" s="2193"/>
      <c r="AX42" s="2193"/>
      <c r="AY42" s="2193"/>
      <c r="AZ42" s="2193"/>
      <c r="BA42" s="2193"/>
      <c r="BB42" s="2194"/>
    </row>
    <row r="43" spans="1:54" ht="42" customHeight="1">
      <c r="A43" s="2853"/>
      <c r="B43" s="2693"/>
      <c r="C43" s="2699"/>
      <c r="D43" s="290" t="s">
        <v>75</v>
      </c>
      <c r="E43" s="2051"/>
      <c r="F43" s="2048">
        <f>E43-M43</f>
        <v>0</v>
      </c>
      <c r="G43" s="2099">
        <f t="shared" ref="G43:G44" si="22">SUM(M43,AS43)</f>
        <v>0</v>
      </c>
      <c r="H43" s="2045">
        <f t="shared" si="21"/>
        <v>0</v>
      </c>
      <c r="I43" s="26"/>
      <c r="J43" s="26"/>
      <c r="K43" s="26"/>
      <c r="L43" s="31"/>
      <c r="M43" s="2100">
        <f t="shared" si="7"/>
        <v>0</v>
      </c>
      <c r="N43" s="2101"/>
      <c r="O43" s="2102"/>
      <c r="P43" s="2102"/>
      <c r="Q43" s="2103"/>
      <c r="R43" s="2104"/>
      <c r="S43" s="2101"/>
      <c r="T43" s="2101"/>
      <c r="U43" s="2103"/>
      <c r="V43" s="2104"/>
      <c r="W43" s="2103"/>
      <c r="X43" s="23"/>
      <c r="Y43" s="17"/>
      <c r="Z43" s="17"/>
      <c r="AA43" s="17"/>
      <c r="AB43" s="17"/>
      <c r="AC43" s="18"/>
      <c r="AD43" s="30"/>
      <c r="AE43" s="26"/>
      <c r="AF43" s="26"/>
      <c r="AG43" s="2105">
        <f t="shared" ref="AG43:AG46" si="23">SUM(AN43:AR43)</f>
        <v>0</v>
      </c>
      <c r="AH43" s="12" t="s">
        <v>98</v>
      </c>
      <c r="AI43" s="13" t="s">
        <v>98</v>
      </c>
      <c r="AJ43" s="14" t="s">
        <v>98</v>
      </c>
      <c r="AK43" s="49"/>
      <c r="AL43" s="13"/>
      <c r="AM43" s="14"/>
      <c r="AN43" s="49" t="s">
        <v>97</v>
      </c>
      <c r="AO43" s="13" t="s">
        <v>97</v>
      </c>
      <c r="AP43" s="13" t="s">
        <v>97</v>
      </c>
      <c r="AQ43" s="13" t="s">
        <v>97</v>
      </c>
      <c r="AR43" s="50" t="s">
        <v>97</v>
      </c>
      <c r="AS43" s="2106">
        <f t="shared" si="3"/>
        <v>0</v>
      </c>
      <c r="AT43" s="2107"/>
      <c r="AU43" s="2107"/>
      <c r="AV43" s="2107"/>
      <c r="AW43" s="2107"/>
      <c r="AX43" s="2107"/>
      <c r="AY43" s="2107"/>
      <c r="AZ43" s="2107"/>
      <c r="BA43" s="2107"/>
      <c r="BB43" s="2108"/>
    </row>
    <row r="44" spans="1:54" ht="42" customHeight="1" thickBot="1">
      <c r="A44" s="2853"/>
      <c r="B44" s="2693"/>
      <c r="C44" s="2699"/>
      <c r="D44" s="290" t="s">
        <v>76</v>
      </c>
      <c r="E44" s="2051"/>
      <c r="F44" s="2048">
        <f t="shared" ref="F44:F45" si="24">E44-M44</f>
        <v>0</v>
      </c>
      <c r="G44" s="2099">
        <f t="shared" si="22"/>
        <v>0</v>
      </c>
      <c r="H44" s="2045">
        <f t="shared" si="21"/>
        <v>0</v>
      </c>
      <c r="I44" s="26"/>
      <c r="J44" s="26"/>
      <c r="K44" s="26"/>
      <c r="L44" s="31"/>
      <c r="M44" s="2100">
        <f t="shared" si="7"/>
        <v>0</v>
      </c>
      <c r="N44" s="2101"/>
      <c r="O44" s="2053"/>
      <c r="P44" s="2109"/>
      <c r="Q44" s="2103"/>
      <c r="R44" s="2104"/>
      <c r="S44" s="2101"/>
      <c r="T44" s="2101"/>
      <c r="U44" s="2103"/>
      <c r="V44" s="2104"/>
      <c r="W44" s="2103"/>
      <c r="X44" s="23"/>
      <c r="Y44" s="17"/>
      <c r="Z44" s="17"/>
      <c r="AA44" s="17"/>
      <c r="AB44" s="17"/>
      <c r="AC44" s="18"/>
      <c r="AD44" s="30"/>
      <c r="AE44" s="26"/>
      <c r="AF44" s="26"/>
      <c r="AG44" s="2105">
        <f t="shared" si="23"/>
        <v>0</v>
      </c>
      <c r="AH44" s="12"/>
      <c r="AI44" s="13"/>
      <c r="AJ44" s="14"/>
      <c r="AK44" s="49" t="s">
        <v>97</v>
      </c>
      <c r="AL44" s="13" t="s">
        <v>97</v>
      </c>
      <c r="AM44" s="14" t="s">
        <v>97</v>
      </c>
      <c r="AN44" s="49" t="s">
        <v>97</v>
      </c>
      <c r="AO44" s="13" t="s">
        <v>97</v>
      </c>
      <c r="AP44" s="13" t="s">
        <v>97</v>
      </c>
      <c r="AQ44" s="13" t="s">
        <v>97</v>
      </c>
      <c r="AR44" s="50" t="s">
        <v>97</v>
      </c>
      <c r="AS44" s="2106">
        <f t="shared" si="3"/>
        <v>0</v>
      </c>
      <c r="AT44" s="2107"/>
      <c r="AU44" s="2107"/>
      <c r="AV44" s="2107"/>
      <c r="AW44" s="2107"/>
      <c r="AX44" s="2107"/>
      <c r="AY44" s="2107"/>
      <c r="AZ44" s="2107"/>
      <c r="BA44" s="2107"/>
      <c r="BB44" s="2108"/>
    </row>
    <row r="45" spans="1:54" ht="42" customHeight="1">
      <c r="A45" s="2853"/>
      <c r="B45" s="2693"/>
      <c r="C45" s="2699"/>
      <c r="D45" s="290" t="s">
        <v>77</v>
      </c>
      <c r="E45" s="2051"/>
      <c r="F45" s="2048">
        <f t="shared" si="24"/>
        <v>-492</v>
      </c>
      <c r="G45" s="2099">
        <v>505</v>
      </c>
      <c r="H45" s="2045">
        <v>17</v>
      </c>
      <c r="I45" s="26">
        <v>17</v>
      </c>
      <c r="J45" s="26"/>
      <c r="K45" s="26"/>
      <c r="L45" s="31"/>
      <c r="M45" s="2100">
        <v>492</v>
      </c>
      <c r="N45" s="2101">
        <v>0</v>
      </c>
      <c r="O45" s="2101">
        <v>492</v>
      </c>
      <c r="P45" s="2101">
        <v>0</v>
      </c>
      <c r="Q45" s="2103">
        <v>0</v>
      </c>
      <c r="R45" s="2104">
        <v>2</v>
      </c>
      <c r="S45" s="2101">
        <v>0</v>
      </c>
      <c r="T45" s="2101">
        <v>490</v>
      </c>
      <c r="U45" s="2103">
        <v>0</v>
      </c>
      <c r="V45" s="2104">
        <v>458</v>
      </c>
      <c r="W45" s="2103">
        <v>34</v>
      </c>
      <c r="X45" s="23"/>
      <c r="Y45" s="17">
        <v>6</v>
      </c>
      <c r="Z45" s="17">
        <v>6</v>
      </c>
      <c r="AA45" s="17">
        <v>14</v>
      </c>
      <c r="AB45" s="17">
        <v>27</v>
      </c>
      <c r="AC45" s="18">
        <v>0</v>
      </c>
      <c r="AD45" s="30">
        <v>35</v>
      </c>
      <c r="AE45" s="26">
        <v>18</v>
      </c>
      <c r="AF45" s="26">
        <v>114</v>
      </c>
      <c r="AG45" s="2105">
        <f t="shared" si="23"/>
        <v>492</v>
      </c>
      <c r="AH45" s="12" t="s">
        <v>98</v>
      </c>
      <c r="AI45" s="13" t="s">
        <v>98</v>
      </c>
      <c r="AJ45" s="14" t="s">
        <v>98</v>
      </c>
      <c r="AK45" s="49" t="s">
        <v>97</v>
      </c>
      <c r="AL45" s="13" t="s">
        <v>97</v>
      </c>
      <c r="AM45" s="14" t="s">
        <v>97</v>
      </c>
      <c r="AN45" s="49">
        <v>5</v>
      </c>
      <c r="AO45" s="13">
        <v>0</v>
      </c>
      <c r="AP45" s="13">
        <v>340</v>
      </c>
      <c r="AQ45" s="13">
        <v>108</v>
      </c>
      <c r="AR45" s="14">
        <v>39</v>
      </c>
      <c r="AS45" s="2195">
        <f t="shared" si="3"/>
        <v>13</v>
      </c>
      <c r="AT45" s="2193"/>
      <c r="AU45" s="2193"/>
      <c r="AV45" s="2193"/>
      <c r="AW45" s="2193"/>
      <c r="AX45" s="2193">
        <v>13</v>
      </c>
      <c r="AY45" s="2193"/>
      <c r="AZ45" s="2193"/>
      <c r="BA45" s="2193"/>
      <c r="BB45" s="2194"/>
    </row>
    <row r="46" spans="1:54" ht="42" customHeight="1" thickBot="1">
      <c r="A46" s="2853"/>
      <c r="B46" s="2703"/>
      <c r="C46" s="2706"/>
      <c r="D46" s="292" t="s">
        <v>78</v>
      </c>
      <c r="E46" s="2052"/>
      <c r="F46" s="2049">
        <f>E46-M46</f>
        <v>0</v>
      </c>
      <c r="G46" s="2099">
        <f t="shared" ref="G46" si="25">SUM(M46,AS46)</f>
        <v>0</v>
      </c>
      <c r="H46" s="2045">
        <f t="shared" si="21"/>
        <v>0</v>
      </c>
      <c r="I46" s="42"/>
      <c r="J46" s="42"/>
      <c r="K46" s="42"/>
      <c r="L46" s="47"/>
      <c r="M46" s="2100">
        <f t="shared" si="7"/>
        <v>0</v>
      </c>
      <c r="N46" s="2196"/>
      <c r="O46" s="2196"/>
      <c r="P46" s="2196"/>
      <c r="Q46" s="2197"/>
      <c r="R46" s="2198"/>
      <c r="S46" s="2102"/>
      <c r="T46" s="2102"/>
      <c r="U46" s="2199"/>
      <c r="V46" s="2198"/>
      <c r="W46" s="2199"/>
      <c r="X46" s="30"/>
      <c r="Y46" s="26"/>
      <c r="Z46" s="26"/>
      <c r="AA46" s="26"/>
      <c r="AB46" s="26"/>
      <c r="AC46" s="27"/>
      <c r="AD46" s="40"/>
      <c r="AE46" s="98"/>
      <c r="AF46" s="98"/>
      <c r="AG46" s="2105">
        <f t="shared" si="23"/>
        <v>0</v>
      </c>
      <c r="AH46" s="2119" t="s">
        <v>97</v>
      </c>
      <c r="AI46" s="15" t="s">
        <v>97</v>
      </c>
      <c r="AJ46" s="16" t="s">
        <v>97</v>
      </c>
      <c r="AK46" s="53" t="s">
        <v>97</v>
      </c>
      <c r="AL46" s="15" t="s">
        <v>98</v>
      </c>
      <c r="AM46" s="16" t="s">
        <v>98</v>
      </c>
      <c r="AN46" s="46"/>
      <c r="AO46" s="42"/>
      <c r="AP46" s="42"/>
      <c r="AQ46" s="42"/>
      <c r="AR46" s="2120"/>
      <c r="AS46" s="2189">
        <f t="shared" si="3"/>
        <v>0</v>
      </c>
      <c r="AT46" s="2200"/>
      <c r="AU46" s="2200"/>
      <c r="AV46" s="2200"/>
      <c r="AW46" s="2200"/>
      <c r="AX46" s="2200"/>
      <c r="AY46" s="2200"/>
      <c r="AZ46" s="2200"/>
      <c r="BA46" s="2200"/>
      <c r="BB46" s="2201"/>
    </row>
    <row r="47" spans="1:54" ht="42" customHeight="1">
      <c r="A47" s="2853"/>
      <c r="B47" s="2692" t="s">
        <v>516</v>
      </c>
      <c r="C47" s="2698" t="s">
        <v>517</v>
      </c>
      <c r="D47" s="289" t="s">
        <v>74</v>
      </c>
      <c r="E47" s="2050"/>
      <c r="F47" s="2047">
        <f t="shared" ref="F47" si="26">E47-M47</f>
        <v>-51</v>
      </c>
      <c r="G47" s="2099">
        <v>52</v>
      </c>
      <c r="H47" s="2045">
        <v>2</v>
      </c>
      <c r="I47" s="43">
        <v>2</v>
      </c>
      <c r="J47" s="43"/>
      <c r="K47" s="43"/>
      <c r="L47" s="45"/>
      <c r="M47" s="2100">
        <f t="shared" si="7"/>
        <v>51</v>
      </c>
      <c r="N47" s="2088"/>
      <c r="O47" s="2088">
        <v>51</v>
      </c>
      <c r="P47" s="2088"/>
      <c r="Q47" s="2089"/>
      <c r="R47" s="2090">
        <v>3</v>
      </c>
      <c r="S47" s="2088">
        <v>0</v>
      </c>
      <c r="T47" s="2088">
        <v>48</v>
      </c>
      <c r="U47" s="2089">
        <v>0</v>
      </c>
      <c r="V47" s="2090">
        <v>50</v>
      </c>
      <c r="W47" s="2089">
        <v>1</v>
      </c>
      <c r="X47" s="44">
        <v>0</v>
      </c>
      <c r="Y47" s="43">
        <v>3</v>
      </c>
      <c r="Z47" s="43">
        <v>2</v>
      </c>
      <c r="AA47" s="43">
        <v>2</v>
      </c>
      <c r="AB47" s="43">
        <v>7</v>
      </c>
      <c r="AC47" s="2091">
        <v>0</v>
      </c>
      <c r="AD47" s="44">
        <v>36</v>
      </c>
      <c r="AE47" s="43">
        <v>16</v>
      </c>
      <c r="AF47" s="43">
        <v>11</v>
      </c>
      <c r="AG47" s="2105">
        <v>51</v>
      </c>
      <c r="AH47" s="2093" t="s">
        <v>97</v>
      </c>
      <c r="AI47" s="10" t="s">
        <v>97</v>
      </c>
      <c r="AJ47" s="11" t="s">
        <v>97</v>
      </c>
      <c r="AK47" s="44">
        <v>7</v>
      </c>
      <c r="AL47" s="43">
        <v>40</v>
      </c>
      <c r="AM47" s="45">
        <v>4</v>
      </c>
      <c r="AN47" s="48" t="s">
        <v>97</v>
      </c>
      <c r="AO47" s="10" t="s">
        <v>97</v>
      </c>
      <c r="AP47" s="10" t="s">
        <v>97</v>
      </c>
      <c r="AQ47" s="10" t="s">
        <v>97</v>
      </c>
      <c r="AR47" s="11" t="s">
        <v>97</v>
      </c>
      <c r="AS47" s="2192">
        <f t="shared" si="3"/>
        <v>1</v>
      </c>
      <c r="AT47" s="2193"/>
      <c r="AU47" s="2193"/>
      <c r="AV47" s="2193"/>
      <c r="AW47" s="2193"/>
      <c r="AX47" s="2193">
        <v>1</v>
      </c>
      <c r="AY47" s="2193"/>
      <c r="AZ47" s="2193"/>
      <c r="BA47" s="2193"/>
      <c r="BB47" s="2194"/>
    </row>
    <row r="48" spans="1:54" ht="42" customHeight="1">
      <c r="A48" s="2853"/>
      <c r="B48" s="2693"/>
      <c r="C48" s="2699"/>
      <c r="D48" s="290" t="s">
        <v>75</v>
      </c>
      <c r="E48" s="2051"/>
      <c r="F48" s="2048">
        <f>E48-M48</f>
        <v>0</v>
      </c>
      <c r="G48" s="2099">
        <f t="shared" ref="G48:G49" si="27">SUM(M48,AS48)</f>
        <v>0</v>
      </c>
      <c r="H48" s="2045">
        <f t="shared" si="21"/>
        <v>0</v>
      </c>
      <c r="I48" s="26"/>
      <c r="J48" s="26"/>
      <c r="K48" s="26"/>
      <c r="L48" s="31"/>
      <c r="M48" s="2100">
        <f t="shared" si="7"/>
        <v>0</v>
      </c>
      <c r="N48" s="2101"/>
      <c r="O48" s="2102"/>
      <c r="P48" s="2102"/>
      <c r="Q48" s="2103"/>
      <c r="R48" s="2104"/>
      <c r="S48" s="2101"/>
      <c r="T48" s="2101"/>
      <c r="U48" s="2103"/>
      <c r="V48" s="2104"/>
      <c r="W48" s="2103"/>
      <c r="X48" s="23"/>
      <c r="Y48" s="17"/>
      <c r="Z48" s="17"/>
      <c r="AA48" s="17"/>
      <c r="AB48" s="17"/>
      <c r="AC48" s="18"/>
      <c r="AD48" s="30"/>
      <c r="AE48" s="26"/>
      <c r="AF48" s="26"/>
      <c r="AG48" s="2105">
        <f t="shared" ref="AG48:AG51" si="28">SUM(AN48:AR48)</f>
        <v>0</v>
      </c>
      <c r="AH48" s="12" t="s">
        <v>98</v>
      </c>
      <c r="AI48" s="13" t="s">
        <v>98</v>
      </c>
      <c r="AJ48" s="14" t="s">
        <v>98</v>
      </c>
      <c r="AK48" s="49"/>
      <c r="AL48" s="13"/>
      <c r="AM48" s="14"/>
      <c r="AN48" s="49" t="s">
        <v>97</v>
      </c>
      <c r="AO48" s="13" t="s">
        <v>97</v>
      </c>
      <c r="AP48" s="13" t="s">
        <v>97</v>
      </c>
      <c r="AQ48" s="13" t="s">
        <v>97</v>
      </c>
      <c r="AR48" s="50" t="s">
        <v>97</v>
      </c>
      <c r="AS48" s="2106">
        <f t="shared" si="3"/>
        <v>0</v>
      </c>
      <c r="AT48" s="2107"/>
      <c r="AU48" s="2107"/>
      <c r="AV48" s="2107"/>
      <c r="AW48" s="2107"/>
      <c r="AX48" s="2107"/>
      <c r="AY48" s="2107"/>
      <c r="AZ48" s="2107"/>
      <c r="BA48" s="2107"/>
      <c r="BB48" s="2108"/>
    </row>
    <row r="49" spans="1:54" ht="42" customHeight="1" thickBot="1">
      <c r="A49" s="2853"/>
      <c r="B49" s="2693"/>
      <c r="C49" s="2699"/>
      <c r="D49" s="290" t="s">
        <v>76</v>
      </c>
      <c r="E49" s="2051"/>
      <c r="F49" s="2048">
        <f t="shared" ref="F49:F50" si="29">E49-M49</f>
        <v>0</v>
      </c>
      <c r="G49" s="2099">
        <f t="shared" si="27"/>
        <v>0</v>
      </c>
      <c r="H49" s="2045">
        <f t="shared" si="21"/>
        <v>0</v>
      </c>
      <c r="I49" s="26"/>
      <c r="J49" s="26"/>
      <c r="K49" s="26"/>
      <c r="L49" s="31"/>
      <c r="M49" s="2100">
        <f t="shared" si="7"/>
        <v>0</v>
      </c>
      <c r="N49" s="2101"/>
      <c r="O49" s="2053"/>
      <c r="P49" s="2109"/>
      <c r="Q49" s="2103"/>
      <c r="R49" s="2104"/>
      <c r="S49" s="2101"/>
      <c r="T49" s="2101"/>
      <c r="U49" s="2103"/>
      <c r="V49" s="2104"/>
      <c r="W49" s="2103"/>
      <c r="X49" s="23"/>
      <c r="Y49" s="17"/>
      <c r="Z49" s="17"/>
      <c r="AA49" s="17"/>
      <c r="AB49" s="17"/>
      <c r="AC49" s="18"/>
      <c r="AD49" s="30"/>
      <c r="AE49" s="26"/>
      <c r="AF49" s="26"/>
      <c r="AG49" s="2105">
        <f t="shared" si="28"/>
        <v>0</v>
      </c>
      <c r="AH49" s="12"/>
      <c r="AI49" s="13"/>
      <c r="AJ49" s="14"/>
      <c r="AK49" s="49" t="s">
        <v>97</v>
      </c>
      <c r="AL49" s="13" t="s">
        <v>97</v>
      </c>
      <c r="AM49" s="14" t="s">
        <v>97</v>
      </c>
      <c r="AN49" s="49" t="s">
        <v>97</v>
      </c>
      <c r="AO49" s="13" t="s">
        <v>97</v>
      </c>
      <c r="AP49" s="13" t="s">
        <v>97</v>
      </c>
      <c r="AQ49" s="13" t="s">
        <v>97</v>
      </c>
      <c r="AR49" s="50" t="s">
        <v>97</v>
      </c>
      <c r="AS49" s="2106">
        <f t="shared" si="3"/>
        <v>0</v>
      </c>
      <c r="AT49" s="2107"/>
      <c r="AU49" s="2107"/>
      <c r="AV49" s="2107"/>
      <c r="AW49" s="2107"/>
      <c r="AX49" s="2107"/>
      <c r="AY49" s="2107"/>
      <c r="AZ49" s="2107"/>
      <c r="BA49" s="2107"/>
      <c r="BB49" s="2108"/>
    </row>
    <row r="50" spans="1:54" ht="42" customHeight="1">
      <c r="A50" s="2853"/>
      <c r="B50" s="2693"/>
      <c r="C50" s="2699"/>
      <c r="D50" s="290" t="s">
        <v>77</v>
      </c>
      <c r="E50" s="2051"/>
      <c r="F50" s="2048">
        <f t="shared" si="29"/>
        <v>-440</v>
      </c>
      <c r="G50" s="2099">
        <v>474</v>
      </c>
      <c r="H50" s="2045">
        <v>24</v>
      </c>
      <c r="I50" s="26">
        <v>24</v>
      </c>
      <c r="J50" s="26"/>
      <c r="K50" s="26"/>
      <c r="L50" s="31"/>
      <c r="M50" s="2100">
        <f t="shared" si="7"/>
        <v>440</v>
      </c>
      <c r="N50" s="2101"/>
      <c r="O50" s="2101">
        <v>440</v>
      </c>
      <c r="P50" s="2101"/>
      <c r="Q50" s="2103"/>
      <c r="R50" s="2104">
        <v>4</v>
      </c>
      <c r="S50" s="2101">
        <v>0</v>
      </c>
      <c r="T50" s="2101">
        <v>436</v>
      </c>
      <c r="U50" s="2103">
        <v>0</v>
      </c>
      <c r="V50" s="2104">
        <v>393</v>
      </c>
      <c r="W50" s="2103">
        <v>47</v>
      </c>
      <c r="X50" s="23">
        <v>0</v>
      </c>
      <c r="Y50" s="17">
        <v>20</v>
      </c>
      <c r="Z50" s="17">
        <v>20</v>
      </c>
      <c r="AA50" s="17">
        <v>15</v>
      </c>
      <c r="AB50" s="17">
        <v>25</v>
      </c>
      <c r="AC50" s="18">
        <v>0</v>
      </c>
      <c r="AD50" s="30">
        <v>39</v>
      </c>
      <c r="AE50" s="26">
        <v>20</v>
      </c>
      <c r="AF50" s="26">
        <v>113</v>
      </c>
      <c r="AG50" s="2105">
        <v>440</v>
      </c>
      <c r="AH50" s="12" t="s">
        <v>98</v>
      </c>
      <c r="AI50" s="13" t="s">
        <v>98</v>
      </c>
      <c r="AJ50" s="14" t="s">
        <v>98</v>
      </c>
      <c r="AK50" s="49" t="s">
        <v>97</v>
      </c>
      <c r="AL50" s="13" t="s">
        <v>97</v>
      </c>
      <c r="AM50" s="14" t="s">
        <v>97</v>
      </c>
      <c r="AN50" s="49">
        <v>1</v>
      </c>
      <c r="AO50" s="13">
        <v>0</v>
      </c>
      <c r="AP50" s="13">
        <v>322</v>
      </c>
      <c r="AQ50" s="13">
        <v>87</v>
      </c>
      <c r="AR50" s="14">
        <v>30</v>
      </c>
      <c r="AS50" s="2195">
        <f t="shared" si="3"/>
        <v>34</v>
      </c>
      <c r="AT50" s="2193"/>
      <c r="AU50" s="2193"/>
      <c r="AV50" s="2193"/>
      <c r="AW50" s="2193"/>
      <c r="AX50" s="2193">
        <v>34</v>
      </c>
      <c r="AY50" s="2193"/>
      <c r="AZ50" s="2193"/>
      <c r="BA50" s="2193"/>
      <c r="BB50" s="2194"/>
    </row>
    <row r="51" spans="1:54" ht="42" customHeight="1" thickBot="1">
      <c r="A51" s="2853"/>
      <c r="B51" s="2703"/>
      <c r="C51" s="2706"/>
      <c r="D51" s="292" t="s">
        <v>78</v>
      </c>
      <c r="E51" s="2052"/>
      <c r="F51" s="2049">
        <f>E51-M51</f>
        <v>0</v>
      </c>
      <c r="G51" s="2099">
        <f t="shared" ref="G51" si="30">SUM(M51,AS51)</f>
        <v>0</v>
      </c>
      <c r="H51" s="2045">
        <f t="shared" si="21"/>
        <v>0</v>
      </c>
      <c r="I51" s="42"/>
      <c r="J51" s="42"/>
      <c r="K51" s="42"/>
      <c r="L51" s="47"/>
      <c r="M51" s="2100">
        <f t="shared" si="7"/>
        <v>0</v>
      </c>
      <c r="N51" s="2196"/>
      <c r="O51" s="2196"/>
      <c r="P51" s="2196"/>
      <c r="Q51" s="2197"/>
      <c r="R51" s="2198"/>
      <c r="S51" s="2102"/>
      <c r="T51" s="2102"/>
      <c r="U51" s="2199"/>
      <c r="V51" s="2198"/>
      <c r="W51" s="2199"/>
      <c r="X51" s="30"/>
      <c r="Y51" s="26"/>
      <c r="Z51" s="26"/>
      <c r="AA51" s="26"/>
      <c r="AB51" s="26"/>
      <c r="AC51" s="27"/>
      <c r="AD51" s="40"/>
      <c r="AE51" s="98"/>
      <c r="AF51" s="98"/>
      <c r="AG51" s="2105">
        <f t="shared" si="28"/>
        <v>0</v>
      </c>
      <c r="AH51" s="2119" t="s">
        <v>97</v>
      </c>
      <c r="AI51" s="15" t="s">
        <v>97</v>
      </c>
      <c r="AJ51" s="16" t="s">
        <v>97</v>
      </c>
      <c r="AK51" s="53" t="s">
        <v>97</v>
      </c>
      <c r="AL51" s="15" t="s">
        <v>98</v>
      </c>
      <c r="AM51" s="16" t="s">
        <v>98</v>
      </c>
      <c r="AN51" s="46"/>
      <c r="AO51" s="42"/>
      <c r="AP51" s="42"/>
      <c r="AQ51" s="42"/>
      <c r="AR51" s="2120"/>
      <c r="AS51" s="2189">
        <f t="shared" si="3"/>
        <v>0</v>
      </c>
      <c r="AT51" s="2200"/>
      <c r="AU51" s="2200"/>
      <c r="AV51" s="2200"/>
      <c r="AW51" s="2200"/>
      <c r="AX51" s="2200"/>
      <c r="AY51" s="2200"/>
      <c r="AZ51" s="2200"/>
      <c r="BA51" s="2200"/>
      <c r="BB51" s="2201"/>
    </row>
    <row r="52" spans="1:54" ht="42" customHeight="1">
      <c r="A52" s="2853"/>
      <c r="B52" s="2692" t="s">
        <v>518</v>
      </c>
      <c r="C52" s="2698" t="s">
        <v>519</v>
      </c>
      <c r="D52" s="289" t="s">
        <v>74</v>
      </c>
      <c r="E52" s="2050"/>
      <c r="F52" s="2047">
        <f t="shared" ref="F52" si="31">E52-M52</f>
        <v>-67</v>
      </c>
      <c r="G52" s="2099">
        <v>67</v>
      </c>
      <c r="H52" s="2045">
        <f t="shared" si="21"/>
        <v>2</v>
      </c>
      <c r="I52" s="43">
        <v>2</v>
      </c>
      <c r="J52" s="43"/>
      <c r="K52" s="43"/>
      <c r="L52" s="45"/>
      <c r="M52" s="2100">
        <v>67</v>
      </c>
      <c r="N52" s="2088"/>
      <c r="O52" s="2088">
        <v>67</v>
      </c>
      <c r="P52" s="2088"/>
      <c r="Q52" s="2089"/>
      <c r="R52" s="2090">
        <v>1</v>
      </c>
      <c r="S52" s="2088">
        <v>0</v>
      </c>
      <c r="T52" s="2088">
        <v>66</v>
      </c>
      <c r="U52" s="2089">
        <v>0</v>
      </c>
      <c r="V52" s="2090">
        <v>65</v>
      </c>
      <c r="W52" s="2089">
        <v>2</v>
      </c>
      <c r="X52" s="44">
        <v>0</v>
      </c>
      <c r="Y52" s="43">
        <v>1</v>
      </c>
      <c r="Z52" s="43">
        <v>0</v>
      </c>
      <c r="AA52" s="43">
        <v>2</v>
      </c>
      <c r="AB52" s="43">
        <v>5</v>
      </c>
      <c r="AC52" s="2091">
        <v>0</v>
      </c>
      <c r="AD52" s="44">
        <v>38</v>
      </c>
      <c r="AE52" s="43">
        <v>18</v>
      </c>
      <c r="AF52" s="43">
        <v>12</v>
      </c>
      <c r="AG52" s="2105">
        <v>67</v>
      </c>
      <c r="AH52" s="2093" t="s">
        <v>97</v>
      </c>
      <c r="AI52" s="10" t="s">
        <v>97</v>
      </c>
      <c r="AJ52" s="11" t="s">
        <v>97</v>
      </c>
      <c r="AK52" s="44">
        <v>3</v>
      </c>
      <c r="AL52" s="43">
        <v>61</v>
      </c>
      <c r="AM52" s="45">
        <v>3</v>
      </c>
      <c r="AN52" s="48" t="s">
        <v>97</v>
      </c>
      <c r="AO52" s="10" t="s">
        <v>97</v>
      </c>
      <c r="AP52" s="10" t="s">
        <v>97</v>
      </c>
      <c r="AQ52" s="10" t="s">
        <v>97</v>
      </c>
      <c r="AR52" s="11" t="s">
        <v>97</v>
      </c>
      <c r="AS52" s="2192">
        <f t="shared" si="3"/>
        <v>0</v>
      </c>
      <c r="AT52" s="2193"/>
      <c r="AU52" s="2193"/>
      <c r="AV52" s="2193"/>
      <c r="AW52" s="2193"/>
      <c r="AX52" s="2193"/>
      <c r="AY52" s="2193"/>
      <c r="AZ52" s="2193"/>
      <c r="BA52" s="2193"/>
      <c r="BB52" s="2194"/>
    </row>
    <row r="53" spans="1:54" ht="42" customHeight="1">
      <c r="A53" s="2853"/>
      <c r="B53" s="2693"/>
      <c r="C53" s="2699"/>
      <c r="D53" s="290" t="s">
        <v>75</v>
      </c>
      <c r="E53" s="2051"/>
      <c r="F53" s="2048">
        <f>E53-M53</f>
        <v>0</v>
      </c>
      <c r="G53" s="2099">
        <f t="shared" ref="G53:G56" si="32">SUM(M53,AS53)</f>
        <v>0</v>
      </c>
      <c r="H53" s="2045">
        <f t="shared" si="21"/>
        <v>0</v>
      </c>
      <c r="I53" s="26"/>
      <c r="J53" s="26"/>
      <c r="K53" s="26"/>
      <c r="L53" s="31"/>
      <c r="M53" s="2100">
        <f t="shared" si="7"/>
        <v>0</v>
      </c>
      <c r="N53" s="2101"/>
      <c r="O53" s="2102"/>
      <c r="P53" s="2102"/>
      <c r="Q53" s="2103"/>
      <c r="R53" s="2104"/>
      <c r="S53" s="2101"/>
      <c r="T53" s="2101"/>
      <c r="U53" s="2103"/>
      <c r="V53" s="2104"/>
      <c r="W53" s="2103"/>
      <c r="X53" s="23"/>
      <c r="Y53" s="17"/>
      <c r="Z53" s="17"/>
      <c r="AA53" s="17"/>
      <c r="AB53" s="17"/>
      <c r="AC53" s="18"/>
      <c r="AD53" s="30"/>
      <c r="AE53" s="26"/>
      <c r="AF53" s="26"/>
      <c r="AG53" s="2105">
        <f t="shared" ref="AG53:AG56" si="33">SUM(AN53:AR53)</f>
        <v>0</v>
      </c>
      <c r="AH53" s="12" t="s">
        <v>98</v>
      </c>
      <c r="AI53" s="13" t="s">
        <v>98</v>
      </c>
      <c r="AJ53" s="14" t="s">
        <v>98</v>
      </c>
      <c r="AK53" s="49"/>
      <c r="AL53" s="13"/>
      <c r="AM53" s="14"/>
      <c r="AN53" s="49" t="s">
        <v>97</v>
      </c>
      <c r="AO53" s="13" t="s">
        <v>97</v>
      </c>
      <c r="AP53" s="13" t="s">
        <v>97</v>
      </c>
      <c r="AQ53" s="13" t="s">
        <v>97</v>
      </c>
      <c r="AR53" s="50" t="s">
        <v>97</v>
      </c>
      <c r="AS53" s="2106">
        <f t="shared" si="3"/>
        <v>0</v>
      </c>
      <c r="AT53" s="2107"/>
      <c r="AU53" s="2107"/>
      <c r="AV53" s="2107"/>
      <c r="AW53" s="2107"/>
      <c r="AX53" s="2107"/>
      <c r="AY53" s="2107"/>
      <c r="AZ53" s="2107"/>
      <c r="BA53" s="2107"/>
      <c r="BB53" s="2108"/>
    </row>
    <row r="54" spans="1:54" ht="42" customHeight="1" thickBot="1">
      <c r="A54" s="2853"/>
      <c r="B54" s="2693"/>
      <c r="C54" s="2699"/>
      <c r="D54" s="290" t="s">
        <v>76</v>
      </c>
      <c r="E54" s="2051"/>
      <c r="F54" s="2048">
        <f t="shared" ref="F54:F55" si="34">E54-M54</f>
        <v>0</v>
      </c>
      <c r="G54" s="2099">
        <f t="shared" si="32"/>
        <v>0</v>
      </c>
      <c r="H54" s="2045">
        <f t="shared" si="21"/>
        <v>0</v>
      </c>
      <c r="I54" s="26"/>
      <c r="J54" s="26"/>
      <c r="K54" s="26"/>
      <c r="L54" s="31"/>
      <c r="M54" s="2100">
        <f t="shared" si="7"/>
        <v>0</v>
      </c>
      <c r="N54" s="2101"/>
      <c r="O54" s="2053"/>
      <c r="P54" s="2109"/>
      <c r="Q54" s="2103"/>
      <c r="R54" s="2104"/>
      <c r="S54" s="2101"/>
      <c r="T54" s="2101"/>
      <c r="U54" s="2103"/>
      <c r="V54" s="2104"/>
      <c r="W54" s="2103"/>
      <c r="X54" s="23"/>
      <c r="Y54" s="17"/>
      <c r="Z54" s="17"/>
      <c r="AA54" s="17"/>
      <c r="AB54" s="17"/>
      <c r="AC54" s="18"/>
      <c r="AD54" s="30"/>
      <c r="AE54" s="26"/>
      <c r="AF54" s="26"/>
      <c r="AG54" s="2105">
        <f t="shared" si="33"/>
        <v>0</v>
      </c>
      <c r="AH54" s="12"/>
      <c r="AI54" s="13"/>
      <c r="AJ54" s="14"/>
      <c r="AK54" s="49" t="s">
        <v>97</v>
      </c>
      <c r="AL54" s="13" t="s">
        <v>97</v>
      </c>
      <c r="AM54" s="14" t="s">
        <v>97</v>
      </c>
      <c r="AN54" s="49" t="s">
        <v>97</v>
      </c>
      <c r="AO54" s="13" t="s">
        <v>97</v>
      </c>
      <c r="AP54" s="13" t="s">
        <v>97</v>
      </c>
      <c r="AQ54" s="13" t="s">
        <v>97</v>
      </c>
      <c r="AR54" s="50" t="s">
        <v>97</v>
      </c>
      <c r="AS54" s="2106">
        <f t="shared" si="3"/>
        <v>0</v>
      </c>
      <c r="AT54" s="2107"/>
      <c r="AU54" s="2107"/>
      <c r="AV54" s="2107"/>
      <c r="AW54" s="2107"/>
      <c r="AX54" s="2107"/>
      <c r="AY54" s="2107"/>
      <c r="AZ54" s="2107"/>
      <c r="BA54" s="2107"/>
      <c r="BB54" s="2108"/>
    </row>
    <row r="55" spans="1:54" ht="42" customHeight="1">
      <c r="A55" s="2853"/>
      <c r="B55" s="2693"/>
      <c r="C55" s="2699"/>
      <c r="D55" s="290" t="s">
        <v>77</v>
      </c>
      <c r="E55" s="2051"/>
      <c r="F55" s="2048">
        <f t="shared" si="34"/>
        <v>-652</v>
      </c>
      <c r="G55" s="2099">
        <f t="shared" si="32"/>
        <v>657</v>
      </c>
      <c r="H55" s="2045">
        <f t="shared" si="21"/>
        <v>22</v>
      </c>
      <c r="I55" s="26">
        <v>22</v>
      </c>
      <c r="J55" s="26"/>
      <c r="K55" s="26"/>
      <c r="L55" s="31"/>
      <c r="M55" s="2100">
        <f t="shared" si="7"/>
        <v>652</v>
      </c>
      <c r="N55" s="2101"/>
      <c r="O55" s="2101">
        <v>652</v>
      </c>
      <c r="P55" s="2101"/>
      <c r="Q55" s="2103"/>
      <c r="R55" s="2104">
        <v>4</v>
      </c>
      <c r="S55" s="2101">
        <v>0</v>
      </c>
      <c r="T55" s="2101">
        <v>648</v>
      </c>
      <c r="U55" s="2103">
        <v>0</v>
      </c>
      <c r="V55" s="2104">
        <v>583</v>
      </c>
      <c r="W55" s="2103">
        <v>69</v>
      </c>
      <c r="X55" s="23">
        <v>0</v>
      </c>
      <c r="Y55" s="17">
        <v>11</v>
      </c>
      <c r="Z55" s="17">
        <v>9</v>
      </c>
      <c r="AA55" s="17">
        <v>16</v>
      </c>
      <c r="AB55" s="17">
        <v>24</v>
      </c>
      <c r="AC55" s="18">
        <v>3</v>
      </c>
      <c r="AD55" s="30">
        <v>40</v>
      </c>
      <c r="AE55" s="26">
        <v>24</v>
      </c>
      <c r="AF55" s="26">
        <v>126</v>
      </c>
      <c r="AG55" s="2105">
        <f t="shared" si="33"/>
        <v>652</v>
      </c>
      <c r="AH55" s="12" t="s">
        <v>98</v>
      </c>
      <c r="AI55" s="13" t="s">
        <v>98</v>
      </c>
      <c r="AJ55" s="14" t="s">
        <v>98</v>
      </c>
      <c r="AK55" s="49" t="s">
        <v>97</v>
      </c>
      <c r="AL55" s="13" t="s">
        <v>97</v>
      </c>
      <c r="AM55" s="14" t="s">
        <v>97</v>
      </c>
      <c r="AN55" s="49">
        <v>0</v>
      </c>
      <c r="AO55" s="13">
        <v>1</v>
      </c>
      <c r="AP55" s="13">
        <v>340</v>
      </c>
      <c r="AQ55" s="13">
        <v>205</v>
      </c>
      <c r="AR55" s="14">
        <v>106</v>
      </c>
      <c r="AS55" s="2195">
        <f t="shared" si="3"/>
        <v>5</v>
      </c>
      <c r="AT55" s="2193"/>
      <c r="AU55" s="2193"/>
      <c r="AV55" s="2193"/>
      <c r="AW55" s="2193"/>
      <c r="AX55" s="2193">
        <v>5</v>
      </c>
      <c r="AY55" s="2193"/>
      <c r="AZ55" s="2193"/>
      <c r="BA55" s="2193"/>
      <c r="BB55" s="2194"/>
    </row>
    <row r="56" spans="1:54" ht="42" customHeight="1" thickBot="1">
      <c r="A56" s="2853"/>
      <c r="B56" s="2703"/>
      <c r="C56" s="2706"/>
      <c r="D56" s="292" t="s">
        <v>78</v>
      </c>
      <c r="E56" s="2052"/>
      <c r="F56" s="2049">
        <f>E56-M56</f>
        <v>0</v>
      </c>
      <c r="G56" s="2099">
        <f t="shared" si="32"/>
        <v>0</v>
      </c>
      <c r="H56" s="2045">
        <f t="shared" si="21"/>
        <v>0</v>
      </c>
      <c r="I56" s="42"/>
      <c r="J56" s="42"/>
      <c r="K56" s="42"/>
      <c r="L56" s="47"/>
      <c r="M56" s="2100">
        <f t="shared" si="7"/>
        <v>0</v>
      </c>
      <c r="N56" s="2196"/>
      <c r="O56" s="2196"/>
      <c r="P56" s="2196"/>
      <c r="Q56" s="2197"/>
      <c r="R56" s="2198"/>
      <c r="S56" s="2102"/>
      <c r="T56" s="2102"/>
      <c r="U56" s="2199"/>
      <c r="V56" s="2198"/>
      <c r="W56" s="2199"/>
      <c r="X56" s="30"/>
      <c r="Y56" s="26"/>
      <c r="Z56" s="26"/>
      <c r="AA56" s="26"/>
      <c r="AB56" s="26"/>
      <c r="AC56" s="27"/>
      <c r="AD56" s="40"/>
      <c r="AE56" s="98"/>
      <c r="AF56" s="98"/>
      <c r="AG56" s="2105">
        <f t="shared" si="33"/>
        <v>0</v>
      </c>
      <c r="AH56" s="2119" t="s">
        <v>97</v>
      </c>
      <c r="AI56" s="15" t="s">
        <v>97</v>
      </c>
      <c r="AJ56" s="16" t="s">
        <v>97</v>
      </c>
      <c r="AK56" s="53" t="s">
        <v>97</v>
      </c>
      <c r="AL56" s="15" t="s">
        <v>98</v>
      </c>
      <c r="AM56" s="16" t="s">
        <v>98</v>
      </c>
      <c r="AN56" s="46"/>
      <c r="AO56" s="42"/>
      <c r="AP56" s="42"/>
      <c r="AQ56" s="42"/>
      <c r="AR56" s="2120"/>
      <c r="AS56" s="2189">
        <f t="shared" si="3"/>
        <v>0</v>
      </c>
      <c r="AT56" s="2200"/>
      <c r="AU56" s="2200"/>
      <c r="AV56" s="2200"/>
      <c r="AW56" s="2200"/>
      <c r="AX56" s="2200"/>
      <c r="AY56" s="2200"/>
      <c r="AZ56" s="2200"/>
      <c r="BA56" s="2200"/>
      <c r="BB56" s="2201"/>
    </row>
    <row r="57" spans="1:54" ht="42" customHeight="1">
      <c r="A57" s="2853"/>
      <c r="B57" s="2692" t="s">
        <v>520</v>
      </c>
      <c r="C57" s="2698" t="s">
        <v>521</v>
      </c>
      <c r="D57" s="289" t="s">
        <v>74</v>
      </c>
      <c r="E57" s="2050"/>
      <c r="F57" s="2047">
        <f t="shared" ref="F57" si="35">E57-M57</f>
        <v>-17</v>
      </c>
      <c r="G57" s="2099">
        <v>18</v>
      </c>
      <c r="H57" s="2045">
        <f t="shared" si="21"/>
        <v>1</v>
      </c>
      <c r="I57" s="43">
        <v>1</v>
      </c>
      <c r="J57" s="43"/>
      <c r="K57" s="43"/>
      <c r="L57" s="45"/>
      <c r="M57" s="2100">
        <v>17</v>
      </c>
      <c r="N57" s="2088"/>
      <c r="O57" s="2088">
        <v>17</v>
      </c>
      <c r="P57" s="2088"/>
      <c r="Q57" s="2089"/>
      <c r="R57" s="2090"/>
      <c r="S57" s="2088">
        <v>0</v>
      </c>
      <c r="T57" s="2088">
        <v>0</v>
      </c>
      <c r="U57" s="2089">
        <v>17</v>
      </c>
      <c r="V57" s="2090">
        <v>13</v>
      </c>
      <c r="W57" s="2089">
        <v>4</v>
      </c>
      <c r="X57" s="44"/>
      <c r="Y57" s="43">
        <v>6</v>
      </c>
      <c r="Z57" s="43">
        <v>6</v>
      </c>
      <c r="AA57" s="43">
        <v>2</v>
      </c>
      <c r="AB57" s="43">
        <v>5</v>
      </c>
      <c r="AC57" s="2091">
        <v>1</v>
      </c>
      <c r="AD57" s="44">
        <v>41.1</v>
      </c>
      <c r="AE57" s="43">
        <v>15.2</v>
      </c>
      <c r="AF57" s="43">
        <v>10</v>
      </c>
      <c r="AG57" s="2105">
        <v>17</v>
      </c>
      <c r="AH57" s="2093" t="s">
        <v>97</v>
      </c>
      <c r="AI57" s="10" t="s">
        <v>97</v>
      </c>
      <c r="AJ57" s="11" t="s">
        <v>97</v>
      </c>
      <c r="AK57" s="44"/>
      <c r="AL57" s="43">
        <v>17</v>
      </c>
      <c r="AM57" s="45"/>
      <c r="AN57" s="48" t="s">
        <v>97</v>
      </c>
      <c r="AO57" s="10" t="s">
        <v>97</v>
      </c>
      <c r="AP57" s="10" t="s">
        <v>97</v>
      </c>
      <c r="AQ57" s="10" t="s">
        <v>97</v>
      </c>
      <c r="AR57" s="11" t="s">
        <v>97</v>
      </c>
      <c r="AS57" s="2192">
        <f t="shared" si="3"/>
        <v>1</v>
      </c>
      <c r="AT57" s="2193"/>
      <c r="AU57" s="2193"/>
      <c r="AV57" s="2193"/>
      <c r="AW57" s="2193"/>
      <c r="AX57" s="2193">
        <v>1</v>
      </c>
      <c r="AY57" s="2193"/>
      <c r="AZ57" s="2193"/>
      <c r="BA57" s="2193"/>
      <c r="BB57" s="2194"/>
    </row>
    <row r="58" spans="1:54" ht="42" customHeight="1">
      <c r="A58" s="2853"/>
      <c r="B58" s="2693"/>
      <c r="C58" s="2699"/>
      <c r="D58" s="290" t="s">
        <v>75</v>
      </c>
      <c r="E58" s="2051"/>
      <c r="F58" s="2048">
        <f>E58-M58</f>
        <v>0</v>
      </c>
      <c r="G58" s="2099">
        <f t="shared" ref="G58:G121" si="36">SUM(M58,AS58)</f>
        <v>0</v>
      </c>
      <c r="H58" s="2045">
        <f t="shared" si="21"/>
        <v>0</v>
      </c>
      <c r="I58" s="26"/>
      <c r="J58" s="26"/>
      <c r="K58" s="26"/>
      <c r="L58" s="31"/>
      <c r="M58" s="2100">
        <f t="shared" si="7"/>
        <v>0</v>
      </c>
      <c r="N58" s="2101"/>
      <c r="O58" s="2102"/>
      <c r="P58" s="2102"/>
      <c r="Q58" s="2103"/>
      <c r="R58" s="2104"/>
      <c r="S58" s="2101"/>
      <c r="T58" s="2101"/>
      <c r="U58" s="2103"/>
      <c r="V58" s="2104"/>
      <c r="W58" s="2103"/>
      <c r="X58" s="23"/>
      <c r="Y58" s="17"/>
      <c r="Z58" s="17"/>
      <c r="AA58" s="17"/>
      <c r="AB58" s="17"/>
      <c r="AC58" s="18"/>
      <c r="AD58" s="30"/>
      <c r="AE58" s="26"/>
      <c r="AF58" s="26"/>
      <c r="AG58" s="2105">
        <f t="shared" ref="AG58:AG61" si="37">SUM(AN58:AR58)</f>
        <v>0</v>
      </c>
      <c r="AH58" s="12" t="s">
        <v>98</v>
      </c>
      <c r="AI58" s="13" t="s">
        <v>98</v>
      </c>
      <c r="AJ58" s="14" t="s">
        <v>98</v>
      </c>
      <c r="AK58" s="49"/>
      <c r="AL58" s="13"/>
      <c r="AM58" s="14"/>
      <c r="AN58" s="49" t="s">
        <v>97</v>
      </c>
      <c r="AO58" s="13" t="s">
        <v>97</v>
      </c>
      <c r="AP58" s="13" t="s">
        <v>97</v>
      </c>
      <c r="AQ58" s="13" t="s">
        <v>97</v>
      </c>
      <c r="AR58" s="50" t="s">
        <v>97</v>
      </c>
      <c r="AS58" s="2106">
        <f t="shared" si="3"/>
        <v>0</v>
      </c>
      <c r="AT58" s="2107"/>
      <c r="AU58" s="2107"/>
      <c r="AV58" s="2107"/>
      <c r="AW58" s="2107"/>
      <c r="AX58" s="2107"/>
      <c r="AY58" s="2107"/>
      <c r="AZ58" s="2107"/>
      <c r="BA58" s="2107"/>
      <c r="BB58" s="2108"/>
    </row>
    <row r="59" spans="1:54" ht="42" customHeight="1" thickBot="1">
      <c r="A59" s="2853"/>
      <c r="B59" s="2693"/>
      <c r="C59" s="2699"/>
      <c r="D59" s="290" t="s">
        <v>76</v>
      </c>
      <c r="E59" s="2051"/>
      <c r="F59" s="2048">
        <f t="shared" ref="F59:F60" si="38">E59-M59</f>
        <v>0</v>
      </c>
      <c r="G59" s="2099">
        <f t="shared" si="36"/>
        <v>0</v>
      </c>
      <c r="H59" s="2045">
        <f t="shared" si="21"/>
        <v>0</v>
      </c>
      <c r="I59" s="26"/>
      <c r="J59" s="26"/>
      <c r="K59" s="26"/>
      <c r="L59" s="31"/>
      <c r="M59" s="2100">
        <f t="shared" si="7"/>
        <v>0</v>
      </c>
      <c r="N59" s="2101"/>
      <c r="O59" s="2053"/>
      <c r="P59" s="2109"/>
      <c r="Q59" s="2103"/>
      <c r="R59" s="2104"/>
      <c r="S59" s="2101"/>
      <c r="T59" s="2101"/>
      <c r="U59" s="2103"/>
      <c r="V59" s="2104"/>
      <c r="W59" s="2103"/>
      <c r="X59" s="23"/>
      <c r="Y59" s="17"/>
      <c r="Z59" s="17"/>
      <c r="AA59" s="17"/>
      <c r="AB59" s="17"/>
      <c r="AC59" s="18"/>
      <c r="AD59" s="30"/>
      <c r="AE59" s="26"/>
      <c r="AF59" s="26"/>
      <c r="AG59" s="2105">
        <f t="shared" si="37"/>
        <v>0</v>
      </c>
      <c r="AH59" s="12"/>
      <c r="AI59" s="13"/>
      <c r="AJ59" s="14"/>
      <c r="AK59" s="49" t="s">
        <v>97</v>
      </c>
      <c r="AL59" s="13" t="s">
        <v>97</v>
      </c>
      <c r="AM59" s="14" t="s">
        <v>97</v>
      </c>
      <c r="AN59" s="49" t="s">
        <v>97</v>
      </c>
      <c r="AO59" s="13" t="s">
        <v>97</v>
      </c>
      <c r="AP59" s="13" t="s">
        <v>97</v>
      </c>
      <c r="AQ59" s="13" t="s">
        <v>97</v>
      </c>
      <c r="AR59" s="50" t="s">
        <v>97</v>
      </c>
      <c r="AS59" s="2106">
        <f t="shared" si="3"/>
        <v>0</v>
      </c>
      <c r="AT59" s="2107"/>
      <c r="AU59" s="2107"/>
      <c r="AV59" s="2107"/>
      <c r="AW59" s="2107"/>
      <c r="AX59" s="2107"/>
      <c r="AY59" s="2107"/>
      <c r="AZ59" s="2107"/>
      <c r="BA59" s="2107"/>
      <c r="BB59" s="2108"/>
    </row>
    <row r="60" spans="1:54" ht="42" customHeight="1">
      <c r="A60" s="2853"/>
      <c r="B60" s="2693"/>
      <c r="C60" s="2699"/>
      <c r="D60" s="290" t="s">
        <v>77</v>
      </c>
      <c r="E60" s="2051"/>
      <c r="F60" s="2048">
        <f t="shared" si="38"/>
        <v>-228</v>
      </c>
      <c r="G60" s="2099">
        <f t="shared" si="36"/>
        <v>246</v>
      </c>
      <c r="H60" s="2045">
        <f t="shared" si="21"/>
        <v>14</v>
      </c>
      <c r="I60" s="26">
        <v>14</v>
      </c>
      <c r="J60" s="26"/>
      <c r="K60" s="26"/>
      <c r="L60" s="31"/>
      <c r="M60" s="2100">
        <f t="shared" si="7"/>
        <v>228</v>
      </c>
      <c r="N60" s="2101"/>
      <c r="O60" s="2101">
        <v>228</v>
      </c>
      <c r="P60" s="2101"/>
      <c r="Q60" s="2103"/>
      <c r="R60" s="2104"/>
      <c r="S60" s="2101">
        <v>0</v>
      </c>
      <c r="T60" s="2101">
        <v>143</v>
      </c>
      <c r="U60" s="2103">
        <v>85</v>
      </c>
      <c r="V60" s="2104">
        <v>174</v>
      </c>
      <c r="W60" s="2103">
        <v>54</v>
      </c>
      <c r="X60" s="23"/>
      <c r="Y60" s="17">
        <v>83</v>
      </c>
      <c r="Z60" s="17">
        <v>82</v>
      </c>
      <c r="AA60" s="17">
        <v>56</v>
      </c>
      <c r="AB60" s="17">
        <v>202</v>
      </c>
      <c r="AC60" s="18">
        <v>23</v>
      </c>
      <c r="AD60" s="30">
        <v>40</v>
      </c>
      <c r="AE60" s="26">
        <v>20</v>
      </c>
      <c r="AF60" s="26">
        <v>113</v>
      </c>
      <c r="AG60" s="2105">
        <f t="shared" si="37"/>
        <v>228</v>
      </c>
      <c r="AH60" s="12" t="s">
        <v>98</v>
      </c>
      <c r="AI60" s="13" t="s">
        <v>98</v>
      </c>
      <c r="AJ60" s="14" t="s">
        <v>98</v>
      </c>
      <c r="AK60" s="49" t="s">
        <v>97</v>
      </c>
      <c r="AL60" s="13" t="s">
        <v>97</v>
      </c>
      <c r="AM60" s="14" t="s">
        <v>97</v>
      </c>
      <c r="AN60" s="49"/>
      <c r="AO60" s="13"/>
      <c r="AP60" s="13">
        <v>165</v>
      </c>
      <c r="AQ60" s="13">
        <v>43</v>
      </c>
      <c r="AR60" s="14">
        <v>20</v>
      </c>
      <c r="AS60" s="2195">
        <f t="shared" si="3"/>
        <v>18</v>
      </c>
      <c r="AT60" s="2193"/>
      <c r="AU60" s="2193"/>
      <c r="AV60" s="2193"/>
      <c r="AW60" s="2193"/>
      <c r="AX60" s="2193">
        <v>18</v>
      </c>
      <c r="AY60" s="2193"/>
      <c r="AZ60" s="2193"/>
      <c r="BA60" s="2193"/>
      <c r="BB60" s="2194"/>
    </row>
    <row r="61" spans="1:54" ht="42" customHeight="1" thickBot="1">
      <c r="A61" s="2853"/>
      <c r="B61" s="2703"/>
      <c r="C61" s="2706"/>
      <c r="D61" s="292" t="s">
        <v>78</v>
      </c>
      <c r="E61" s="2052"/>
      <c r="F61" s="2049">
        <f>E61-M61</f>
        <v>0</v>
      </c>
      <c r="G61" s="2099">
        <f t="shared" si="36"/>
        <v>0</v>
      </c>
      <c r="H61" s="2045">
        <f t="shared" si="21"/>
        <v>0</v>
      </c>
      <c r="I61" s="42"/>
      <c r="J61" s="42"/>
      <c r="K61" s="42"/>
      <c r="L61" s="47"/>
      <c r="M61" s="2100">
        <f t="shared" si="7"/>
        <v>0</v>
      </c>
      <c r="N61" s="2196"/>
      <c r="O61" s="2196"/>
      <c r="P61" s="2196"/>
      <c r="Q61" s="2197"/>
      <c r="R61" s="2198"/>
      <c r="S61" s="2102"/>
      <c r="T61" s="2102"/>
      <c r="U61" s="2199"/>
      <c r="V61" s="2198"/>
      <c r="W61" s="2199"/>
      <c r="X61" s="30"/>
      <c r="Y61" s="26"/>
      <c r="Z61" s="26"/>
      <c r="AA61" s="26"/>
      <c r="AB61" s="26"/>
      <c r="AC61" s="27"/>
      <c r="AD61" s="40"/>
      <c r="AE61" s="98"/>
      <c r="AF61" s="98"/>
      <c r="AG61" s="2105">
        <f t="shared" si="37"/>
        <v>0</v>
      </c>
      <c r="AH61" s="2119" t="s">
        <v>97</v>
      </c>
      <c r="AI61" s="15" t="s">
        <v>97</v>
      </c>
      <c r="AJ61" s="16" t="s">
        <v>97</v>
      </c>
      <c r="AK61" s="53" t="s">
        <v>97</v>
      </c>
      <c r="AL61" s="15" t="s">
        <v>98</v>
      </c>
      <c r="AM61" s="16" t="s">
        <v>98</v>
      </c>
      <c r="AN61" s="46"/>
      <c r="AO61" s="42"/>
      <c r="AP61" s="42"/>
      <c r="AQ61" s="42"/>
      <c r="AR61" s="2120"/>
      <c r="AS61" s="2189">
        <f t="shared" si="3"/>
        <v>0</v>
      </c>
      <c r="AT61" s="2200"/>
      <c r="AU61" s="2200"/>
      <c r="AV61" s="2200"/>
      <c r="AW61" s="2200"/>
      <c r="AX61" s="2200"/>
      <c r="AY61" s="2200"/>
      <c r="AZ61" s="2200"/>
      <c r="BA61" s="2200"/>
      <c r="BB61" s="2201"/>
    </row>
    <row r="62" spans="1:54" ht="42" customHeight="1">
      <c r="A62" s="2853"/>
      <c r="B62" s="2692" t="s">
        <v>522</v>
      </c>
      <c r="C62" s="2698" t="s">
        <v>523</v>
      </c>
      <c r="D62" s="289" t="s">
        <v>74</v>
      </c>
      <c r="E62" s="2050"/>
      <c r="F62" s="2047">
        <f t="shared" ref="F62" si="39">E62-M62</f>
        <v>-17</v>
      </c>
      <c r="G62" s="2099">
        <f t="shared" si="36"/>
        <v>17</v>
      </c>
      <c r="H62" s="2045">
        <f t="shared" si="21"/>
        <v>0</v>
      </c>
      <c r="I62" s="43">
        <v>0</v>
      </c>
      <c r="J62" s="43"/>
      <c r="K62" s="43"/>
      <c r="L62" s="45"/>
      <c r="M62" s="2100">
        <v>17</v>
      </c>
      <c r="N62" s="2088"/>
      <c r="O62" s="2088">
        <v>17</v>
      </c>
      <c r="P62" s="2088"/>
      <c r="Q62" s="2089"/>
      <c r="R62" s="2090"/>
      <c r="S62" s="2088">
        <v>17</v>
      </c>
      <c r="T62" s="2088">
        <v>0</v>
      </c>
      <c r="U62" s="2089">
        <v>0</v>
      </c>
      <c r="V62" s="2090">
        <v>17</v>
      </c>
      <c r="W62" s="2089">
        <v>0</v>
      </c>
      <c r="X62" s="44">
        <v>0</v>
      </c>
      <c r="Y62" s="43">
        <v>2</v>
      </c>
      <c r="Z62" s="43">
        <v>2</v>
      </c>
      <c r="AA62" s="43">
        <v>0</v>
      </c>
      <c r="AB62" s="43">
        <v>2</v>
      </c>
      <c r="AC62" s="2091">
        <v>0</v>
      </c>
      <c r="AD62" s="44">
        <v>38.799999999999997</v>
      </c>
      <c r="AE62" s="43">
        <v>12.4</v>
      </c>
      <c r="AF62" s="43">
        <v>8</v>
      </c>
      <c r="AG62" s="2105">
        <f>SUM(AH62:AR62)</f>
        <v>17</v>
      </c>
      <c r="AH62" s="2093" t="s">
        <v>97</v>
      </c>
      <c r="AI62" s="10" t="s">
        <v>97</v>
      </c>
      <c r="AJ62" s="11" t="s">
        <v>97</v>
      </c>
      <c r="AK62" s="44">
        <v>0</v>
      </c>
      <c r="AL62" s="43">
        <v>17</v>
      </c>
      <c r="AM62" s="45">
        <v>0</v>
      </c>
      <c r="AN62" s="48" t="s">
        <v>97</v>
      </c>
      <c r="AO62" s="10" t="s">
        <v>97</v>
      </c>
      <c r="AP62" s="10" t="s">
        <v>97</v>
      </c>
      <c r="AQ62" s="10" t="s">
        <v>97</v>
      </c>
      <c r="AR62" s="11" t="s">
        <v>97</v>
      </c>
      <c r="AS62" s="2192">
        <f t="shared" si="3"/>
        <v>0</v>
      </c>
      <c r="AT62" s="2193"/>
      <c r="AU62" s="2193"/>
      <c r="AV62" s="2193"/>
      <c r="AW62" s="2193"/>
      <c r="AX62" s="2193"/>
      <c r="AY62" s="2193"/>
      <c r="AZ62" s="2193"/>
      <c r="BA62" s="2193"/>
      <c r="BB62" s="2194"/>
    </row>
    <row r="63" spans="1:54" ht="42" customHeight="1">
      <c r="A63" s="2853"/>
      <c r="B63" s="2693"/>
      <c r="C63" s="2699"/>
      <c r="D63" s="290" t="s">
        <v>75</v>
      </c>
      <c r="E63" s="2051"/>
      <c r="F63" s="2048">
        <f>E63-M63</f>
        <v>0</v>
      </c>
      <c r="G63" s="2099">
        <f t="shared" si="36"/>
        <v>0</v>
      </c>
      <c r="H63" s="2045">
        <f t="shared" si="21"/>
        <v>0</v>
      </c>
      <c r="I63" s="26"/>
      <c r="J63" s="26"/>
      <c r="K63" s="26"/>
      <c r="L63" s="31"/>
      <c r="M63" s="2100">
        <f t="shared" si="7"/>
        <v>0</v>
      </c>
      <c r="N63" s="2101"/>
      <c r="O63" s="2102"/>
      <c r="P63" s="2102"/>
      <c r="Q63" s="2103"/>
      <c r="R63" s="2104"/>
      <c r="S63" s="2101"/>
      <c r="T63" s="2101"/>
      <c r="U63" s="2103"/>
      <c r="V63" s="2104"/>
      <c r="W63" s="2103"/>
      <c r="X63" s="23"/>
      <c r="Y63" s="17"/>
      <c r="Z63" s="17"/>
      <c r="AA63" s="17"/>
      <c r="AB63" s="17"/>
      <c r="AC63" s="18"/>
      <c r="AD63" s="30"/>
      <c r="AE63" s="26"/>
      <c r="AF63" s="26"/>
      <c r="AG63" s="2105">
        <f t="shared" ref="AG63:AG66" si="40">SUM(AN63:AR63)</f>
        <v>0</v>
      </c>
      <c r="AH63" s="12" t="s">
        <v>98</v>
      </c>
      <c r="AI63" s="13" t="s">
        <v>98</v>
      </c>
      <c r="AJ63" s="14" t="s">
        <v>98</v>
      </c>
      <c r="AK63" s="49"/>
      <c r="AL63" s="13"/>
      <c r="AM63" s="14"/>
      <c r="AN63" s="49" t="s">
        <v>97</v>
      </c>
      <c r="AO63" s="13" t="s">
        <v>97</v>
      </c>
      <c r="AP63" s="13" t="s">
        <v>97</v>
      </c>
      <c r="AQ63" s="13" t="s">
        <v>97</v>
      </c>
      <c r="AR63" s="50" t="s">
        <v>97</v>
      </c>
      <c r="AS63" s="2106">
        <f t="shared" si="3"/>
        <v>0</v>
      </c>
      <c r="AT63" s="2107"/>
      <c r="AU63" s="2107"/>
      <c r="AV63" s="2107"/>
      <c r="AW63" s="2107"/>
      <c r="AX63" s="2107"/>
      <c r="AY63" s="2107"/>
      <c r="AZ63" s="2107"/>
      <c r="BA63" s="2107"/>
      <c r="BB63" s="2108"/>
    </row>
    <row r="64" spans="1:54" ht="42" customHeight="1" thickBot="1">
      <c r="A64" s="2853"/>
      <c r="B64" s="2693"/>
      <c r="C64" s="2699"/>
      <c r="D64" s="290" t="s">
        <v>76</v>
      </c>
      <c r="E64" s="2051"/>
      <c r="F64" s="2048">
        <f t="shared" ref="F64:F65" si="41">E64-M64</f>
        <v>0</v>
      </c>
      <c r="G64" s="2099">
        <f t="shared" si="36"/>
        <v>0</v>
      </c>
      <c r="H64" s="2045">
        <f t="shared" si="21"/>
        <v>0</v>
      </c>
      <c r="I64" s="26"/>
      <c r="J64" s="26"/>
      <c r="K64" s="26"/>
      <c r="L64" s="31"/>
      <c r="M64" s="2100">
        <f t="shared" si="7"/>
        <v>0</v>
      </c>
      <c r="N64" s="2101"/>
      <c r="O64" s="2053"/>
      <c r="P64" s="2109"/>
      <c r="Q64" s="2103"/>
      <c r="R64" s="2104"/>
      <c r="S64" s="2101"/>
      <c r="T64" s="2101"/>
      <c r="U64" s="2103"/>
      <c r="V64" s="2104"/>
      <c r="W64" s="2103"/>
      <c r="X64" s="23"/>
      <c r="Y64" s="17"/>
      <c r="Z64" s="17"/>
      <c r="AA64" s="17"/>
      <c r="AB64" s="17"/>
      <c r="AC64" s="18"/>
      <c r="AD64" s="30"/>
      <c r="AE64" s="26"/>
      <c r="AF64" s="26"/>
      <c r="AG64" s="2105">
        <f t="shared" si="40"/>
        <v>0</v>
      </c>
      <c r="AH64" s="12"/>
      <c r="AI64" s="13"/>
      <c r="AJ64" s="14"/>
      <c r="AK64" s="49" t="s">
        <v>97</v>
      </c>
      <c r="AL64" s="13" t="s">
        <v>97</v>
      </c>
      <c r="AM64" s="14" t="s">
        <v>97</v>
      </c>
      <c r="AN64" s="49" t="s">
        <v>97</v>
      </c>
      <c r="AO64" s="13" t="s">
        <v>97</v>
      </c>
      <c r="AP64" s="13" t="s">
        <v>97</v>
      </c>
      <c r="AQ64" s="13" t="s">
        <v>97</v>
      </c>
      <c r="AR64" s="50" t="s">
        <v>97</v>
      </c>
      <c r="AS64" s="2106">
        <f t="shared" si="3"/>
        <v>0</v>
      </c>
      <c r="AT64" s="2107"/>
      <c r="AU64" s="2107"/>
      <c r="AV64" s="2107"/>
      <c r="AW64" s="2107"/>
      <c r="AX64" s="2107"/>
      <c r="AY64" s="2107"/>
      <c r="AZ64" s="2107"/>
      <c r="BA64" s="2107"/>
      <c r="BB64" s="2108"/>
    </row>
    <row r="65" spans="1:54" ht="42" customHeight="1">
      <c r="A65" s="2853"/>
      <c r="B65" s="2693"/>
      <c r="C65" s="2699"/>
      <c r="D65" s="290" t="s">
        <v>77</v>
      </c>
      <c r="E65" s="2051"/>
      <c r="F65" s="2048">
        <f t="shared" si="41"/>
        <v>-238</v>
      </c>
      <c r="G65" s="2099">
        <f t="shared" si="36"/>
        <v>269</v>
      </c>
      <c r="H65" s="2045">
        <f t="shared" si="21"/>
        <v>22</v>
      </c>
      <c r="I65" s="26">
        <v>22</v>
      </c>
      <c r="J65" s="26"/>
      <c r="K65" s="26"/>
      <c r="L65" s="31"/>
      <c r="M65" s="2100">
        <f t="shared" si="7"/>
        <v>238</v>
      </c>
      <c r="N65" s="2101"/>
      <c r="O65" s="2101">
        <v>238</v>
      </c>
      <c r="P65" s="2101"/>
      <c r="Q65" s="2103"/>
      <c r="R65" s="2104"/>
      <c r="S65" s="2101">
        <v>216</v>
      </c>
      <c r="T65" s="2101">
        <v>0</v>
      </c>
      <c r="U65" s="2103">
        <v>22</v>
      </c>
      <c r="V65" s="2104">
        <v>218</v>
      </c>
      <c r="W65" s="2103">
        <v>20</v>
      </c>
      <c r="X65" s="23">
        <v>0</v>
      </c>
      <c r="Y65" s="17">
        <v>30</v>
      </c>
      <c r="Z65" s="17">
        <v>30</v>
      </c>
      <c r="AA65" s="17">
        <v>28</v>
      </c>
      <c r="AB65" s="17">
        <v>78</v>
      </c>
      <c r="AC65" s="18">
        <v>3</v>
      </c>
      <c r="AD65" s="30">
        <v>39.200000000000003</v>
      </c>
      <c r="AE65" s="26">
        <v>16.8</v>
      </c>
      <c r="AF65" s="26">
        <v>100</v>
      </c>
      <c r="AG65" s="2105">
        <f t="shared" si="40"/>
        <v>238</v>
      </c>
      <c r="AH65" s="12" t="s">
        <v>98</v>
      </c>
      <c r="AI65" s="13" t="s">
        <v>98</v>
      </c>
      <c r="AJ65" s="14" t="s">
        <v>98</v>
      </c>
      <c r="AK65" s="49" t="s">
        <v>97</v>
      </c>
      <c r="AL65" s="13" t="s">
        <v>97</v>
      </c>
      <c r="AM65" s="14" t="s">
        <v>97</v>
      </c>
      <c r="AN65" s="49">
        <v>0</v>
      </c>
      <c r="AO65" s="13">
        <v>0</v>
      </c>
      <c r="AP65" s="13">
        <v>205</v>
      </c>
      <c r="AQ65" s="13">
        <v>27</v>
      </c>
      <c r="AR65" s="14">
        <v>6</v>
      </c>
      <c r="AS65" s="2195">
        <f t="shared" si="3"/>
        <v>31</v>
      </c>
      <c r="AT65" s="2193"/>
      <c r="AU65" s="2193"/>
      <c r="AV65" s="2193">
        <v>3</v>
      </c>
      <c r="AW65" s="2193">
        <v>8</v>
      </c>
      <c r="AX65" s="2193">
        <v>19</v>
      </c>
      <c r="AY65" s="2193"/>
      <c r="AZ65" s="2193">
        <v>1</v>
      </c>
      <c r="BA65" s="2193">
        <v>0</v>
      </c>
      <c r="BB65" s="2194"/>
    </row>
    <row r="66" spans="1:54" ht="42" customHeight="1" thickBot="1">
      <c r="A66" s="2853"/>
      <c r="B66" s="2703"/>
      <c r="C66" s="2706"/>
      <c r="D66" s="292" t="s">
        <v>78</v>
      </c>
      <c r="E66" s="2052"/>
      <c r="F66" s="2049">
        <f>E66-M66</f>
        <v>0</v>
      </c>
      <c r="G66" s="2099">
        <f t="shared" si="36"/>
        <v>0</v>
      </c>
      <c r="H66" s="2045">
        <f t="shared" si="21"/>
        <v>0</v>
      </c>
      <c r="I66" s="42"/>
      <c r="J66" s="42"/>
      <c r="K66" s="42"/>
      <c r="L66" s="47"/>
      <c r="M66" s="2100">
        <f t="shared" si="7"/>
        <v>0</v>
      </c>
      <c r="N66" s="2196"/>
      <c r="O66" s="2196"/>
      <c r="P66" s="2196"/>
      <c r="Q66" s="2197"/>
      <c r="R66" s="2198"/>
      <c r="S66" s="2102"/>
      <c r="T66" s="2102"/>
      <c r="U66" s="2199"/>
      <c r="V66" s="2198"/>
      <c r="W66" s="2199"/>
      <c r="X66" s="30"/>
      <c r="Y66" s="26"/>
      <c r="Z66" s="26"/>
      <c r="AA66" s="26"/>
      <c r="AB66" s="26"/>
      <c r="AC66" s="27"/>
      <c r="AD66" s="40"/>
      <c r="AE66" s="98"/>
      <c r="AF66" s="98"/>
      <c r="AG66" s="2105">
        <f t="shared" si="40"/>
        <v>0</v>
      </c>
      <c r="AH66" s="2119" t="s">
        <v>97</v>
      </c>
      <c r="AI66" s="15" t="s">
        <v>97</v>
      </c>
      <c r="AJ66" s="16" t="s">
        <v>97</v>
      </c>
      <c r="AK66" s="53" t="s">
        <v>97</v>
      </c>
      <c r="AL66" s="15" t="s">
        <v>98</v>
      </c>
      <c r="AM66" s="16" t="s">
        <v>98</v>
      </c>
      <c r="AN66" s="46"/>
      <c r="AO66" s="42"/>
      <c r="AP66" s="42"/>
      <c r="AQ66" s="42"/>
      <c r="AR66" s="2120"/>
      <c r="AS66" s="2189">
        <f t="shared" si="3"/>
        <v>0</v>
      </c>
      <c r="AT66" s="2200"/>
      <c r="AU66" s="2200"/>
      <c r="AV66" s="2200"/>
      <c r="AW66" s="2200"/>
      <c r="AX66" s="2200"/>
      <c r="AY66" s="2200"/>
      <c r="AZ66" s="2200"/>
      <c r="BA66" s="2200"/>
      <c r="BB66" s="2201"/>
    </row>
    <row r="67" spans="1:54" ht="42" customHeight="1">
      <c r="A67" s="2853"/>
      <c r="B67" s="2692" t="s">
        <v>524</v>
      </c>
      <c r="C67" s="2698" t="s">
        <v>525</v>
      </c>
      <c r="D67" s="289" t="s">
        <v>74</v>
      </c>
      <c r="E67" s="2050"/>
      <c r="F67" s="2047">
        <f t="shared" ref="F67" si="42">E67-M67</f>
        <v>-27</v>
      </c>
      <c r="G67" s="2099">
        <f t="shared" si="36"/>
        <v>32</v>
      </c>
      <c r="H67" s="2045">
        <f t="shared" si="21"/>
        <v>1</v>
      </c>
      <c r="I67" s="43">
        <v>1</v>
      </c>
      <c r="J67" s="43"/>
      <c r="K67" s="43"/>
      <c r="L67" s="45"/>
      <c r="M67" s="2100">
        <f t="shared" si="7"/>
        <v>27</v>
      </c>
      <c r="N67" s="2088"/>
      <c r="O67" s="2088">
        <v>27</v>
      </c>
      <c r="P67" s="2088"/>
      <c r="Q67" s="2089"/>
      <c r="R67" s="2090"/>
      <c r="S67" s="2088">
        <v>0</v>
      </c>
      <c r="T67" s="2088">
        <v>21</v>
      </c>
      <c r="U67" s="2089">
        <v>6</v>
      </c>
      <c r="V67" s="2090">
        <v>25</v>
      </c>
      <c r="W67" s="2089">
        <v>2</v>
      </c>
      <c r="X67" s="44"/>
      <c r="Y67" s="43">
        <v>4</v>
      </c>
      <c r="Z67" s="43">
        <v>4</v>
      </c>
      <c r="AA67" s="43">
        <v>1</v>
      </c>
      <c r="AB67" s="43">
        <v>6</v>
      </c>
      <c r="AC67" s="2091">
        <v>0</v>
      </c>
      <c r="AD67" s="44">
        <v>39.299999999999997</v>
      </c>
      <c r="AE67" s="43">
        <v>18</v>
      </c>
      <c r="AF67" s="43">
        <v>10.5</v>
      </c>
      <c r="AG67" s="2105">
        <f>SUM(AH67:AR67)</f>
        <v>27</v>
      </c>
      <c r="AH67" s="2093" t="s">
        <v>97</v>
      </c>
      <c r="AI67" s="10" t="s">
        <v>97</v>
      </c>
      <c r="AJ67" s="11" t="s">
        <v>97</v>
      </c>
      <c r="AK67" s="44">
        <v>0</v>
      </c>
      <c r="AL67" s="43">
        <v>27</v>
      </c>
      <c r="AM67" s="45">
        <v>0</v>
      </c>
      <c r="AN67" s="48" t="s">
        <v>97</v>
      </c>
      <c r="AO67" s="10" t="s">
        <v>97</v>
      </c>
      <c r="AP67" s="10" t="s">
        <v>97</v>
      </c>
      <c r="AQ67" s="10" t="s">
        <v>97</v>
      </c>
      <c r="AR67" s="11" t="s">
        <v>97</v>
      </c>
      <c r="AS67" s="2192">
        <f t="shared" si="3"/>
        <v>5</v>
      </c>
      <c r="AT67" s="2193"/>
      <c r="AU67" s="2193"/>
      <c r="AV67" s="2193">
        <v>1</v>
      </c>
      <c r="AW67" s="2193">
        <v>4</v>
      </c>
      <c r="AX67" s="2193"/>
      <c r="AY67" s="2193"/>
      <c r="AZ67" s="2193"/>
      <c r="BA67" s="2193"/>
      <c r="BB67" s="2194"/>
    </row>
    <row r="68" spans="1:54" ht="42" customHeight="1">
      <c r="A68" s="2853"/>
      <c r="B68" s="2693"/>
      <c r="C68" s="2699"/>
      <c r="D68" s="290" t="s">
        <v>75</v>
      </c>
      <c r="E68" s="2051"/>
      <c r="F68" s="2048">
        <f>E68-M68</f>
        <v>0</v>
      </c>
      <c r="G68" s="2099">
        <f t="shared" si="36"/>
        <v>0</v>
      </c>
      <c r="H68" s="2045">
        <f t="shared" si="21"/>
        <v>0</v>
      </c>
      <c r="I68" s="26"/>
      <c r="J68" s="26"/>
      <c r="K68" s="26"/>
      <c r="L68" s="31"/>
      <c r="M68" s="2100">
        <f t="shared" si="7"/>
        <v>0</v>
      </c>
      <c r="N68" s="2101"/>
      <c r="O68" s="2102"/>
      <c r="P68" s="2102"/>
      <c r="Q68" s="2103"/>
      <c r="R68" s="2104"/>
      <c r="S68" s="2101"/>
      <c r="T68" s="2101"/>
      <c r="U68" s="2103"/>
      <c r="V68" s="2104"/>
      <c r="W68" s="2103"/>
      <c r="X68" s="23"/>
      <c r="Y68" s="17"/>
      <c r="Z68" s="17"/>
      <c r="AA68" s="17"/>
      <c r="AB68" s="17"/>
      <c r="AC68" s="18"/>
      <c r="AD68" s="30"/>
      <c r="AE68" s="26"/>
      <c r="AF68" s="26"/>
      <c r="AG68" s="2105">
        <f t="shared" ref="AG68:AG71" si="43">SUM(AN68:AR68)</f>
        <v>0</v>
      </c>
      <c r="AH68" s="12" t="s">
        <v>98</v>
      </c>
      <c r="AI68" s="13" t="s">
        <v>98</v>
      </c>
      <c r="AJ68" s="14" t="s">
        <v>98</v>
      </c>
      <c r="AK68" s="49"/>
      <c r="AL68" s="13"/>
      <c r="AM68" s="14"/>
      <c r="AN68" s="49" t="s">
        <v>97</v>
      </c>
      <c r="AO68" s="13" t="s">
        <v>97</v>
      </c>
      <c r="AP68" s="13" t="s">
        <v>97</v>
      </c>
      <c r="AQ68" s="13" t="s">
        <v>97</v>
      </c>
      <c r="AR68" s="50" t="s">
        <v>97</v>
      </c>
      <c r="AS68" s="2106">
        <f t="shared" si="3"/>
        <v>0</v>
      </c>
      <c r="AT68" s="2107"/>
      <c r="AU68" s="2107"/>
      <c r="AV68" s="2107"/>
      <c r="AW68" s="2107"/>
      <c r="AX68" s="2107"/>
      <c r="AY68" s="2107"/>
      <c r="AZ68" s="2107"/>
      <c r="BA68" s="2107"/>
      <c r="BB68" s="2108"/>
    </row>
    <row r="69" spans="1:54" ht="42" customHeight="1" thickBot="1">
      <c r="A69" s="2853"/>
      <c r="B69" s="2693"/>
      <c r="C69" s="2699"/>
      <c r="D69" s="290" t="s">
        <v>76</v>
      </c>
      <c r="E69" s="2051"/>
      <c r="F69" s="2048">
        <f t="shared" ref="F69:F70" si="44">E69-M69</f>
        <v>0</v>
      </c>
      <c r="G69" s="2099">
        <f t="shared" si="36"/>
        <v>0</v>
      </c>
      <c r="H69" s="2045">
        <f t="shared" si="21"/>
        <v>0</v>
      </c>
      <c r="I69" s="26"/>
      <c r="J69" s="26"/>
      <c r="K69" s="26"/>
      <c r="L69" s="31"/>
      <c r="M69" s="2100">
        <f t="shared" si="7"/>
        <v>0</v>
      </c>
      <c r="N69" s="2101"/>
      <c r="O69" s="2053"/>
      <c r="P69" s="2109"/>
      <c r="Q69" s="2103"/>
      <c r="R69" s="2104"/>
      <c r="S69" s="2101"/>
      <c r="T69" s="2101"/>
      <c r="U69" s="2103"/>
      <c r="V69" s="2104"/>
      <c r="W69" s="2103"/>
      <c r="X69" s="23"/>
      <c r="Y69" s="17"/>
      <c r="Z69" s="17"/>
      <c r="AA69" s="17"/>
      <c r="AB69" s="17"/>
      <c r="AC69" s="18"/>
      <c r="AD69" s="30"/>
      <c r="AE69" s="26"/>
      <c r="AF69" s="26"/>
      <c r="AG69" s="2105">
        <f t="shared" si="43"/>
        <v>0</v>
      </c>
      <c r="AH69" s="12"/>
      <c r="AI69" s="13"/>
      <c r="AJ69" s="14"/>
      <c r="AK69" s="49" t="s">
        <v>97</v>
      </c>
      <c r="AL69" s="13" t="s">
        <v>97</v>
      </c>
      <c r="AM69" s="14" t="s">
        <v>97</v>
      </c>
      <c r="AN69" s="49" t="s">
        <v>97</v>
      </c>
      <c r="AO69" s="13" t="s">
        <v>97</v>
      </c>
      <c r="AP69" s="13" t="s">
        <v>97</v>
      </c>
      <c r="AQ69" s="13" t="s">
        <v>97</v>
      </c>
      <c r="AR69" s="50" t="s">
        <v>97</v>
      </c>
      <c r="AS69" s="2106">
        <f t="shared" si="3"/>
        <v>0</v>
      </c>
      <c r="AT69" s="2107"/>
      <c r="AU69" s="2107"/>
      <c r="AV69" s="2107"/>
      <c r="AW69" s="2107"/>
      <c r="AX69" s="2107"/>
      <c r="AY69" s="2107"/>
      <c r="AZ69" s="2107"/>
      <c r="BA69" s="2107"/>
      <c r="BB69" s="2108"/>
    </row>
    <row r="70" spans="1:54" ht="42" customHeight="1">
      <c r="A70" s="2853"/>
      <c r="B70" s="2693"/>
      <c r="C70" s="2699"/>
      <c r="D70" s="290" t="s">
        <v>77</v>
      </c>
      <c r="E70" s="2051"/>
      <c r="F70" s="2048">
        <f t="shared" si="44"/>
        <v>-250</v>
      </c>
      <c r="G70" s="2099">
        <f t="shared" si="36"/>
        <v>270</v>
      </c>
      <c r="H70" s="2045">
        <v>5</v>
      </c>
      <c r="I70" s="26">
        <v>5</v>
      </c>
      <c r="J70" s="26"/>
      <c r="K70" s="26"/>
      <c r="L70" s="31"/>
      <c r="M70" s="2100">
        <f t="shared" si="7"/>
        <v>250</v>
      </c>
      <c r="N70" s="2101"/>
      <c r="O70" s="2101">
        <v>250</v>
      </c>
      <c r="P70" s="2101"/>
      <c r="Q70" s="2103"/>
      <c r="R70" s="2104"/>
      <c r="S70" s="2101">
        <v>0</v>
      </c>
      <c r="T70" s="2101">
        <v>184</v>
      </c>
      <c r="U70" s="2103">
        <v>66</v>
      </c>
      <c r="V70" s="2104">
        <v>235</v>
      </c>
      <c r="W70" s="2103">
        <v>15</v>
      </c>
      <c r="X70" s="23"/>
      <c r="Y70" s="17">
        <v>38</v>
      </c>
      <c r="Z70" s="17">
        <v>38</v>
      </c>
      <c r="AA70" s="17">
        <v>4</v>
      </c>
      <c r="AB70" s="17">
        <v>136</v>
      </c>
      <c r="AC70" s="18">
        <v>6</v>
      </c>
      <c r="AD70" s="30">
        <v>37.799999999999997</v>
      </c>
      <c r="AE70" s="26">
        <v>23</v>
      </c>
      <c r="AF70" s="26">
        <v>122</v>
      </c>
      <c r="AG70" s="2105">
        <f t="shared" si="43"/>
        <v>250</v>
      </c>
      <c r="AH70" s="12" t="s">
        <v>98</v>
      </c>
      <c r="AI70" s="13" t="s">
        <v>98</v>
      </c>
      <c r="AJ70" s="14" t="s">
        <v>98</v>
      </c>
      <c r="AK70" s="49" t="s">
        <v>97</v>
      </c>
      <c r="AL70" s="13" t="s">
        <v>97</v>
      </c>
      <c r="AM70" s="14" t="s">
        <v>97</v>
      </c>
      <c r="AN70" s="49">
        <v>2</v>
      </c>
      <c r="AO70" s="13">
        <v>1</v>
      </c>
      <c r="AP70" s="13">
        <v>81</v>
      </c>
      <c r="AQ70" s="13">
        <v>155</v>
      </c>
      <c r="AR70" s="14">
        <v>11</v>
      </c>
      <c r="AS70" s="2195">
        <f t="shared" si="3"/>
        <v>20</v>
      </c>
      <c r="AT70" s="2193"/>
      <c r="AU70" s="2193"/>
      <c r="AV70" s="2193"/>
      <c r="AW70" s="2193">
        <v>19</v>
      </c>
      <c r="AX70" s="2193"/>
      <c r="AY70" s="2193"/>
      <c r="AZ70" s="2193"/>
      <c r="BA70" s="2193">
        <v>1</v>
      </c>
      <c r="BB70" s="2194"/>
    </row>
    <row r="71" spans="1:54" ht="42" customHeight="1" thickBot="1">
      <c r="A71" s="2853"/>
      <c r="B71" s="2703"/>
      <c r="C71" s="2706"/>
      <c r="D71" s="292" t="s">
        <v>78</v>
      </c>
      <c r="E71" s="2052"/>
      <c r="F71" s="2049">
        <f>E71-M71</f>
        <v>0</v>
      </c>
      <c r="G71" s="2099">
        <f t="shared" si="36"/>
        <v>0</v>
      </c>
      <c r="H71" s="2045">
        <f t="shared" si="21"/>
        <v>0</v>
      </c>
      <c r="I71" s="42"/>
      <c r="J71" s="42"/>
      <c r="K71" s="42"/>
      <c r="L71" s="47"/>
      <c r="M71" s="2100">
        <f t="shared" si="7"/>
        <v>0</v>
      </c>
      <c r="N71" s="2196"/>
      <c r="O71" s="2196"/>
      <c r="P71" s="2196"/>
      <c r="Q71" s="2197"/>
      <c r="R71" s="2198"/>
      <c r="S71" s="2102"/>
      <c r="T71" s="2102"/>
      <c r="U71" s="2199"/>
      <c r="V71" s="2198"/>
      <c r="W71" s="2199"/>
      <c r="X71" s="30"/>
      <c r="Y71" s="26"/>
      <c r="Z71" s="26"/>
      <c r="AA71" s="26"/>
      <c r="AB71" s="26"/>
      <c r="AC71" s="27"/>
      <c r="AD71" s="40"/>
      <c r="AE71" s="98"/>
      <c r="AF71" s="98"/>
      <c r="AG71" s="2105">
        <f t="shared" si="43"/>
        <v>0</v>
      </c>
      <c r="AH71" s="2119" t="s">
        <v>97</v>
      </c>
      <c r="AI71" s="15" t="s">
        <v>97</v>
      </c>
      <c r="AJ71" s="16" t="s">
        <v>97</v>
      </c>
      <c r="AK71" s="53" t="s">
        <v>97</v>
      </c>
      <c r="AL71" s="15" t="s">
        <v>98</v>
      </c>
      <c r="AM71" s="16" t="s">
        <v>98</v>
      </c>
      <c r="AN71" s="46"/>
      <c r="AO71" s="42"/>
      <c r="AP71" s="42"/>
      <c r="AQ71" s="42"/>
      <c r="AR71" s="2120"/>
      <c r="AS71" s="2189">
        <f t="shared" ref="AS71:AS86" si="45">SUM(AT71:BB71)</f>
        <v>0</v>
      </c>
      <c r="AT71" s="2200"/>
      <c r="AU71" s="2200"/>
      <c r="AV71" s="2200"/>
      <c r="AW71" s="2200"/>
      <c r="AX71" s="2200"/>
      <c r="AY71" s="2200"/>
      <c r="AZ71" s="2200"/>
      <c r="BA71" s="2200"/>
      <c r="BB71" s="2201"/>
    </row>
    <row r="72" spans="1:54" ht="42" customHeight="1">
      <c r="A72" s="2853"/>
      <c r="B72" s="2692" t="s">
        <v>526</v>
      </c>
      <c r="C72" s="2698" t="s">
        <v>527</v>
      </c>
      <c r="D72" s="289" t="s">
        <v>74</v>
      </c>
      <c r="E72" s="2050"/>
      <c r="F72" s="2047">
        <f t="shared" ref="F72" si="46">E72-M72</f>
        <v>-2</v>
      </c>
      <c r="G72" s="2099">
        <f t="shared" si="36"/>
        <v>2</v>
      </c>
      <c r="H72" s="2045">
        <f t="shared" si="21"/>
        <v>0</v>
      </c>
      <c r="I72" s="43">
        <v>0</v>
      </c>
      <c r="J72" s="43"/>
      <c r="K72" s="43"/>
      <c r="L72" s="45"/>
      <c r="M72" s="2100">
        <f t="shared" si="7"/>
        <v>2</v>
      </c>
      <c r="N72" s="2088"/>
      <c r="O72" s="2088">
        <v>2</v>
      </c>
      <c r="P72" s="2088"/>
      <c r="Q72" s="2089"/>
      <c r="R72" s="2090"/>
      <c r="S72" s="2088">
        <v>0</v>
      </c>
      <c r="T72" s="2088">
        <v>0</v>
      </c>
      <c r="U72" s="2089">
        <v>2</v>
      </c>
      <c r="V72" s="2090">
        <v>2</v>
      </c>
      <c r="W72" s="2089">
        <v>0</v>
      </c>
      <c r="X72" s="44"/>
      <c r="Y72" s="43"/>
      <c r="Z72" s="43"/>
      <c r="AA72" s="43">
        <v>0</v>
      </c>
      <c r="AB72" s="43"/>
      <c r="AC72" s="2091">
        <v>0</v>
      </c>
      <c r="AD72" s="44">
        <v>32</v>
      </c>
      <c r="AE72" s="43">
        <v>12</v>
      </c>
      <c r="AF72" s="43">
        <v>8</v>
      </c>
      <c r="AG72" s="2105">
        <v>2</v>
      </c>
      <c r="AH72" s="2093" t="s">
        <v>97</v>
      </c>
      <c r="AI72" s="10" t="s">
        <v>97</v>
      </c>
      <c r="AJ72" s="11" t="s">
        <v>97</v>
      </c>
      <c r="AK72" s="44">
        <v>0</v>
      </c>
      <c r="AL72" s="43">
        <v>2</v>
      </c>
      <c r="AM72" s="45">
        <v>0</v>
      </c>
      <c r="AN72" s="48" t="s">
        <v>97</v>
      </c>
      <c r="AO72" s="10" t="s">
        <v>97</v>
      </c>
      <c r="AP72" s="10" t="s">
        <v>97</v>
      </c>
      <c r="AQ72" s="10" t="s">
        <v>97</v>
      </c>
      <c r="AR72" s="11" t="s">
        <v>97</v>
      </c>
      <c r="AS72" s="2192">
        <f t="shared" si="45"/>
        <v>0</v>
      </c>
      <c r="AT72" s="2193"/>
      <c r="AU72" s="2193"/>
      <c r="AV72" s="2193"/>
      <c r="AW72" s="2193"/>
      <c r="AX72" s="2193"/>
      <c r="AY72" s="2193"/>
      <c r="AZ72" s="2193"/>
      <c r="BA72" s="2193"/>
      <c r="BB72" s="2194"/>
    </row>
    <row r="73" spans="1:54" ht="42" customHeight="1">
      <c r="A73" s="2853"/>
      <c r="B73" s="2693"/>
      <c r="C73" s="2699"/>
      <c r="D73" s="290" t="s">
        <v>75</v>
      </c>
      <c r="E73" s="2051"/>
      <c r="F73" s="2048">
        <f>E73-M73</f>
        <v>0</v>
      </c>
      <c r="G73" s="2099">
        <f t="shared" si="36"/>
        <v>0</v>
      </c>
      <c r="H73" s="2045">
        <f t="shared" si="21"/>
        <v>0</v>
      </c>
      <c r="I73" s="26"/>
      <c r="J73" s="26"/>
      <c r="K73" s="26"/>
      <c r="L73" s="31"/>
      <c r="M73" s="2100">
        <f t="shared" si="7"/>
        <v>0</v>
      </c>
      <c r="N73" s="2101"/>
      <c r="O73" s="2102"/>
      <c r="P73" s="2102"/>
      <c r="Q73" s="2103"/>
      <c r="R73" s="2104"/>
      <c r="S73" s="2101"/>
      <c r="T73" s="2101"/>
      <c r="U73" s="2103"/>
      <c r="V73" s="2104"/>
      <c r="W73" s="2103"/>
      <c r="X73" s="23"/>
      <c r="Y73" s="17"/>
      <c r="Z73" s="17"/>
      <c r="AA73" s="17"/>
      <c r="AB73" s="17"/>
      <c r="AC73" s="18"/>
      <c r="AD73" s="30"/>
      <c r="AE73" s="26"/>
      <c r="AF73" s="26"/>
      <c r="AG73" s="2105">
        <f t="shared" ref="AG73:AG76" si="47">SUM(AN73:AR73)</f>
        <v>0</v>
      </c>
      <c r="AH73" s="12" t="s">
        <v>98</v>
      </c>
      <c r="AI73" s="13" t="s">
        <v>98</v>
      </c>
      <c r="AJ73" s="14" t="s">
        <v>98</v>
      </c>
      <c r="AK73" s="49"/>
      <c r="AL73" s="13"/>
      <c r="AM73" s="14"/>
      <c r="AN73" s="49" t="s">
        <v>97</v>
      </c>
      <c r="AO73" s="13" t="s">
        <v>97</v>
      </c>
      <c r="AP73" s="13" t="s">
        <v>97</v>
      </c>
      <c r="AQ73" s="13" t="s">
        <v>97</v>
      </c>
      <c r="AR73" s="50" t="s">
        <v>97</v>
      </c>
      <c r="AS73" s="2106">
        <f t="shared" si="45"/>
        <v>0</v>
      </c>
      <c r="AT73" s="2107"/>
      <c r="AU73" s="2107"/>
      <c r="AV73" s="2107"/>
      <c r="AW73" s="2107"/>
      <c r="AX73" s="2107"/>
      <c r="AY73" s="2107"/>
      <c r="AZ73" s="2107"/>
      <c r="BA73" s="2107"/>
      <c r="BB73" s="2108"/>
    </row>
    <row r="74" spans="1:54" ht="42" customHeight="1" thickBot="1">
      <c r="A74" s="2853"/>
      <c r="B74" s="2693"/>
      <c r="C74" s="2699"/>
      <c r="D74" s="290" t="s">
        <v>76</v>
      </c>
      <c r="E74" s="2051"/>
      <c r="F74" s="2048">
        <f t="shared" ref="F74:F75" si="48">E74-M74</f>
        <v>0</v>
      </c>
      <c r="G74" s="2099">
        <f t="shared" si="36"/>
        <v>0</v>
      </c>
      <c r="H74" s="2045">
        <f t="shared" si="21"/>
        <v>0</v>
      </c>
      <c r="I74" s="26"/>
      <c r="J74" s="26"/>
      <c r="K74" s="26"/>
      <c r="L74" s="31"/>
      <c r="M74" s="2100">
        <f t="shared" si="7"/>
        <v>0</v>
      </c>
      <c r="N74" s="2101"/>
      <c r="O74" s="2053"/>
      <c r="P74" s="2109"/>
      <c r="Q74" s="2103"/>
      <c r="R74" s="2104"/>
      <c r="S74" s="2101"/>
      <c r="T74" s="2101"/>
      <c r="U74" s="2103"/>
      <c r="V74" s="2104"/>
      <c r="W74" s="2103"/>
      <c r="X74" s="23"/>
      <c r="Y74" s="17"/>
      <c r="Z74" s="17"/>
      <c r="AA74" s="17"/>
      <c r="AB74" s="17"/>
      <c r="AC74" s="18"/>
      <c r="AD74" s="30"/>
      <c r="AE74" s="26"/>
      <c r="AF74" s="26"/>
      <c r="AG74" s="2105">
        <f t="shared" si="47"/>
        <v>0</v>
      </c>
      <c r="AH74" s="12"/>
      <c r="AI74" s="13"/>
      <c r="AJ74" s="14"/>
      <c r="AK74" s="49" t="s">
        <v>97</v>
      </c>
      <c r="AL74" s="13" t="s">
        <v>97</v>
      </c>
      <c r="AM74" s="14" t="s">
        <v>97</v>
      </c>
      <c r="AN74" s="49" t="s">
        <v>97</v>
      </c>
      <c r="AO74" s="13" t="s">
        <v>97</v>
      </c>
      <c r="AP74" s="13" t="s">
        <v>97</v>
      </c>
      <c r="AQ74" s="13" t="s">
        <v>97</v>
      </c>
      <c r="AR74" s="50" t="s">
        <v>97</v>
      </c>
      <c r="AS74" s="2106">
        <f t="shared" si="45"/>
        <v>0</v>
      </c>
      <c r="AT74" s="2107"/>
      <c r="AU74" s="2107"/>
      <c r="AV74" s="2107"/>
      <c r="AW74" s="2107"/>
      <c r="AX74" s="2107"/>
      <c r="AY74" s="2107"/>
      <c r="AZ74" s="2107"/>
      <c r="BA74" s="2107"/>
      <c r="BB74" s="2108"/>
    </row>
    <row r="75" spans="1:54" ht="42" customHeight="1">
      <c r="A75" s="2853"/>
      <c r="B75" s="2693"/>
      <c r="C75" s="2699"/>
      <c r="D75" s="290" t="s">
        <v>77</v>
      </c>
      <c r="E75" s="2051"/>
      <c r="F75" s="2048">
        <f t="shared" si="48"/>
        <v>-53</v>
      </c>
      <c r="G75" s="2099">
        <f t="shared" si="36"/>
        <v>71</v>
      </c>
      <c r="H75" s="2045">
        <v>0</v>
      </c>
      <c r="I75" s="26">
        <v>0</v>
      </c>
      <c r="J75" s="26"/>
      <c r="K75" s="26"/>
      <c r="L75" s="31"/>
      <c r="M75" s="2100">
        <v>53</v>
      </c>
      <c r="N75" s="2101"/>
      <c r="O75" s="2101">
        <v>53</v>
      </c>
      <c r="P75" s="2101"/>
      <c r="Q75" s="2103"/>
      <c r="R75" s="2104"/>
      <c r="S75" s="2101">
        <v>30</v>
      </c>
      <c r="T75" s="2101">
        <v>0</v>
      </c>
      <c r="U75" s="2103">
        <v>23</v>
      </c>
      <c r="V75" s="2104">
        <v>44</v>
      </c>
      <c r="W75" s="2103">
        <v>9</v>
      </c>
      <c r="X75" s="23">
        <v>4</v>
      </c>
      <c r="Y75" s="17">
        <v>47</v>
      </c>
      <c r="Z75" s="17">
        <v>43</v>
      </c>
      <c r="AA75" s="17">
        <v>47</v>
      </c>
      <c r="AB75" s="17">
        <v>0</v>
      </c>
      <c r="AC75" s="18">
        <v>0</v>
      </c>
      <c r="AD75" s="30">
        <v>41</v>
      </c>
      <c r="AE75" s="26">
        <v>12</v>
      </c>
      <c r="AF75" s="26">
        <v>45</v>
      </c>
      <c r="AG75" s="2105">
        <v>53</v>
      </c>
      <c r="AH75" s="12" t="s">
        <v>98</v>
      </c>
      <c r="AI75" s="13" t="s">
        <v>98</v>
      </c>
      <c r="AJ75" s="14" t="s">
        <v>98</v>
      </c>
      <c r="AK75" s="49" t="s">
        <v>97</v>
      </c>
      <c r="AL75" s="13" t="s">
        <v>97</v>
      </c>
      <c r="AM75" s="14" t="s">
        <v>97</v>
      </c>
      <c r="AN75" s="49"/>
      <c r="AO75" s="13">
        <v>12</v>
      </c>
      <c r="AP75" s="13">
        <v>41</v>
      </c>
      <c r="AQ75" s="13">
        <v>0</v>
      </c>
      <c r="AR75" s="14"/>
      <c r="AS75" s="2195">
        <f t="shared" si="45"/>
        <v>18</v>
      </c>
      <c r="AT75" s="2193"/>
      <c r="AU75" s="2193">
        <v>6</v>
      </c>
      <c r="AV75" s="2193">
        <v>2</v>
      </c>
      <c r="AW75" s="2193"/>
      <c r="AX75" s="2193">
        <v>8</v>
      </c>
      <c r="AY75" s="2193"/>
      <c r="AZ75" s="2193">
        <v>2</v>
      </c>
      <c r="BA75" s="2193"/>
      <c r="BB75" s="2194"/>
    </row>
    <row r="76" spans="1:54" ht="42" customHeight="1" thickBot="1">
      <c r="A76" s="2853"/>
      <c r="B76" s="2703"/>
      <c r="C76" s="2706"/>
      <c r="D76" s="292" t="s">
        <v>78</v>
      </c>
      <c r="E76" s="2052"/>
      <c r="F76" s="2049">
        <f>E76-M76</f>
        <v>0</v>
      </c>
      <c r="G76" s="2099">
        <f t="shared" si="36"/>
        <v>0</v>
      </c>
      <c r="H76" s="2045">
        <f t="shared" si="21"/>
        <v>0</v>
      </c>
      <c r="I76" s="42"/>
      <c r="J76" s="42"/>
      <c r="K76" s="42"/>
      <c r="L76" s="47"/>
      <c r="M76" s="2100">
        <f t="shared" si="7"/>
        <v>0</v>
      </c>
      <c r="N76" s="2196"/>
      <c r="O76" s="2196"/>
      <c r="P76" s="2196"/>
      <c r="Q76" s="2197"/>
      <c r="R76" s="2198"/>
      <c r="S76" s="2102"/>
      <c r="T76" s="2102"/>
      <c r="U76" s="2199"/>
      <c r="V76" s="2198"/>
      <c r="W76" s="2199"/>
      <c r="X76" s="30"/>
      <c r="Y76" s="26"/>
      <c r="Z76" s="26"/>
      <c r="AA76" s="26"/>
      <c r="AB76" s="26"/>
      <c r="AC76" s="27"/>
      <c r="AD76" s="40"/>
      <c r="AE76" s="98"/>
      <c r="AF76" s="98"/>
      <c r="AG76" s="2105">
        <f t="shared" si="47"/>
        <v>0</v>
      </c>
      <c r="AH76" s="2119" t="s">
        <v>97</v>
      </c>
      <c r="AI76" s="15" t="s">
        <v>97</v>
      </c>
      <c r="AJ76" s="16" t="s">
        <v>97</v>
      </c>
      <c r="AK76" s="53" t="s">
        <v>97</v>
      </c>
      <c r="AL76" s="15" t="s">
        <v>98</v>
      </c>
      <c r="AM76" s="16" t="s">
        <v>98</v>
      </c>
      <c r="AN76" s="46"/>
      <c r="AO76" s="42"/>
      <c r="AP76" s="42"/>
      <c r="AQ76" s="42"/>
      <c r="AR76" s="2120"/>
      <c r="AS76" s="2189">
        <f t="shared" si="45"/>
        <v>0</v>
      </c>
      <c r="AT76" s="2200"/>
      <c r="AU76" s="2200"/>
      <c r="AV76" s="2200"/>
      <c r="AW76" s="2200"/>
      <c r="AX76" s="2200"/>
      <c r="AY76" s="2200"/>
      <c r="AZ76" s="2200"/>
      <c r="BA76" s="2200"/>
      <c r="BB76" s="2201"/>
    </row>
    <row r="77" spans="1:54" ht="42" customHeight="1">
      <c r="A77" s="2853"/>
      <c r="B77" s="2692" t="s">
        <v>528</v>
      </c>
      <c r="C77" s="2698" t="s">
        <v>529</v>
      </c>
      <c r="D77" s="289" t="s">
        <v>74</v>
      </c>
      <c r="E77" s="2050"/>
      <c r="F77" s="2047">
        <f t="shared" ref="F77" si="49">E77-M77</f>
        <v>-3</v>
      </c>
      <c r="G77" s="2099">
        <f t="shared" si="36"/>
        <v>3</v>
      </c>
      <c r="H77" s="2045">
        <v>2</v>
      </c>
      <c r="I77" s="43">
        <v>2</v>
      </c>
      <c r="J77" s="43"/>
      <c r="K77" s="43"/>
      <c r="L77" s="45"/>
      <c r="M77" s="2100">
        <f t="shared" si="7"/>
        <v>3</v>
      </c>
      <c r="N77" s="2088"/>
      <c r="O77" s="2088">
        <v>3</v>
      </c>
      <c r="P77" s="2088"/>
      <c r="Q77" s="2089"/>
      <c r="R77" s="2090"/>
      <c r="S77" s="2088"/>
      <c r="T77" s="2088">
        <v>0</v>
      </c>
      <c r="U77" s="2089">
        <v>3</v>
      </c>
      <c r="V77" s="2090">
        <v>3</v>
      </c>
      <c r="W77" s="2089"/>
      <c r="X77" s="44"/>
      <c r="Y77" s="43">
        <v>1</v>
      </c>
      <c r="Z77" s="43">
        <v>1</v>
      </c>
      <c r="AA77" s="43">
        <v>0</v>
      </c>
      <c r="AB77" s="43">
        <v>1</v>
      </c>
      <c r="AC77" s="2091">
        <v>0</v>
      </c>
      <c r="AD77" s="44">
        <v>38</v>
      </c>
      <c r="AE77" s="43">
        <v>16</v>
      </c>
      <c r="AF77" s="43">
        <v>10</v>
      </c>
      <c r="AG77" s="2105">
        <v>3</v>
      </c>
      <c r="AH77" s="2093" t="s">
        <v>97</v>
      </c>
      <c r="AI77" s="10" t="s">
        <v>97</v>
      </c>
      <c r="AJ77" s="11" t="s">
        <v>97</v>
      </c>
      <c r="AK77" s="44">
        <v>0</v>
      </c>
      <c r="AL77" s="43">
        <v>3</v>
      </c>
      <c r="AM77" s="45">
        <v>0</v>
      </c>
      <c r="AN77" s="48" t="s">
        <v>97</v>
      </c>
      <c r="AO77" s="10" t="s">
        <v>97</v>
      </c>
      <c r="AP77" s="10" t="s">
        <v>97</v>
      </c>
      <c r="AQ77" s="10" t="s">
        <v>97</v>
      </c>
      <c r="AR77" s="11" t="s">
        <v>97</v>
      </c>
      <c r="AS77" s="2192">
        <f t="shared" si="45"/>
        <v>0</v>
      </c>
      <c r="AT77" s="2193"/>
      <c r="AU77" s="2193"/>
      <c r="AV77" s="2193"/>
      <c r="AW77" s="2193"/>
      <c r="AX77" s="2193"/>
      <c r="AY77" s="2193"/>
      <c r="AZ77" s="2193"/>
      <c r="BA77" s="2193"/>
      <c r="BB77" s="2194"/>
    </row>
    <row r="78" spans="1:54" ht="42" customHeight="1">
      <c r="A78" s="2853"/>
      <c r="B78" s="2693"/>
      <c r="C78" s="2699"/>
      <c r="D78" s="290" t="s">
        <v>75</v>
      </c>
      <c r="E78" s="2051"/>
      <c r="F78" s="2048">
        <f>E78-M78</f>
        <v>0</v>
      </c>
      <c r="G78" s="2099">
        <f t="shared" si="36"/>
        <v>0</v>
      </c>
      <c r="H78" s="2045">
        <f t="shared" si="21"/>
        <v>0</v>
      </c>
      <c r="I78" s="26"/>
      <c r="J78" s="26"/>
      <c r="K78" s="26"/>
      <c r="L78" s="31"/>
      <c r="M78" s="2100">
        <f t="shared" si="7"/>
        <v>0</v>
      </c>
      <c r="N78" s="2101"/>
      <c r="O78" s="2102"/>
      <c r="P78" s="2102"/>
      <c r="Q78" s="2103"/>
      <c r="R78" s="2104"/>
      <c r="S78" s="2101"/>
      <c r="T78" s="2101"/>
      <c r="U78" s="2103"/>
      <c r="V78" s="2104"/>
      <c r="W78" s="2103"/>
      <c r="X78" s="23"/>
      <c r="Y78" s="17"/>
      <c r="Z78" s="17"/>
      <c r="AA78" s="17"/>
      <c r="AB78" s="17"/>
      <c r="AC78" s="18"/>
      <c r="AD78" s="30"/>
      <c r="AE78" s="26"/>
      <c r="AF78" s="26"/>
      <c r="AG78" s="2105">
        <f t="shared" ref="AG78:AG81" si="50">SUM(AN78:AR78)</f>
        <v>0</v>
      </c>
      <c r="AH78" s="12" t="s">
        <v>98</v>
      </c>
      <c r="AI78" s="13" t="s">
        <v>98</v>
      </c>
      <c r="AJ78" s="14" t="s">
        <v>98</v>
      </c>
      <c r="AK78" s="49"/>
      <c r="AL78" s="13"/>
      <c r="AM78" s="14"/>
      <c r="AN78" s="49" t="s">
        <v>97</v>
      </c>
      <c r="AO78" s="13" t="s">
        <v>97</v>
      </c>
      <c r="AP78" s="13" t="s">
        <v>97</v>
      </c>
      <c r="AQ78" s="13" t="s">
        <v>97</v>
      </c>
      <c r="AR78" s="50" t="s">
        <v>97</v>
      </c>
      <c r="AS78" s="2106">
        <f t="shared" si="45"/>
        <v>0</v>
      </c>
      <c r="AT78" s="2107"/>
      <c r="AU78" s="2107"/>
      <c r="AV78" s="2107"/>
      <c r="AW78" s="2107"/>
      <c r="AX78" s="2107"/>
      <c r="AY78" s="2107"/>
      <c r="AZ78" s="2107"/>
      <c r="BA78" s="2107"/>
      <c r="BB78" s="2108"/>
    </row>
    <row r="79" spans="1:54" ht="42" customHeight="1" thickBot="1">
      <c r="A79" s="2853"/>
      <c r="B79" s="2693"/>
      <c r="C79" s="2699"/>
      <c r="D79" s="290" t="s">
        <v>76</v>
      </c>
      <c r="E79" s="2051"/>
      <c r="F79" s="2048">
        <f t="shared" ref="F79:F80" si="51">E79-M79</f>
        <v>0</v>
      </c>
      <c r="G79" s="2099">
        <f t="shared" si="36"/>
        <v>0</v>
      </c>
      <c r="H79" s="2045">
        <f t="shared" si="21"/>
        <v>0</v>
      </c>
      <c r="I79" s="26"/>
      <c r="J79" s="26"/>
      <c r="K79" s="26"/>
      <c r="L79" s="31"/>
      <c r="M79" s="2100">
        <f t="shared" si="7"/>
        <v>0</v>
      </c>
      <c r="N79" s="2101"/>
      <c r="O79" s="2053"/>
      <c r="P79" s="2109"/>
      <c r="Q79" s="2103"/>
      <c r="R79" s="2104"/>
      <c r="S79" s="2101"/>
      <c r="T79" s="2101"/>
      <c r="U79" s="2103"/>
      <c r="V79" s="2104"/>
      <c r="W79" s="2103"/>
      <c r="X79" s="23"/>
      <c r="Y79" s="17"/>
      <c r="Z79" s="17"/>
      <c r="AA79" s="17"/>
      <c r="AB79" s="17"/>
      <c r="AC79" s="18"/>
      <c r="AD79" s="30"/>
      <c r="AE79" s="26"/>
      <c r="AF79" s="26"/>
      <c r="AG79" s="2105">
        <f t="shared" si="50"/>
        <v>0</v>
      </c>
      <c r="AH79" s="12"/>
      <c r="AI79" s="13"/>
      <c r="AJ79" s="14"/>
      <c r="AK79" s="49" t="s">
        <v>97</v>
      </c>
      <c r="AL79" s="13" t="s">
        <v>97</v>
      </c>
      <c r="AM79" s="14" t="s">
        <v>97</v>
      </c>
      <c r="AN79" s="49" t="s">
        <v>97</v>
      </c>
      <c r="AO79" s="13" t="s">
        <v>97</v>
      </c>
      <c r="AP79" s="13" t="s">
        <v>97</v>
      </c>
      <c r="AQ79" s="13" t="s">
        <v>97</v>
      </c>
      <c r="AR79" s="50" t="s">
        <v>97</v>
      </c>
      <c r="AS79" s="2106">
        <f t="shared" si="45"/>
        <v>0</v>
      </c>
      <c r="AT79" s="2107"/>
      <c r="AU79" s="2107"/>
      <c r="AV79" s="2107"/>
      <c r="AW79" s="2107"/>
      <c r="AX79" s="2107"/>
      <c r="AY79" s="2107"/>
      <c r="AZ79" s="2107"/>
      <c r="BA79" s="2107"/>
      <c r="BB79" s="2108"/>
    </row>
    <row r="80" spans="1:54" ht="42" customHeight="1">
      <c r="A80" s="2853"/>
      <c r="B80" s="2693"/>
      <c r="C80" s="2699"/>
      <c r="D80" s="290" t="s">
        <v>77</v>
      </c>
      <c r="E80" s="2051"/>
      <c r="F80" s="2048">
        <f t="shared" si="51"/>
        <v>-158</v>
      </c>
      <c r="G80" s="2099">
        <f t="shared" si="36"/>
        <v>175</v>
      </c>
      <c r="H80" s="2045">
        <f t="shared" si="21"/>
        <v>1</v>
      </c>
      <c r="I80" s="26">
        <v>1</v>
      </c>
      <c r="J80" s="26"/>
      <c r="K80" s="26"/>
      <c r="L80" s="31"/>
      <c r="M80" s="2100">
        <f t="shared" si="7"/>
        <v>158</v>
      </c>
      <c r="N80" s="2101"/>
      <c r="O80" s="2101">
        <v>158</v>
      </c>
      <c r="P80" s="2101"/>
      <c r="Q80" s="2103"/>
      <c r="R80" s="2104"/>
      <c r="S80" s="2101"/>
      <c r="T80" s="2101">
        <v>121</v>
      </c>
      <c r="U80" s="2103">
        <v>37</v>
      </c>
      <c r="V80" s="2104">
        <v>141</v>
      </c>
      <c r="W80" s="2103">
        <v>17</v>
      </c>
      <c r="X80" s="23"/>
      <c r="Y80" s="17">
        <v>34</v>
      </c>
      <c r="Z80" s="17">
        <v>34</v>
      </c>
      <c r="AA80" s="17">
        <v>16</v>
      </c>
      <c r="AB80" s="17">
        <v>88</v>
      </c>
      <c r="AC80" s="18">
        <v>11</v>
      </c>
      <c r="AD80" s="30">
        <v>39</v>
      </c>
      <c r="AE80" s="26">
        <v>18</v>
      </c>
      <c r="AF80" s="2147">
        <v>112</v>
      </c>
      <c r="AG80" s="2105">
        <f t="shared" si="50"/>
        <v>158</v>
      </c>
      <c r="AH80" s="12" t="s">
        <v>98</v>
      </c>
      <c r="AI80" s="13" t="s">
        <v>98</v>
      </c>
      <c r="AJ80" s="14" t="s">
        <v>98</v>
      </c>
      <c r="AK80" s="49" t="s">
        <v>97</v>
      </c>
      <c r="AL80" s="13" t="s">
        <v>97</v>
      </c>
      <c r="AM80" s="14" t="s">
        <v>97</v>
      </c>
      <c r="AN80" s="49">
        <v>0</v>
      </c>
      <c r="AO80" s="13"/>
      <c r="AP80" s="13">
        <v>99</v>
      </c>
      <c r="AQ80" s="13">
        <v>57</v>
      </c>
      <c r="AR80" s="14">
        <v>2</v>
      </c>
      <c r="AS80" s="2195">
        <f t="shared" si="45"/>
        <v>17</v>
      </c>
      <c r="AT80" s="2193"/>
      <c r="AU80" s="2193">
        <v>0</v>
      </c>
      <c r="AV80" s="2193">
        <v>0</v>
      </c>
      <c r="AW80" s="2193"/>
      <c r="AX80" s="2193">
        <v>14</v>
      </c>
      <c r="AY80" s="2193"/>
      <c r="AZ80" s="2193">
        <v>0</v>
      </c>
      <c r="BA80" s="2193">
        <v>3</v>
      </c>
      <c r="BB80" s="2194"/>
    </row>
    <row r="81" spans="1:54" ht="42" customHeight="1" thickBot="1">
      <c r="A81" s="2853"/>
      <c r="B81" s="2703"/>
      <c r="C81" s="2706"/>
      <c r="D81" s="292" t="s">
        <v>78</v>
      </c>
      <c r="E81" s="2052"/>
      <c r="F81" s="2049">
        <f>E81-M81</f>
        <v>0</v>
      </c>
      <c r="G81" s="2099">
        <f t="shared" si="36"/>
        <v>0</v>
      </c>
      <c r="H81" s="2045">
        <f t="shared" si="21"/>
        <v>0</v>
      </c>
      <c r="I81" s="42"/>
      <c r="J81" s="42"/>
      <c r="K81" s="42"/>
      <c r="L81" s="47"/>
      <c r="M81" s="2100">
        <f t="shared" ref="M81:M131" si="52">IF(AND(SUM(N81:Q81)=SUM(V81:W81),SUM(R81:U81)=SUM(V81:W81)),SUM(N81:Q81),"ПЕРЕВІРТЕ ПРАВІЛЬНІСТЬ ВВЕДЕНИХ ДАНИХ")</f>
        <v>0</v>
      </c>
      <c r="N81" s="2196"/>
      <c r="O81" s="2196"/>
      <c r="P81" s="2196"/>
      <c r="Q81" s="2197"/>
      <c r="R81" s="2198"/>
      <c r="S81" s="2102"/>
      <c r="T81" s="2102"/>
      <c r="U81" s="2199"/>
      <c r="V81" s="2198"/>
      <c r="W81" s="2199"/>
      <c r="X81" s="30"/>
      <c r="Y81" s="26"/>
      <c r="Z81" s="26"/>
      <c r="AA81" s="26"/>
      <c r="AB81" s="26"/>
      <c r="AC81" s="27"/>
      <c r="AD81" s="40"/>
      <c r="AE81" s="98"/>
      <c r="AF81" s="98"/>
      <c r="AG81" s="2105">
        <f t="shared" si="50"/>
        <v>0</v>
      </c>
      <c r="AH81" s="2119" t="s">
        <v>97</v>
      </c>
      <c r="AI81" s="15" t="s">
        <v>97</v>
      </c>
      <c r="AJ81" s="16" t="s">
        <v>97</v>
      </c>
      <c r="AK81" s="53" t="s">
        <v>97</v>
      </c>
      <c r="AL81" s="15" t="s">
        <v>98</v>
      </c>
      <c r="AM81" s="16" t="s">
        <v>98</v>
      </c>
      <c r="AN81" s="46"/>
      <c r="AO81" s="42"/>
      <c r="AP81" s="42"/>
      <c r="AQ81" s="42"/>
      <c r="AR81" s="2120"/>
      <c r="AS81" s="2189">
        <f t="shared" si="45"/>
        <v>0</v>
      </c>
      <c r="AT81" s="2200"/>
      <c r="AU81" s="2200"/>
      <c r="AV81" s="2200"/>
      <c r="AW81" s="2200"/>
      <c r="AX81" s="2200"/>
      <c r="AY81" s="2200"/>
      <c r="AZ81" s="2200"/>
      <c r="BA81" s="2200"/>
      <c r="BB81" s="2201"/>
    </row>
    <row r="82" spans="1:54" ht="42" customHeight="1">
      <c r="A82" s="2853"/>
      <c r="B82" s="2692" t="s">
        <v>530</v>
      </c>
      <c r="C82" s="2698" t="s">
        <v>531</v>
      </c>
      <c r="D82" s="289" t="s">
        <v>74</v>
      </c>
      <c r="E82" s="2050"/>
      <c r="F82" s="2047">
        <f t="shared" ref="F82" si="53">E82-M82</f>
        <v>-42</v>
      </c>
      <c r="G82" s="2099">
        <f t="shared" si="36"/>
        <v>43</v>
      </c>
      <c r="H82" s="2045">
        <f t="shared" si="21"/>
        <v>1</v>
      </c>
      <c r="I82" s="43">
        <v>1</v>
      </c>
      <c r="J82" s="43"/>
      <c r="K82" s="43"/>
      <c r="L82" s="45"/>
      <c r="M82" s="2100">
        <f t="shared" si="52"/>
        <v>42</v>
      </c>
      <c r="N82" s="2088"/>
      <c r="O82" s="2088">
        <v>42</v>
      </c>
      <c r="P82" s="2088"/>
      <c r="Q82" s="2089"/>
      <c r="R82" s="2090"/>
      <c r="S82" s="2088">
        <v>40</v>
      </c>
      <c r="T82" s="2088">
        <v>0</v>
      </c>
      <c r="U82" s="2089">
        <v>2</v>
      </c>
      <c r="V82" s="2090">
        <v>38</v>
      </c>
      <c r="W82" s="2089">
        <v>4</v>
      </c>
      <c r="X82" s="44"/>
      <c r="Y82" s="43">
        <v>10</v>
      </c>
      <c r="Z82" s="43">
        <v>10</v>
      </c>
      <c r="AA82" s="43">
        <v>0</v>
      </c>
      <c r="AB82" s="43">
        <v>0</v>
      </c>
      <c r="AC82" s="2091">
        <v>0</v>
      </c>
      <c r="AD82" s="44">
        <v>36</v>
      </c>
      <c r="AE82" s="43">
        <v>14</v>
      </c>
      <c r="AF82" s="43">
        <v>11</v>
      </c>
      <c r="AG82" s="2105">
        <v>42</v>
      </c>
      <c r="AH82" s="2093" t="s">
        <v>97</v>
      </c>
      <c r="AI82" s="10" t="s">
        <v>97</v>
      </c>
      <c r="AJ82" s="11" t="s">
        <v>97</v>
      </c>
      <c r="AK82" s="44"/>
      <c r="AL82" s="43">
        <v>36</v>
      </c>
      <c r="AM82" s="45"/>
      <c r="AN82" s="48"/>
      <c r="AO82" s="10" t="s">
        <v>97</v>
      </c>
      <c r="AP82" s="10" t="s">
        <v>97</v>
      </c>
      <c r="AQ82" s="10" t="s">
        <v>97</v>
      </c>
      <c r="AR82" s="11" t="s">
        <v>97</v>
      </c>
      <c r="AS82" s="2192">
        <f t="shared" si="45"/>
        <v>1</v>
      </c>
      <c r="AT82" s="2193"/>
      <c r="AU82" s="2193"/>
      <c r="AV82" s="2193"/>
      <c r="AW82" s="2193"/>
      <c r="AX82" s="2193">
        <v>1</v>
      </c>
      <c r="AY82" s="2193"/>
      <c r="AZ82" s="2193"/>
      <c r="BA82" s="2193"/>
      <c r="BB82" s="2194"/>
    </row>
    <row r="83" spans="1:54" ht="42" customHeight="1">
      <c r="A83" s="2853"/>
      <c r="B83" s="2693"/>
      <c r="C83" s="2699"/>
      <c r="D83" s="290" t="s">
        <v>75</v>
      </c>
      <c r="E83" s="2051"/>
      <c r="F83" s="2048">
        <f>E83-M83</f>
        <v>0</v>
      </c>
      <c r="G83" s="2099">
        <f t="shared" si="36"/>
        <v>0</v>
      </c>
      <c r="H83" s="2045">
        <f t="shared" si="21"/>
        <v>0</v>
      </c>
      <c r="I83" s="26"/>
      <c r="J83" s="26"/>
      <c r="K83" s="26"/>
      <c r="L83" s="31"/>
      <c r="M83" s="2100">
        <f t="shared" si="52"/>
        <v>0</v>
      </c>
      <c r="N83" s="2101"/>
      <c r="O83" s="2102"/>
      <c r="P83" s="2102"/>
      <c r="Q83" s="2103"/>
      <c r="R83" s="2104"/>
      <c r="S83" s="2101"/>
      <c r="T83" s="2101"/>
      <c r="U83" s="2103"/>
      <c r="V83" s="2104"/>
      <c r="W83" s="2103"/>
      <c r="X83" s="23"/>
      <c r="Y83" s="17"/>
      <c r="Z83" s="17"/>
      <c r="AA83" s="17"/>
      <c r="AB83" s="17"/>
      <c r="AC83" s="18"/>
      <c r="AD83" s="30"/>
      <c r="AE83" s="26"/>
      <c r="AF83" s="26"/>
      <c r="AG83" s="2105">
        <f t="shared" ref="AG83:AG86" si="54">SUM(AN83:AR83)</f>
        <v>0</v>
      </c>
      <c r="AH83" s="12" t="s">
        <v>98</v>
      </c>
      <c r="AI83" s="13" t="s">
        <v>98</v>
      </c>
      <c r="AJ83" s="14" t="s">
        <v>98</v>
      </c>
      <c r="AK83" s="49"/>
      <c r="AL83" s="13"/>
      <c r="AM83" s="14"/>
      <c r="AN83" s="49" t="s">
        <v>97</v>
      </c>
      <c r="AO83" s="13" t="s">
        <v>97</v>
      </c>
      <c r="AP83" s="13" t="s">
        <v>97</v>
      </c>
      <c r="AQ83" s="13" t="s">
        <v>97</v>
      </c>
      <c r="AR83" s="50" t="s">
        <v>97</v>
      </c>
      <c r="AS83" s="2106">
        <f t="shared" si="45"/>
        <v>0</v>
      </c>
      <c r="AT83" s="2107"/>
      <c r="AU83" s="2107"/>
      <c r="AV83" s="2107"/>
      <c r="AW83" s="2107"/>
      <c r="AX83" s="2107"/>
      <c r="AY83" s="2107"/>
      <c r="AZ83" s="2107"/>
      <c r="BA83" s="2107"/>
      <c r="BB83" s="2108"/>
    </row>
    <row r="84" spans="1:54" ht="42" customHeight="1" thickBot="1">
      <c r="A84" s="2853"/>
      <c r="B84" s="2693"/>
      <c r="C84" s="2699"/>
      <c r="D84" s="290" t="s">
        <v>76</v>
      </c>
      <c r="E84" s="2051"/>
      <c r="F84" s="2048">
        <f t="shared" ref="F84:F85" si="55">E84-M84</f>
        <v>0</v>
      </c>
      <c r="G84" s="2099">
        <f t="shared" si="36"/>
        <v>0</v>
      </c>
      <c r="H84" s="2045">
        <f t="shared" si="21"/>
        <v>0</v>
      </c>
      <c r="I84" s="26"/>
      <c r="J84" s="26"/>
      <c r="K84" s="26"/>
      <c r="L84" s="31"/>
      <c r="M84" s="2100">
        <f t="shared" si="52"/>
        <v>0</v>
      </c>
      <c r="N84" s="2101"/>
      <c r="O84" s="2053"/>
      <c r="P84" s="2109"/>
      <c r="Q84" s="2103"/>
      <c r="R84" s="2104"/>
      <c r="S84" s="2101"/>
      <c r="T84" s="2101"/>
      <c r="U84" s="2103"/>
      <c r="V84" s="2104"/>
      <c r="W84" s="2103"/>
      <c r="X84" s="23"/>
      <c r="Y84" s="17"/>
      <c r="Z84" s="17"/>
      <c r="AA84" s="17"/>
      <c r="AB84" s="17"/>
      <c r="AC84" s="18"/>
      <c r="AD84" s="30"/>
      <c r="AE84" s="26"/>
      <c r="AF84" s="26"/>
      <c r="AG84" s="2105">
        <f t="shared" si="54"/>
        <v>0</v>
      </c>
      <c r="AH84" s="12"/>
      <c r="AI84" s="13"/>
      <c r="AJ84" s="14"/>
      <c r="AK84" s="49" t="s">
        <v>97</v>
      </c>
      <c r="AL84" s="13" t="s">
        <v>97</v>
      </c>
      <c r="AM84" s="14" t="s">
        <v>97</v>
      </c>
      <c r="AN84" s="49" t="s">
        <v>97</v>
      </c>
      <c r="AO84" s="13" t="s">
        <v>97</v>
      </c>
      <c r="AP84" s="13" t="s">
        <v>97</v>
      </c>
      <c r="AQ84" s="13" t="s">
        <v>97</v>
      </c>
      <c r="AR84" s="50" t="s">
        <v>97</v>
      </c>
      <c r="AS84" s="2106">
        <f t="shared" si="45"/>
        <v>0</v>
      </c>
      <c r="AT84" s="2107"/>
      <c r="AU84" s="2107"/>
      <c r="AV84" s="2107"/>
      <c r="AW84" s="2107"/>
      <c r="AX84" s="2107"/>
      <c r="AY84" s="2107"/>
      <c r="AZ84" s="2107"/>
      <c r="BA84" s="2107"/>
      <c r="BB84" s="2108"/>
    </row>
    <row r="85" spans="1:54" ht="42" customHeight="1">
      <c r="A85" s="2853"/>
      <c r="B85" s="2693"/>
      <c r="C85" s="2699"/>
      <c r="D85" s="290" t="s">
        <v>77</v>
      </c>
      <c r="E85" s="2051"/>
      <c r="F85" s="2048">
        <f t="shared" si="55"/>
        <v>-253</v>
      </c>
      <c r="G85" s="2099">
        <f t="shared" si="36"/>
        <v>281</v>
      </c>
      <c r="H85" s="2045">
        <v>4</v>
      </c>
      <c r="I85" s="26">
        <v>4</v>
      </c>
      <c r="J85" s="26"/>
      <c r="K85" s="26"/>
      <c r="L85" s="31"/>
      <c r="M85" s="2100">
        <f t="shared" si="52"/>
        <v>253</v>
      </c>
      <c r="N85" s="2101"/>
      <c r="O85" s="2101">
        <v>253</v>
      </c>
      <c r="P85" s="2101"/>
      <c r="Q85" s="2103"/>
      <c r="R85" s="2104"/>
      <c r="S85" s="2101">
        <v>252</v>
      </c>
      <c r="T85" s="2101">
        <v>0</v>
      </c>
      <c r="U85" s="2103">
        <v>1</v>
      </c>
      <c r="V85" s="2104">
        <v>218</v>
      </c>
      <c r="W85" s="2103">
        <v>35</v>
      </c>
      <c r="X85" s="23"/>
      <c r="Y85" s="17">
        <v>41</v>
      </c>
      <c r="Z85" s="17">
        <v>41</v>
      </c>
      <c r="AA85" s="17">
        <v>0</v>
      </c>
      <c r="AB85" s="17">
        <v>0</v>
      </c>
      <c r="AC85" s="18">
        <v>0</v>
      </c>
      <c r="AD85" s="30">
        <v>39</v>
      </c>
      <c r="AE85" s="26">
        <v>16</v>
      </c>
      <c r="AF85" s="26">
        <v>150</v>
      </c>
      <c r="AG85" s="2105">
        <v>253</v>
      </c>
      <c r="AH85" s="12" t="s">
        <v>98</v>
      </c>
      <c r="AI85" s="13" t="s">
        <v>98</v>
      </c>
      <c r="AJ85" s="14" t="s">
        <v>98</v>
      </c>
      <c r="AK85" s="49" t="s">
        <v>97</v>
      </c>
      <c r="AL85" s="13" t="s">
        <v>97</v>
      </c>
      <c r="AM85" s="14" t="s">
        <v>97</v>
      </c>
      <c r="AN85" s="49">
        <v>7</v>
      </c>
      <c r="AO85" s="13">
        <v>6</v>
      </c>
      <c r="AP85" s="13">
        <v>88</v>
      </c>
      <c r="AQ85" s="13">
        <v>85</v>
      </c>
      <c r="AR85" s="14">
        <v>67</v>
      </c>
      <c r="AS85" s="2195">
        <f t="shared" si="45"/>
        <v>28</v>
      </c>
      <c r="AT85" s="2193"/>
      <c r="AU85" s="2193"/>
      <c r="AV85" s="2193"/>
      <c r="AW85" s="2193"/>
      <c r="AX85" s="2193">
        <v>28</v>
      </c>
      <c r="AY85" s="2193"/>
      <c r="AZ85" s="2193"/>
      <c r="BA85" s="2193"/>
      <c r="BB85" s="2194"/>
    </row>
    <row r="86" spans="1:54" ht="42" customHeight="1" thickBot="1">
      <c r="A86" s="2854"/>
      <c r="B86" s="2703"/>
      <c r="C86" s="2706"/>
      <c r="D86" s="292" t="s">
        <v>78</v>
      </c>
      <c r="E86" s="2052"/>
      <c r="F86" s="2049">
        <f>E86-M86</f>
        <v>0</v>
      </c>
      <c r="G86" s="2099">
        <f t="shared" si="36"/>
        <v>0</v>
      </c>
      <c r="H86" s="2045">
        <f t="shared" si="21"/>
        <v>0</v>
      </c>
      <c r="I86" s="42"/>
      <c r="J86" s="42"/>
      <c r="K86" s="42"/>
      <c r="L86" s="47"/>
      <c r="M86" s="2100">
        <f t="shared" si="52"/>
        <v>0</v>
      </c>
      <c r="N86" s="2196"/>
      <c r="O86" s="2196"/>
      <c r="P86" s="2196"/>
      <c r="Q86" s="2197"/>
      <c r="R86" s="2198"/>
      <c r="S86" s="2102"/>
      <c r="T86" s="2102"/>
      <c r="U86" s="2199"/>
      <c r="V86" s="2198"/>
      <c r="W86" s="2199"/>
      <c r="X86" s="30"/>
      <c r="Y86" s="26"/>
      <c r="Z86" s="26"/>
      <c r="AA86" s="26"/>
      <c r="AB86" s="26"/>
      <c r="AC86" s="27"/>
      <c r="AD86" s="40"/>
      <c r="AE86" s="98"/>
      <c r="AF86" s="98"/>
      <c r="AG86" s="2105">
        <f t="shared" si="54"/>
        <v>0</v>
      </c>
      <c r="AH86" s="2119" t="s">
        <v>97</v>
      </c>
      <c r="AI86" s="15" t="s">
        <v>97</v>
      </c>
      <c r="AJ86" s="16" t="s">
        <v>97</v>
      </c>
      <c r="AK86" s="53" t="s">
        <v>97</v>
      </c>
      <c r="AL86" s="15" t="s">
        <v>98</v>
      </c>
      <c r="AM86" s="16" t="s">
        <v>98</v>
      </c>
      <c r="AN86" s="46"/>
      <c r="AO86" s="42"/>
      <c r="AP86" s="42"/>
      <c r="AQ86" s="42"/>
      <c r="AR86" s="2120"/>
      <c r="AS86" s="2189">
        <f t="shared" si="45"/>
        <v>0</v>
      </c>
      <c r="AT86" s="2200"/>
      <c r="AU86" s="2200"/>
      <c r="AV86" s="2200"/>
      <c r="AW86" s="2200"/>
      <c r="AX86" s="2200"/>
      <c r="AY86" s="2200"/>
      <c r="AZ86" s="2200"/>
      <c r="BA86" s="2200"/>
      <c r="BB86" s="2201"/>
    </row>
    <row r="87" spans="1:54" ht="42" customHeight="1">
      <c r="A87" s="2846" t="s">
        <v>214</v>
      </c>
      <c r="B87" s="2738" t="s">
        <v>532</v>
      </c>
      <c r="C87" s="2698" t="s">
        <v>506</v>
      </c>
      <c r="D87" s="289" t="s">
        <v>74</v>
      </c>
      <c r="E87" s="2050"/>
      <c r="F87" s="2047">
        <f t="shared" ref="F87" si="56">E87-M87</f>
        <v>-23</v>
      </c>
      <c r="G87" s="2099">
        <f t="shared" si="36"/>
        <v>23</v>
      </c>
      <c r="H87" s="2045">
        <f t="shared" ref="H87:H89" si="57">SUM(I87:L87)</f>
        <v>3</v>
      </c>
      <c r="I87" s="43">
        <v>3</v>
      </c>
      <c r="J87" s="43"/>
      <c r="K87" s="43"/>
      <c r="L87" s="45"/>
      <c r="M87" s="2100">
        <f t="shared" si="52"/>
        <v>23</v>
      </c>
      <c r="N87" s="2088"/>
      <c r="O87" s="2088"/>
      <c r="P87" s="2088">
        <v>23</v>
      </c>
      <c r="Q87" s="2089"/>
      <c r="R87" s="2090"/>
      <c r="S87" s="2088">
        <v>0</v>
      </c>
      <c r="T87" s="2088">
        <v>23</v>
      </c>
      <c r="U87" s="2089"/>
      <c r="V87" s="2090">
        <v>21</v>
      </c>
      <c r="W87" s="2089">
        <v>2</v>
      </c>
      <c r="X87" s="44"/>
      <c r="Y87" s="43">
        <v>1</v>
      </c>
      <c r="Z87" s="43">
        <v>0</v>
      </c>
      <c r="AA87" s="43">
        <v>2</v>
      </c>
      <c r="AB87" s="43">
        <v>8</v>
      </c>
      <c r="AC87" s="2091">
        <v>1</v>
      </c>
      <c r="AD87" s="44">
        <v>38.28</v>
      </c>
      <c r="AE87" s="43">
        <v>17</v>
      </c>
      <c r="AF87" s="43">
        <v>15.23</v>
      </c>
      <c r="AG87" s="2105">
        <v>23</v>
      </c>
      <c r="AH87" s="2093" t="s">
        <v>97</v>
      </c>
      <c r="AI87" s="10" t="s">
        <v>97</v>
      </c>
      <c r="AJ87" s="11" t="s">
        <v>97</v>
      </c>
      <c r="AK87" s="44"/>
      <c r="AL87" s="43">
        <v>21</v>
      </c>
      <c r="AM87" s="45">
        <v>2</v>
      </c>
      <c r="AN87" s="48"/>
      <c r="AO87" s="10" t="s">
        <v>97</v>
      </c>
      <c r="AP87" s="10" t="s">
        <v>97</v>
      </c>
      <c r="AQ87" s="10" t="s">
        <v>97</v>
      </c>
      <c r="AR87" s="11" t="s">
        <v>97</v>
      </c>
      <c r="AS87" s="2192">
        <f t="shared" ref="AS87:AS96" si="58">SUM(AT87:BB87)</f>
        <v>0</v>
      </c>
      <c r="AT87" s="2193"/>
      <c r="AU87" s="2193"/>
      <c r="AV87" s="2193"/>
      <c r="AW87" s="2193"/>
      <c r="AX87" s="2193"/>
      <c r="AY87" s="2193"/>
      <c r="AZ87" s="2193"/>
      <c r="BA87" s="2193"/>
      <c r="BB87" s="2194"/>
    </row>
    <row r="88" spans="1:54" ht="42" customHeight="1">
      <c r="A88" s="2855"/>
      <c r="B88" s="2734"/>
      <c r="C88" s="2699"/>
      <c r="D88" s="290" t="s">
        <v>75</v>
      </c>
      <c r="E88" s="2051"/>
      <c r="F88" s="2048">
        <f>E88-M88</f>
        <v>0</v>
      </c>
      <c r="G88" s="2099">
        <f t="shared" si="36"/>
        <v>0</v>
      </c>
      <c r="H88" s="2045">
        <f t="shared" si="57"/>
        <v>0</v>
      </c>
      <c r="I88" s="26"/>
      <c r="J88" s="26"/>
      <c r="K88" s="26"/>
      <c r="L88" s="31"/>
      <c r="M88" s="2100">
        <f t="shared" si="52"/>
        <v>0</v>
      </c>
      <c r="N88" s="2101"/>
      <c r="O88" s="2102"/>
      <c r="P88" s="2102"/>
      <c r="Q88" s="2103"/>
      <c r="R88" s="2104"/>
      <c r="S88" s="2101"/>
      <c r="T88" s="2101"/>
      <c r="U88" s="2103"/>
      <c r="V88" s="2104"/>
      <c r="W88" s="2103"/>
      <c r="X88" s="23"/>
      <c r="Y88" s="17"/>
      <c r="Z88" s="17"/>
      <c r="AA88" s="17"/>
      <c r="AB88" s="17"/>
      <c r="AC88" s="18"/>
      <c r="AD88" s="30"/>
      <c r="AE88" s="26"/>
      <c r="AF88" s="26"/>
      <c r="AG88" s="2105">
        <f t="shared" ref="AG88:AG89" si="59">SUM(AN88:AR88)</f>
        <v>0</v>
      </c>
      <c r="AH88" s="12" t="s">
        <v>98</v>
      </c>
      <c r="AI88" s="13" t="s">
        <v>98</v>
      </c>
      <c r="AJ88" s="14" t="s">
        <v>98</v>
      </c>
      <c r="AK88" s="49"/>
      <c r="AL88" s="13"/>
      <c r="AM88" s="14"/>
      <c r="AN88" s="49" t="s">
        <v>97</v>
      </c>
      <c r="AO88" s="13" t="s">
        <v>97</v>
      </c>
      <c r="AP88" s="13" t="s">
        <v>97</v>
      </c>
      <c r="AQ88" s="13" t="s">
        <v>97</v>
      </c>
      <c r="AR88" s="50" t="s">
        <v>97</v>
      </c>
      <c r="AS88" s="2106">
        <f t="shared" si="58"/>
        <v>0</v>
      </c>
      <c r="AT88" s="2107"/>
      <c r="AU88" s="2107"/>
      <c r="AV88" s="2107"/>
      <c r="AW88" s="2107"/>
      <c r="AX88" s="2107"/>
      <c r="AY88" s="2107"/>
      <c r="AZ88" s="2107"/>
      <c r="BA88" s="2107"/>
      <c r="BB88" s="2108"/>
    </row>
    <row r="89" spans="1:54" ht="42" customHeight="1" thickBot="1">
      <c r="A89" s="2855"/>
      <c r="B89" s="2734"/>
      <c r="C89" s="2699"/>
      <c r="D89" s="290" t="s">
        <v>76</v>
      </c>
      <c r="E89" s="2051"/>
      <c r="F89" s="2048">
        <f t="shared" ref="F89:F90" si="60">E89-M89</f>
        <v>0</v>
      </c>
      <c r="G89" s="2099">
        <f t="shared" si="36"/>
        <v>0</v>
      </c>
      <c r="H89" s="2045">
        <f t="shared" si="57"/>
        <v>0</v>
      </c>
      <c r="I89" s="26"/>
      <c r="J89" s="26"/>
      <c r="K89" s="26"/>
      <c r="L89" s="31"/>
      <c r="M89" s="2100">
        <f t="shared" si="52"/>
        <v>0</v>
      </c>
      <c r="N89" s="2101"/>
      <c r="O89" s="2053"/>
      <c r="P89" s="2109"/>
      <c r="Q89" s="2103"/>
      <c r="R89" s="2104"/>
      <c r="S89" s="2101"/>
      <c r="T89" s="2101"/>
      <c r="U89" s="2103"/>
      <c r="V89" s="2104"/>
      <c r="W89" s="2103"/>
      <c r="X89" s="23"/>
      <c r="Y89" s="17"/>
      <c r="Z89" s="17"/>
      <c r="AA89" s="17"/>
      <c r="AB89" s="17"/>
      <c r="AC89" s="18"/>
      <c r="AD89" s="30"/>
      <c r="AE89" s="26"/>
      <c r="AF89" s="26"/>
      <c r="AG89" s="2105">
        <f t="shared" si="59"/>
        <v>0</v>
      </c>
      <c r="AH89" s="12"/>
      <c r="AI89" s="13"/>
      <c r="AJ89" s="14"/>
      <c r="AK89" s="49" t="s">
        <v>97</v>
      </c>
      <c r="AL89" s="13" t="s">
        <v>97</v>
      </c>
      <c r="AM89" s="14" t="s">
        <v>97</v>
      </c>
      <c r="AN89" s="49" t="s">
        <v>97</v>
      </c>
      <c r="AO89" s="13" t="s">
        <v>97</v>
      </c>
      <c r="AP89" s="13" t="s">
        <v>97</v>
      </c>
      <c r="AQ89" s="13" t="s">
        <v>97</v>
      </c>
      <c r="AR89" s="50" t="s">
        <v>97</v>
      </c>
      <c r="AS89" s="2106">
        <f t="shared" si="58"/>
        <v>0</v>
      </c>
      <c r="AT89" s="2107"/>
      <c r="AU89" s="2107"/>
      <c r="AV89" s="2107"/>
      <c r="AW89" s="2107"/>
      <c r="AX89" s="2107"/>
      <c r="AY89" s="2107"/>
      <c r="AZ89" s="2107"/>
      <c r="BA89" s="2107"/>
      <c r="BB89" s="2108"/>
    </row>
    <row r="90" spans="1:54" ht="42" customHeight="1">
      <c r="A90" s="2855"/>
      <c r="B90" s="2734"/>
      <c r="C90" s="2699"/>
      <c r="D90" s="290" t="s">
        <v>77</v>
      </c>
      <c r="E90" s="2051"/>
      <c r="F90" s="2048">
        <f t="shared" si="60"/>
        <v>-155</v>
      </c>
      <c r="G90" s="2099">
        <f t="shared" si="36"/>
        <v>157</v>
      </c>
      <c r="H90" s="2045">
        <v>4</v>
      </c>
      <c r="I90" s="26">
        <v>4</v>
      </c>
      <c r="J90" s="26"/>
      <c r="K90" s="26"/>
      <c r="L90" s="31"/>
      <c r="M90" s="2100">
        <f t="shared" si="52"/>
        <v>155</v>
      </c>
      <c r="N90" s="2101"/>
      <c r="O90" s="2101"/>
      <c r="P90" s="2101">
        <v>155</v>
      </c>
      <c r="Q90" s="2103"/>
      <c r="R90" s="2104"/>
      <c r="S90" s="2101">
        <v>0</v>
      </c>
      <c r="T90" s="2101">
        <v>155</v>
      </c>
      <c r="U90" s="2103"/>
      <c r="V90" s="2104">
        <v>141</v>
      </c>
      <c r="W90" s="2103">
        <v>14</v>
      </c>
      <c r="X90" s="23"/>
      <c r="Y90" s="17">
        <v>12</v>
      </c>
      <c r="Z90" s="17"/>
      <c r="AA90" s="17">
        <v>16</v>
      </c>
      <c r="AB90" s="17">
        <v>57</v>
      </c>
      <c r="AC90" s="18">
        <v>8</v>
      </c>
      <c r="AD90" s="30">
        <v>37</v>
      </c>
      <c r="AE90" s="26">
        <v>19</v>
      </c>
      <c r="AF90" s="30">
        <v>129.35</v>
      </c>
      <c r="AG90" s="2105">
        <v>155</v>
      </c>
      <c r="AH90" s="12" t="s">
        <v>98</v>
      </c>
      <c r="AI90" s="13" t="s">
        <v>98</v>
      </c>
      <c r="AJ90" s="14" t="s">
        <v>98</v>
      </c>
      <c r="AK90" s="49" t="s">
        <v>97</v>
      </c>
      <c r="AL90" s="13" t="s">
        <v>97</v>
      </c>
      <c r="AM90" s="14" t="s">
        <v>97</v>
      </c>
      <c r="AN90" s="49"/>
      <c r="AO90" s="13"/>
      <c r="AP90" s="13">
        <v>15</v>
      </c>
      <c r="AQ90" s="13">
        <v>136</v>
      </c>
      <c r="AR90" s="14">
        <v>4</v>
      </c>
      <c r="AS90" s="2195">
        <f t="shared" si="58"/>
        <v>2</v>
      </c>
      <c r="AT90" s="2193"/>
      <c r="AU90" s="2193"/>
      <c r="AV90" s="2193"/>
      <c r="AW90" s="2193"/>
      <c r="AX90" s="2193"/>
      <c r="AY90" s="2193"/>
      <c r="AZ90" s="2193"/>
      <c r="BA90" s="2193">
        <v>2</v>
      </c>
      <c r="BB90" s="2194"/>
    </row>
    <row r="91" spans="1:54" ht="42" customHeight="1" thickBot="1">
      <c r="A91" s="2856"/>
      <c r="B91" s="2739"/>
      <c r="C91" s="2706"/>
      <c r="D91" s="292" t="s">
        <v>78</v>
      </c>
      <c r="E91" s="2052"/>
      <c r="F91" s="2049">
        <f>E91-M91</f>
        <v>0</v>
      </c>
      <c r="G91" s="2099">
        <f t="shared" si="36"/>
        <v>0</v>
      </c>
      <c r="H91" s="2045">
        <f t="shared" ref="H91" si="61">SUM(I91:L91)</f>
        <v>0</v>
      </c>
      <c r="I91" s="42"/>
      <c r="J91" s="42"/>
      <c r="K91" s="42"/>
      <c r="L91" s="47"/>
      <c r="M91" s="2100">
        <f t="shared" si="52"/>
        <v>0</v>
      </c>
      <c r="N91" s="2196"/>
      <c r="O91" s="2196"/>
      <c r="P91" s="2196"/>
      <c r="Q91" s="2197"/>
      <c r="R91" s="2198"/>
      <c r="S91" s="2102"/>
      <c r="T91" s="2102"/>
      <c r="U91" s="2199"/>
      <c r="V91" s="2198"/>
      <c r="W91" s="2199"/>
      <c r="X91" s="30"/>
      <c r="Y91" s="26"/>
      <c r="Z91" s="26"/>
      <c r="AA91" s="26"/>
      <c r="AB91" s="26"/>
      <c r="AC91" s="27"/>
      <c r="AD91" s="40"/>
      <c r="AE91" s="98"/>
      <c r="AF91" s="98"/>
      <c r="AG91" s="2105">
        <f t="shared" ref="AG91" si="62">SUM(AN91:AR91)</f>
        <v>0</v>
      </c>
      <c r="AH91" s="2119" t="s">
        <v>97</v>
      </c>
      <c r="AI91" s="15" t="s">
        <v>97</v>
      </c>
      <c r="AJ91" s="16" t="s">
        <v>97</v>
      </c>
      <c r="AK91" s="53" t="s">
        <v>97</v>
      </c>
      <c r="AL91" s="15" t="s">
        <v>98</v>
      </c>
      <c r="AM91" s="16" t="s">
        <v>98</v>
      </c>
      <c r="AN91" s="46"/>
      <c r="AO91" s="42"/>
      <c r="AP91" s="42"/>
      <c r="AQ91" s="42"/>
      <c r="AR91" s="2120"/>
      <c r="AS91" s="2189">
        <f t="shared" si="58"/>
        <v>0</v>
      </c>
      <c r="AT91" s="2200"/>
      <c r="AU91" s="2200"/>
      <c r="AV91" s="2200"/>
      <c r="AW91" s="2200"/>
      <c r="AX91" s="2200"/>
      <c r="AY91" s="2200"/>
      <c r="AZ91" s="2200"/>
      <c r="BA91" s="2200"/>
      <c r="BB91" s="2201"/>
    </row>
    <row r="92" spans="1:54" ht="42" customHeight="1">
      <c r="A92" s="2857" t="s">
        <v>533</v>
      </c>
      <c r="B92" s="2692" t="s">
        <v>534</v>
      </c>
      <c r="C92" s="2698" t="s">
        <v>529</v>
      </c>
      <c r="D92" s="289" t="s">
        <v>74</v>
      </c>
      <c r="E92" s="2050"/>
      <c r="F92" s="2047">
        <f t="shared" ref="F92" si="63">E92-M92</f>
        <v>-80</v>
      </c>
      <c r="G92" s="2099">
        <v>86</v>
      </c>
      <c r="H92" s="2045">
        <v>2</v>
      </c>
      <c r="I92" s="43">
        <v>4</v>
      </c>
      <c r="J92" s="43"/>
      <c r="K92" s="43"/>
      <c r="L92" s="45"/>
      <c r="M92" s="2100">
        <v>80</v>
      </c>
      <c r="N92" s="2088"/>
      <c r="O92" s="2088">
        <v>80</v>
      </c>
      <c r="P92" s="2088"/>
      <c r="Q92" s="2089"/>
      <c r="R92" s="2090"/>
      <c r="S92" s="2088">
        <v>62</v>
      </c>
      <c r="T92" s="2088">
        <v>0</v>
      </c>
      <c r="U92" s="2089">
        <v>18</v>
      </c>
      <c r="V92" s="2090">
        <v>65</v>
      </c>
      <c r="W92" s="2089">
        <v>15</v>
      </c>
      <c r="X92" s="44"/>
      <c r="Y92" s="43">
        <v>1</v>
      </c>
      <c r="Z92" s="43">
        <v>1</v>
      </c>
      <c r="AA92" s="43">
        <v>0</v>
      </c>
      <c r="AB92" s="43">
        <v>1</v>
      </c>
      <c r="AC92" s="2091">
        <v>0</v>
      </c>
      <c r="AD92" s="44">
        <v>38</v>
      </c>
      <c r="AE92" s="43">
        <v>16</v>
      </c>
      <c r="AF92" s="43">
        <v>10</v>
      </c>
      <c r="AG92" s="2105">
        <v>3</v>
      </c>
      <c r="AH92" s="2093" t="s">
        <v>97</v>
      </c>
      <c r="AI92" s="10" t="s">
        <v>97</v>
      </c>
      <c r="AJ92" s="11" t="s">
        <v>97</v>
      </c>
      <c r="AK92" s="44">
        <v>0</v>
      </c>
      <c r="AL92" s="43">
        <v>3</v>
      </c>
      <c r="AM92" s="45">
        <v>0</v>
      </c>
      <c r="AN92" s="48" t="s">
        <v>97</v>
      </c>
      <c r="AO92" s="10" t="s">
        <v>97</v>
      </c>
      <c r="AP92" s="10" t="s">
        <v>97</v>
      </c>
      <c r="AQ92" s="10" t="s">
        <v>97</v>
      </c>
      <c r="AR92" s="11" t="s">
        <v>97</v>
      </c>
      <c r="AS92" s="2192">
        <f t="shared" si="58"/>
        <v>0</v>
      </c>
      <c r="AT92" s="2193"/>
      <c r="AU92" s="2193"/>
      <c r="AV92" s="2193"/>
      <c r="AW92" s="2193"/>
      <c r="AX92" s="2193"/>
      <c r="AY92" s="2193"/>
      <c r="AZ92" s="2193"/>
      <c r="BA92" s="2193"/>
      <c r="BB92" s="2194"/>
    </row>
    <row r="93" spans="1:54" ht="42" customHeight="1">
      <c r="A93" s="2858"/>
      <c r="B93" s="2693"/>
      <c r="C93" s="2699"/>
      <c r="D93" s="290" t="s">
        <v>75</v>
      </c>
      <c r="E93" s="2051"/>
      <c r="F93" s="2048">
        <f>E93-M93</f>
        <v>0</v>
      </c>
      <c r="G93" s="2099">
        <f t="shared" si="36"/>
        <v>0</v>
      </c>
      <c r="H93" s="2045">
        <f t="shared" ref="H93:H96" si="64">SUM(I93:L93)</f>
        <v>0</v>
      </c>
      <c r="I93" s="26"/>
      <c r="J93" s="26"/>
      <c r="K93" s="26"/>
      <c r="L93" s="31"/>
      <c r="M93" s="2100">
        <f t="shared" si="52"/>
        <v>0</v>
      </c>
      <c r="N93" s="2101"/>
      <c r="O93" s="2102"/>
      <c r="P93" s="2102"/>
      <c r="Q93" s="2103"/>
      <c r="R93" s="2104"/>
      <c r="S93" s="2101"/>
      <c r="T93" s="2101"/>
      <c r="U93" s="2103"/>
      <c r="V93" s="2104"/>
      <c r="W93" s="2103"/>
      <c r="X93" s="23"/>
      <c r="Y93" s="17"/>
      <c r="Z93" s="17"/>
      <c r="AA93" s="17"/>
      <c r="AB93" s="17"/>
      <c r="AC93" s="18"/>
      <c r="AD93" s="30"/>
      <c r="AE93" s="26"/>
      <c r="AF93" s="26"/>
      <c r="AG93" s="2105">
        <f t="shared" ref="AG93:AG96" si="65">SUM(AN93:AR93)</f>
        <v>0</v>
      </c>
      <c r="AH93" s="12" t="s">
        <v>98</v>
      </c>
      <c r="AI93" s="13" t="s">
        <v>98</v>
      </c>
      <c r="AJ93" s="14" t="s">
        <v>98</v>
      </c>
      <c r="AK93" s="49"/>
      <c r="AL93" s="13"/>
      <c r="AM93" s="14"/>
      <c r="AN93" s="49" t="s">
        <v>97</v>
      </c>
      <c r="AO93" s="13" t="s">
        <v>97</v>
      </c>
      <c r="AP93" s="13" t="s">
        <v>97</v>
      </c>
      <c r="AQ93" s="13" t="s">
        <v>97</v>
      </c>
      <c r="AR93" s="50" t="s">
        <v>97</v>
      </c>
      <c r="AS93" s="2106">
        <f t="shared" si="58"/>
        <v>0</v>
      </c>
      <c r="AT93" s="2107"/>
      <c r="AU93" s="2107"/>
      <c r="AV93" s="2107"/>
      <c r="AW93" s="2107"/>
      <c r="AX93" s="2107"/>
      <c r="AY93" s="2107"/>
      <c r="AZ93" s="2107"/>
      <c r="BA93" s="2107"/>
      <c r="BB93" s="2108"/>
    </row>
    <row r="94" spans="1:54" ht="42" customHeight="1" thickBot="1">
      <c r="A94" s="2858"/>
      <c r="B94" s="2693"/>
      <c r="C94" s="2699"/>
      <c r="D94" s="290" t="s">
        <v>76</v>
      </c>
      <c r="E94" s="2051"/>
      <c r="F94" s="2048">
        <f t="shared" ref="F94:F95" si="66">E94-M94</f>
        <v>0</v>
      </c>
      <c r="G94" s="2099">
        <f t="shared" si="36"/>
        <v>0</v>
      </c>
      <c r="H94" s="2045">
        <f t="shared" si="64"/>
        <v>0</v>
      </c>
      <c r="I94" s="26"/>
      <c r="J94" s="26"/>
      <c r="K94" s="26"/>
      <c r="L94" s="31"/>
      <c r="M94" s="2100">
        <f t="shared" si="52"/>
        <v>0</v>
      </c>
      <c r="N94" s="2101"/>
      <c r="O94" s="2053"/>
      <c r="P94" s="2109"/>
      <c r="Q94" s="2103"/>
      <c r="R94" s="2104"/>
      <c r="S94" s="2101"/>
      <c r="T94" s="2101"/>
      <c r="U94" s="2103"/>
      <c r="V94" s="2104"/>
      <c r="W94" s="2103"/>
      <c r="X94" s="23"/>
      <c r="Y94" s="17"/>
      <c r="Z94" s="17"/>
      <c r="AA94" s="17"/>
      <c r="AB94" s="17"/>
      <c r="AC94" s="18"/>
      <c r="AD94" s="30"/>
      <c r="AE94" s="26"/>
      <c r="AF94" s="26"/>
      <c r="AG94" s="2105">
        <f t="shared" si="65"/>
        <v>0</v>
      </c>
      <c r="AH94" s="12"/>
      <c r="AI94" s="13"/>
      <c r="AJ94" s="14"/>
      <c r="AK94" s="49" t="s">
        <v>97</v>
      </c>
      <c r="AL94" s="13" t="s">
        <v>97</v>
      </c>
      <c r="AM94" s="14" t="s">
        <v>97</v>
      </c>
      <c r="AN94" s="49" t="s">
        <v>97</v>
      </c>
      <c r="AO94" s="13" t="s">
        <v>97</v>
      </c>
      <c r="AP94" s="13" t="s">
        <v>97</v>
      </c>
      <c r="AQ94" s="13" t="s">
        <v>97</v>
      </c>
      <c r="AR94" s="50" t="s">
        <v>97</v>
      </c>
      <c r="AS94" s="2106">
        <f t="shared" si="58"/>
        <v>0</v>
      </c>
      <c r="AT94" s="2107"/>
      <c r="AU94" s="2107"/>
      <c r="AV94" s="2107"/>
      <c r="AW94" s="2107"/>
      <c r="AX94" s="2107"/>
      <c r="AY94" s="2107"/>
      <c r="AZ94" s="2107"/>
      <c r="BA94" s="2107"/>
      <c r="BB94" s="2108"/>
    </row>
    <row r="95" spans="1:54" ht="42" customHeight="1">
      <c r="A95" s="2858"/>
      <c r="B95" s="2693"/>
      <c r="C95" s="2699"/>
      <c r="D95" s="290" t="s">
        <v>77</v>
      </c>
      <c r="E95" s="2051"/>
      <c r="F95" s="2048">
        <f t="shared" si="66"/>
        <v>-47</v>
      </c>
      <c r="G95" s="2099">
        <v>52</v>
      </c>
      <c r="H95" s="2045">
        <f t="shared" si="64"/>
        <v>3</v>
      </c>
      <c r="I95" s="26">
        <v>3</v>
      </c>
      <c r="J95" s="26"/>
      <c r="K95" s="26"/>
      <c r="L95" s="31"/>
      <c r="M95" s="2100">
        <v>47</v>
      </c>
      <c r="N95" s="2101"/>
      <c r="O95" s="2101">
        <v>47</v>
      </c>
      <c r="P95" s="2101"/>
      <c r="Q95" s="2103"/>
      <c r="R95" s="2104">
        <v>1</v>
      </c>
      <c r="S95" s="2101">
        <v>37</v>
      </c>
      <c r="T95" s="2101">
        <v>0</v>
      </c>
      <c r="U95" s="2103">
        <v>9</v>
      </c>
      <c r="V95" s="2104">
        <v>40</v>
      </c>
      <c r="W95" s="2103">
        <v>7</v>
      </c>
      <c r="X95" s="23"/>
      <c r="Y95" s="17">
        <v>34</v>
      </c>
      <c r="Z95" s="17">
        <v>34</v>
      </c>
      <c r="AA95" s="17">
        <v>16</v>
      </c>
      <c r="AB95" s="17">
        <v>88</v>
      </c>
      <c r="AC95" s="18">
        <v>11</v>
      </c>
      <c r="AD95" s="30">
        <v>39</v>
      </c>
      <c r="AE95" s="26">
        <v>18</v>
      </c>
      <c r="AF95" s="2147">
        <v>112</v>
      </c>
      <c r="AG95" s="2105">
        <f t="shared" si="65"/>
        <v>158</v>
      </c>
      <c r="AH95" s="12" t="s">
        <v>98</v>
      </c>
      <c r="AI95" s="13" t="s">
        <v>98</v>
      </c>
      <c r="AJ95" s="14" t="s">
        <v>98</v>
      </c>
      <c r="AK95" s="49" t="s">
        <v>97</v>
      </c>
      <c r="AL95" s="13" t="s">
        <v>97</v>
      </c>
      <c r="AM95" s="14" t="s">
        <v>97</v>
      </c>
      <c r="AN95" s="49">
        <v>0</v>
      </c>
      <c r="AO95" s="13"/>
      <c r="AP95" s="13">
        <v>99</v>
      </c>
      <c r="AQ95" s="13">
        <v>57</v>
      </c>
      <c r="AR95" s="14">
        <v>2</v>
      </c>
      <c r="AS95" s="2195">
        <f t="shared" si="58"/>
        <v>17</v>
      </c>
      <c r="AT95" s="2193"/>
      <c r="AU95" s="2193">
        <v>0</v>
      </c>
      <c r="AV95" s="2193">
        <v>0</v>
      </c>
      <c r="AW95" s="2193"/>
      <c r="AX95" s="2193">
        <v>14</v>
      </c>
      <c r="AY95" s="2193"/>
      <c r="AZ95" s="2193">
        <v>0</v>
      </c>
      <c r="BA95" s="2193">
        <v>3</v>
      </c>
      <c r="BB95" s="2194"/>
    </row>
    <row r="96" spans="1:54" ht="42" customHeight="1" thickBot="1">
      <c r="A96" s="2858"/>
      <c r="B96" s="2703"/>
      <c r="C96" s="2706"/>
      <c r="D96" s="292" t="s">
        <v>78</v>
      </c>
      <c r="E96" s="2052"/>
      <c r="F96" s="2049">
        <f>E96-M96</f>
        <v>0</v>
      </c>
      <c r="G96" s="2099">
        <f t="shared" si="36"/>
        <v>0</v>
      </c>
      <c r="H96" s="2045">
        <f t="shared" si="64"/>
        <v>0</v>
      </c>
      <c r="I96" s="42"/>
      <c r="J96" s="42"/>
      <c r="K96" s="42"/>
      <c r="L96" s="47"/>
      <c r="M96" s="2100">
        <f t="shared" si="52"/>
        <v>0</v>
      </c>
      <c r="N96" s="2196"/>
      <c r="O96" s="2196"/>
      <c r="P96" s="2196"/>
      <c r="Q96" s="2197"/>
      <c r="R96" s="2198"/>
      <c r="S96" s="2102"/>
      <c r="T96" s="2102"/>
      <c r="U96" s="2199"/>
      <c r="V96" s="2198"/>
      <c r="W96" s="2199"/>
      <c r="X96" s="30"/>
      <c r="Y96" s="26"/>
      <c r="Z96" s="26"/>
      <c r="AA96" s="26"/>
      <c r="AB96" s="26"/>
      <c r="AC96" s="27"/>
      <c r="AD96" s="40"/>
      <c r="AE96" s="98"/>
      <c r="AF96" s="98"/>
      <c r="AG96" s="2105">
        <f t="shared" si="65"/>
        <v>0</v>
      </c>
      <c r="AH96" s="2119" t="s">
        <v>97</v>
      </c>
      <c r="AI96" s="15" t="s">
        <v>97</v>
      </c>
      <c r="AJ96" s="16" t="s">
        <v>97</v>
      </c>
      <c r="AK96" s="53" t="s">
        <v>97</v>
      </c>
      <c r="AL96" s="15" t="s">
        <v>98</v>
      </c>
      <c r="AM96" s="16" t="s">
        <v>98</v>
      </c>
      <c r="AN96" s="46"/>
      <c r="AO96" s="42"/>
      <c r="AP96" s="42"/>
      <c r="AQ96" s="42"/>
      <c r="AR96" s="2120"/>
      <c r="AS96" s="2189">
        <f t="shared" si="58"/>
        <v>0</v>
      </c>
      <c r="AT96" s="2200"/>
      <c r="AU96" s="2200"/>
      <c r="AV96" s="2200"/>
      <c r="AW96" s="2200"/>
      <c r="AX96" s="2200"/>
      <c r="AY96" s="2200"/>
      <c r="AZ96" s="2200"/>
      <c r="BA96" s="2200"/>
      <c r="BB96" s="2201"/>
    </row>
    <row r="97" spans="1:54" ht="42" customHeight="1">
      <c r="A97" s="2858"/>
      <c r="B97" s="2692" t="s">
        <v>535</v>
      </c>
      <c r="C97" s="2698" t="s">
        <v>536</v>
      </c>
      <c r="D97" s="289" t="s">
        <v>74</v>
      </c>
      <c r="E97" s="2050"/>
      <c r="F97" s="2047">
        <f t="shared" ref="F97" si="67">E97-M97</f>
        <v>-22</v>
      </c>
      <c r="G97" s="2099">
        <f t="shared" si="36"/>
        <v>23</v>
      </c>
      <c r="H97" s="2045">
        <v>4</v>
      </c>
      <c r="I97" s="43">
        <v>4</v>
      </c>
      <c r="J97" s="43"/>
      <c r="K97" s="43"/>
      <c r="L97" s="45"/>
      <c r="M97" s="2100">
        <f t="shared" si="52"/>
        <v>22</v>
      </c>
      <c r="N97" s="2088"/>
      <c r="O97" s="2088">
        <v>22</v>
      </c>
      <c r="P97" s="2088"/>
      <c r="Q97" s="2089"/>
      <c r="R97" s="2090"/>
      <c r="S97" s="2088">
        <v>22</v>
      </c>
      <c r="T97" s="2088">
        <v>0</v>
      </c>
      <c r="U97" s="2089">
        <v>0</v>
      </c>
      <c r="V97" s="2090">
        <v>21</v>
      </c>
      <c r="W97" s="2089">
        <v>1</v>
      </c>
      <c r="X97" s="44"/>
      <c r="Y97" s="43">
        <v>0</v>
      </c>
      <c r="Z97" s="43">
        <v>0</v>
      </c>
      <c r="AA97" s="43">
        <v>0</v>
      </c>
      <c r="AB97" s="43">
        <v>0</v>
      </c>
      <c r="AC97" s="2091">
        <v>0</v>
      </c>
      <c r="AD97" s="44">
        <v>34</v>
      </c>
      <c r="AE97" s="43">
        <v>3</v>
      </c>
      <c r="AF97" s="43">
        <v>8</v>
      </c>
      <c r="AG97" s="2105">
        <f>SUM(AH97:AR97)</f>
        <v>17</v>
      </c>
      <c r="AH97" s="2093" t="s">
        <v>97</v>
      </c>
      <c r="AI97" s="10" t="s">
        <v>97</v>
      </c>
      <c r="AJ97" s="11" t="s">
        <v>97</v>
      </c>
      <c r="AK97" s="44">
        <v>2</v>
      </c>
      <c r="AL97" s="43">
        <v>15</v>
      </c>
      <c r="AM97" s="45">
        <v>0</v>
      </c>
      <c r="AN97" s="48" t="s">
        <v>97</v>
      </c>
      <c r="AO97" s="10" t="s">
        <v>97</v>
      </c>
      <c r="AP97" s="10" t="s">
        <v>97</v>
      </c>
      <c r="AQ97" s="10" t="s">
        <v>97</v>
      </c>
      <c r="AR97" s="11" t="s">
        <v>97</v>
      </c>
      <c r="AS97" s="2192">
        <f t="shared" ref="AS97:AS131" si="68">SUM(AT97:BB97)</f>
        <v>1</v>
      </c>
      <c r="AT97" s="2193"/>
      <c r="AU97" s="2193"/>
      <c r="AV97" s="2193"/>
      <c r="AW97" s="2193"/>
      <c r="AX97" s="2193">
        <v>1</v>
      </c>
      <c r="AY97" s="2193"/>
      <c r="AZ97" s="2193"/>
      <c r="BA97" s="2193"/>
      <c r="BB97" s="2194"/>
    </row>
    <row r="98" spans="1:54" ht="42" customHeight="1">
      <c r="A98" s="2858"/>
      <c r="B98" s="2693"/>
      <c r="C98" s="2699"/>
      <c r="D98" s="290" t="s">
        <v>75</v>
      </c>
      <c r="E98" s="2051"/>
      <c r="F98" s="2048">
        <f>E98-M98</f>
        <v>0</v>
      </c>
      <c r="G98" s="2099">
        <f t="shared" si="36"/>
        <v>0</v>
      </c>
      <c r="H98" s="2045">
        <f t="shared" ref="H98:H101" si="69">SUM(I98:L98)</f>
        <v>0</v>
      </c>
      <c r="I98" s="26"/>
      <c r="J98" s="26"/>
      <c r="K98" s="26"/>
      <c r="L98" s="31"/>
      <c r="M98" s="2100">
        <f t="shared" si="52"/>
        <v>0</v>
      </c>
      <c r="N98" s="2101"/>
      <c r="O98" s="2102"/>
      <c r="P98" s="2102"/>
      <c r="Q98" s="2103"/>
      <c r="R98" s="2104"/>
      <c r="S98" s="2101"/>
      <c r="T98" s="2101"/>
      <c r="U98" s="2103"/>
      <c r="V98" s="2104"/>
      <c r="W98" s="2103"/>
      <c r="X98" s="23"/>
      <c r="Y98" s="17"/>
      <c r="Z98" s="17"/>
      <c r="AA98" s="17"/>
      <c r="AB98" s="17"/>
      <c r="AC98" s="18"/>
      <c r="AD98" s="30"/>
      <c r="AE98" s="26"/>
      <c r="AF98" s="26"/>
      <c r="AG98" s="2105">
        <f>SUM(AH98:AR98)</f>
        <v>0</v>
      </c>
      <c r="AH98" s="12" t="s">
        <v>98</v>
      </c>
      <c r="AI98" s="13" t="s">
        <v>98</v>
      </c>
      <c r="AJ98" s="14" t="s">
        <v>98</v>
      </c>
      <c r="AK98" s="49"/>
      <c r="AL98" s="13"/>
      <c r="AM98" s="14"/>
      <c r="AN98" s="49" t="s">
        <v>97</v>
      </c>
      <c r="AO98" s="13" t="s">
        <v>97</v>
      </c>
      <c r="AP98" s="13" t="s">
        <v>97</v>
      </c>
      <c r="AQ98" s="13" t="s">
        <v>97</v>
      </c>
      <c r="AR98" s="50" t="s">
        <v>97</v>
      </c>
      <c r="AS98" s="2106">
        <f t="shared" si="68"/>
        <v>0</v>
      </c>
      <c r="AT98" s="2107"/>
      <c r="AU98" s="2107"/>
      <c r="AV98" s="2107"/>
      <c r="AW98" s="2107"/>
      <c r="AX98" s="2107"/>
      <c r="AY98" s="2107"/>
      <c r="AZ98" s="2107"/>
      <c r="BA98" s="2107"/>
      <c r="BB98" s="2108"/>
    </row>
    <row r="99" spans="1:54" ht="42" customHeight="1" thickBot="1">
      <c r="A99" s="2858"/>
      <c r="B99" s="2693"/>
      <c r="C99" s="2699"/>
      <c r="D99" s="290" t="s">
        <v>76</v>
      </c>
      <c r="E99" s="2051"/>
      <c r="F99" s="2048">
        <f t="shared" ref="F99:F100" si="70">E99-M99</f>
        <v>0</v>
      </c>
      <c r="G99" s="2099">
        <f t="shared" si="36"/>
        <v>0</v>
      </c>
      <c r="H99" s="2045">
        <f t="shared" si="69"/>
        <v>0</v>
      </c>
      <c r="I99" s="26"/>
      <c r="J99" s="26"/>
      <c r="K99" s="26"/>
      <c r="L99" s="31"/>
      <c r="M99" s="2100">
        <f t="shared" si="52"/>
        <v>0</v>
      </c>
      <c r="N99" s="2101"/>
      <c r="O99" s="2053"/>
      <c r="P99" s="2109"/>
      <c r="Q99" s="2103"/>
      <c r="R99" s="2104"/>
      <c r="S99" s="2101"/>
      <c r="T99" s="2101"/>
      <c r="U99" s="2103"/>
      <c r="V99" s="2104"/>
      <c r="W99" s="2103"/>
      <c r="X99" s="23"/>
      <c r="Y99" s="17"/>
      <c r="Z99" s="17"/>
      <c r="AA99" s="17"/>
      <c r="AB99" s="17"/>
      <c r="AC99" s="18"/>
      <c r="AD99" s="30"/>
      <c r="AE99" s="26"/>
      <c r="AF99" s="26"/>
      <c r="AG99" s="2105">
        <f t="shared" ref="AG99:AG101" si="71">SUM(AN99:AR99)</f>
        <v>0</v>
      </c>
      <c r="AH99" s="12"/>
      <c r="AI99" s="13"/>
      <c r="AJ99" s="14"/>
      <c r="AK99" s="49" t="s">
        <v>97</v>
      </c>
      <c r="AL99" s="13" t="s">
        <v>97</v>
      </c>
      <c r="AM99" s="14" t="s">
        <v>97</v>
      </c>
      <c r="AN99" s="49" t="s">
        <v>97</v>
      </c>
      <c r="AO99" s="13" t="s">
        <v>97</v>
      </c>
      <c r="AP99" s="13" t="s">
        <v>97</v>
      </c>
      <c r="AQ99" s="13" t="s">
        <v>97</v>
      </c>
      <c r="AR99" s="50" t="s">
        <v>97</v>
      </c>
      <c r="AS99" s="2106">
        <f t="shared" si="68"/>
        <v>0</v>
      </c>
      <c r="AT99" s="2107"/>
      <c r="AU99" s="2107"/>
      <c r="AV99" s="2107"/>
      <c r="AW99" s="2107"/>
      <c r="AX99" s="2107"/>
      <c r="AY99" s="2107"/>
      <c r="AZ99" s="2107"/>
      <c r="BA99" s="2107"/>
      <c r="BB99" s="2108"/>
    </row>
    <row r="100" spans="1:54" ht="42" customHeight="1">
      <c r="A100" s="2858"/>
      <c r="B100" s="2693"/>
      <c r="C100" s="2699"/>
      <c r="D100" s="290" t="s">
        <v>77</v>
      </c>
      <c r="E100" s="2051"/>
      <c r="F100" s="2048">
        <f t="shared" si="70"/>
        <v>-68</v>
      </c>
      <c r="G100" s="2099">
        <f t="shared" si="36"/>
        <v>70</v>
      </c>
      <c r="H100" s="2045">
        <f t="shared" si="69"/>
        <v>6</v>
      </c>
      <c r="I100" s="26">
        <v>6</v>
      </c>
      <c r="J100" s="26"/>
      <c r="K100" s="26"/>
      <c r="L100" s="31"/>
      <c r="M100" s="2100">
        <f t="shared" si="52"/>
        <v>68</v>
      </c>
      <c r="N100" s="2101"/>
      <c r="O100" s="2101">
        <v>68</v>
      </c>
      <c r="P100" s="2101"/>
      <c r="Q100" s="2103"/>
      <c r="R100" s="2104">
        <v>0</v>
      </c>
      <c r="S100" s="2101">
        <v>68</v>
      </c>
      <c r="T100" s="2101">
        <v>0</v>
      </c>
      <c r="U100" s="2103">
        <v>0</v>
      </c>
      <c r="V100" s="2104">
        <v>62</v>
      </c>
      <c r="W100" s="2103">
        <v>6</v>
      </c>
      <c r="X100" s="23"/>
      <c r="Y100" s="17">
        <v>1</v>
      </c>
      <c r="Z100" s="17">
        <v>0</v>
      </c>
      <c r="AA100" s="17">
        <v>0</v>
      </c>
      <c r="AB100" s="17">
        <v>0</v>
      </c>
      <c r="AC100" s="18">
        <v>0</v>
      </c>
      <c r="AD100" s="30">
        <v>35</v>
      </c>
      <c r="AE100" s="26">
        <v>4</v>
      </c>
      <c r="AF100" s="2147">
        <v>80</v>
      </c>
      <c r="AG100" s="2105">
        <f t="shared" si="71"/>
        <v>60</v>
      </c>
      <c r="AH100" s="12" t="s">
        <v>98</v>
      </c>
      <c r="AI100" s="13" t="s">
        <v>98</v>
      </c>
      <c r="AJ100" s="14" t="s">
        <v>98</v>
      </c>
      <c r="AK100" s="49" t="s">
        <v>97</v>
      </c>
      <c r="AL100" s="13" t="s">
        <v>97</v>
      </c>
      <c r="AM100" s="14" t="s">
        <v>97</v>
      </c>
      <c r="AN100" s="49">
        <v>2</v>
      </c>
      <c r="AO100" s="13">
        <v>25</v>
      </c>
      <c r="AP100" s="13">
        <v>32</v>
      </c>
      <c r="AQ100" s="13">
        <v>1</v>
      </c>
      <c r="AR100" s="14">
        <v>0</v>
      </c>
      <c r="AS100" s="2195">
        <f t="shared" si="68"/>
        <v>2</v>
      </c>
      <c r="AT100" s="2193"/>
      <c r="AU100" s="2193">
        <v>0</v>
      </c>
      <c r="AV100" s="2193">
        <v>0</v>
      </c>
      <c r="AW100" s="2193"/>
      <c r="AX100" s="2193">
        <v>2</v>
      </c>
      <c r="AY100" s="2193"/>
      <c r="AZ100" s="2193">
        <v>0</v>
      </c>
      <c r="BA100" s="2193">
        <v>0</v>
      </c>
      <c r="BB100" s="2194"/>
    </row>
    <row r="101" spans="1:54" ht="42" customHeight="1" thickBot="1">
      <c r="A101" s="2858"/>
      <c r="B101" s="2703"/>
      <c r="C101" s="2706"/>
      <c r="D101" s="292" t="s">
        <v>78</v>
      </c>
      <c r="E101" s="2052"/>
      <c r="F101" s="2049">
        <f>E101-M101</f>
        <v>0</v>
      </c>
      <c r="G101" s="2099">
        <f t="shared" si="36"/>
        <v>0</v>
      </c>
      <c r="H101" s="2045">
        <f t="shared" si="69"/>
        <v>0</v>
      </c>
      <c r="I101" s="42"/>
      <c r="J101" s="42"/>
      <c r="K101" s="42"/>
      <c r="L101" s="47"/>
      <c r="M101" s="2100">
        <f t="shared" si="52"/>
        <v>0</v>
      </c>
      <c r="N101" s="2196"/>
      <c r="O101" s="2196"/>
      <c r="P101" s="2196"/>
      <c r="Q101" s="2197"/>
      <c r="R101" s="2198"/>
      <c r="S101" s="2102"/>
      <c r="T101" s="2102"/>
      <c r="U101" s="2199"/>
      <c r="V101" s="2198"/>
      <c r="W101" s="2199"/>
      <c r="X101" s="30"/>
      <c r="Y101" s="26"/>
      <c r="Z101" s="26"/>
      <c r="AA101" s="26"/>
      <c r="AB101" s="26"/>
      <c r="AC101" s="27"/>
      <c r="AD101" s="40"/>
      <c r="AE101" s="98"/>
      <c r="AF101" s="98"/>
      <c r="AG101" s="2105">
        <f t="shared" si="71"/>
        <v>0</v>
      </c>
      <c r="AH101" s="2119" t="s">
        <v>97</v>
      </c>
      <c r="AI101" s="15" t="s">
        <v>97</v>
      </c>
      <c r="AJ101" s="16" t="s">
        <v>97</v>
      </c>
      <c r="AK101" s="53" t="s">
        <v>97</v>
      </c>
      <c r="AL101" s="15" t="s">
        <v>98</v>
      </c>
      <c r="AM101" s="16" t="s">
        <v>98</v>
      </c>
      <c r="AN101" s="46"/>
      <c r="AO101" s="42"/>
      <c r="AP101" s="42"/>
      <c r="AQ101" s="42"/>
      <c r="AR101" s="2120"/>
      <c r="AS101" s="2189">
        <f t="shared" si="68"/>
        <v>0</v>
      </c>
      <c r="AT101" s="2200"/>
      <c r="AU101" s="2200"/>
      <c r="AV101" s="2200"/>
      <c r="AW101" s="2200"/>
      <c r="AX101" s="2200"/>
      <c r="AY101" s="2200"/>
      <c r="AZ101" s="2200"/>
      <c r="BA101" s="2200"/>
      <c r="BB101" s="2201"/>
    </row>
    <row r="102" spans="1:54" ht="42" customHeight="1">
      <c r="A102" s="2637" t="s">
        <v>537</v>
      </c>
      <c r="B102" s="2692" t="s">
        <v>538</v>
      </c>
      <c r="C102" s="2698" t="s">
        <v>539</v>
      </c>
      <c r="D102" s="289" t="s">
        <v>74</v>
      </c>
      <c r="E102" s="2050"/>
      <c r="F102" s="2047">
        <f t="shared" ref="F102" si="72">E102-M102</f>
        <v>-54</v>
      </c>
      <c r="G102" s="2099">
        <f t="shared" si="36"/>
        <v>57</v>
      </c>
      <c r="H102" s="2045">
        <f t="shared" ref="H102:H131" si="73">SUM(I102:L102)</f>
        <v>2</v>
      </c>
      <c r="I102" s="43">
        <v>2</v>
      </c>
      <c r="J102" s="43"/>
      <c r="K102" s="43"/>
      <c r="L102" s="45"/>
      <c r="M102" s="2100">
        <f t="shared" si="52"/>
        <v>54</v>
      </c>
      <c r="N102" s="2088"/>
      <c r="O102" s="2088">
        <v>54</v>
      </c>
      <c r="P102" s="2088"/>
      <c r="Q102" s="2089"/>
      <c r="R102" s="2090"/>
      <c r="S102" s="2088">
        <v>54</v>
      </c>
      <c r="T102" s="2088">
        <v>0</v>
      </c>
      <c r="U102" s="2089">
        <v>0</v>
      </c>
      <c r="V102" s="2090">
        <v>50</v>
      </c>
      <c r="W102" s="2089">
        <v>4</v>
      </c>
      <c r="X102" s="44">
        <v>0</v>
      </c>
      <c r="Y102" s="43">
        <v>0</v>
      </c>
      <c r="Z102" s="43">
        <v>0</v>
      </c>
      <c r="AA102" s="43">
        <v>0</v>
      </c>
      <c r="AB102" s="43">
        <v>0</v>
      </c>
      <c r="AC102" s="2091">
        <v>0</v>
      </c>
      <c r="AD102" s="44">
        <v>40.299999999999997</v>
      </c>
      <c r="AE102" s="43">
        <v>19.7</v>
      </c>
      <c r="AF102" s="43">
        <v>14</v>
      </c>
      <c r="AG102" s="2105">
        <f>SUM(AH102:AR102)</f>
        <v>54</v>
      </c>
      <c r="AH102" s="2093" t="s">
        <v>97</v>
      </c>
      <c r="AI102" s="10" t="s">
        <v>97</v>
      </c>
      <c r="AJ102" s="11" t="s">
        <v>97</v>
      </c>
      <c r="AK102" s="44">
        <v>3</v>
      </c>
      <c r="AL102" s="43">
        <v>48</v>
      </c>
      <c r="AM102" s="45">
        <v>3</v>
      </c>
      <c r="AN102" s="48" t="s">
        <v>97</v>
      </c>
      <c r="AO102" s="10" t="s">
        <v>97</v>
      </c>
      <c r="AP102" s="10" t="s">
        <v>97</v>
      </c>
      <c r="AQ102" s="10" t="s">
        <v>97</v>
      </c>
      <c r="AR102" s="11" t="s">
        <v>97</v>
      </c>
      <c r="AS102" s="2106">
        <f t="shared" si="68"/>
        <v>3</v>
      </c>
      <c r="AT102" s="2193"/>
      <c r="AU102" s="2193"/>
      <c r="AV102" s="2193"/>
      <c r="AW102" s="2193"/>
      <c r="AX102" s="2193"/>
      <c r="AY102" s="2193"/>
      <c r="AZ102" s="2193"/>
      <c r="BA102" s="2193"/>
      <c r="BB102" s="2194">
        <v>3</v>
      </c>
    </row>
    <row r="103" spans="1:54" ht="42" customHeight="1">
      <c r="A103" s="2858"/>
      <c r="B103" s="2693"/>
      <c r="C103" s="2699"/>
      <c r="D103" s="290" t="s">
        <v>75</v>
      </c>
      <c r="E103" s="2051"/>
      <c r="F103" s="2048">
        <f>E103-M103</f>
        <v>0</v>
      </c>
      <c r="G103" s="2099">
        <f t="shared" si="36"/>
        <v>0</v>
      </c>
      <c r="H103" s="2045">
        <f t="shared" si="73"/>
        <v>0</v>
      </c>
      <c r="I103" s="26"/>
      <c r="J103" s="26"/>
      <c r="K103" s="26"/>
      <c r="L103" s="31"/>
      <c r="M103" s="2100">
        <f t="shared" si="52"/>
        <v>0</v>
      </c>
      <c r="N103" s="2101"/>
      <c r="O103" s="2102"/>
      <c r="P103" s="2102"/>
      <c r="Q103" s="2103"/>
      <c r="R103" s="2104"/>
      <c r="S103" s="2101"/>
      <c r="T103" s="2101"/>
      <c r="U103" s="2103"/>
      <c r="V103" s="2104"/>
      <c r="W103" s="2103"/>
      <c r="X103" s="23"/>
      <c r="Y103" s="17"/>
      <c r="Z103" s="17"/>
      <c r="AA103" s="17"/>
      <c r="AB103" s="17"/>
      <c r="AC103" s="18"/>
      <c r="AD103" s="30"/>
      <c r="AE103" s="26"/>
      <c r="AF103" s="26"/>
      <c r="AG103" s="2105">
        <f>SUM(AH103:AR103)</f>
        <v>0</v>
      </c>
      <c r="AH103" s="12" t="s">
        <v>98</v>
      </c>
      <c r="AI103" s="13" t="s">
        <v>98</v>
      </c>
      <c r="AJ103" s="14" t="s">
        <v>98</v>
      </c>
      <c r="AK103" s="49"/>
      <c r="AL103" s="13"/>
      <c r="AM103" s="14"/>
      <c r="AN103" s="49" t="s">
        <v>97</v>
      </c>
      <c r="AO103" s="13" t="s">
        <v>97</v>
      </c>
      <c r="AP103" s="13" t="s">
        <v>97</v>
      </c>
      <c r="AQ103" s="13" t="s">
        <v>97</v>
      </c>
      <c r="AR103" s="50" t="s">
        <v>97</v>
      </c>
      <c r="AS103" s="2106">
        <f t="shared" si="68"/>
        <v>0</v>
      </c>
      <c r="AT103" s="2107"/>
      <c r="AU103" s="2107"/>
      <c r="AV103" s="2107"/>
      <c r="AW103" s="2107"/>
      <c r="AX103" s="2107"/>
      <c r="AY103" s="2107"/>
      <c r="AZ103" s="2107"/>
      <c r="BA103" s="2107"/>
      <c r="BB103" s="2108"/>
    </row>
    <row r="104" spans="1:54" ht="42" customHeight="1">
      <c r="A104" s="2858"/>
      <c r="B104" s="2693"/>
      <c r="C104" s="2699"/>
      <c r="D104" s="290" t="s">
        <v>76</v>
      </c>
      <c r="E104" s="2051"/>
      <c r="F104" s="2048">
        <f t="shared" ref="F104:F105" si="74">E104-M104</f>
        <v>0</v>
      </c>
      <c r="G104" s="2099">
        <f t="shared" si="36"/>
        <v>0</v>
      </c>
      <c r="H104" s="2045">
        <f t="shared" si="73"/>
        <v>0</v>
      </c>
      <c r="I104" s="26"/>
      <c r="J104" s="26"/>
      <c r="K104" s="26"/>
      <c r="L104" s="31"/>
      <c r="M104" s="2100">
        <f t="shared" si="52"/>
        <v>0</v>
      </c>
      <c r="N104" s="2101"/>
      <c r="O104" s="2053"/>
      <c r="P104" s="2109"/>
      <c r="Q104" s="2103"/>
      <c r="R104" s="2104"/>
      <c r="S104" s="2101"/>
      <c r="T104" s="2101"/>
      <c r="U104" s="2103"/>
      <c r="V104" s="2104"/>
      <c r="W104" s="2103"/>
      <c r="X104" s="23"/>
      <c r="Y104" s="17"/>
      <c r="Z104" s="17"/>
      <c r="AA104" s="17"/>
      <c r="AB104" s="17"/>
      <c r="AC104" s="18"/>
      <c r="AD104" s="30"/>
      <c r="AE104" s="26"/>
      <c r="AF104" s="26"/>
      <c r="AG104" s="2105">
        <f t="shared" ref="AG104" si="75">SUM(AN104:AR104)</f>
        <v>0</v>
      </c>
      <c r="AH104" s="12"/>
      <c r="AI104" s="13"/>
      <c r="AJ104" s="14"/>
      <c r="AK104" s="49" t="s">
        <v>97</v>
      </c>
      <c r="AL104" s="13" t="s">
        <v>97</v>
      </c>
      <c r="AM104" s="14" t="s">
        <v>97</v>
      </c>
      <c r="AN104" s="49" t="s">
        <v>97</v>
      </c>
      <c r="AO104" s="13" t="s">
        <v>97</v>
      </c>
      <c r="AP104" s="13" t="s">
        <v>97</v>
      </c>
      <c r="AQ104" s="13" t="s">
        <v>97</v>
      </c>
      <c r="AR104" s="50" t="s">
        <v>97</v>
      </c>
      <c r="AS104" s="2106">
        <f t="shared" si="68"/>
        <v>0</v>
      </c>
      <c r="AT104" s="2107"/>
      <c r="AU104" s="2107"/>
      <c r="AV104" s="2107"/>
      <c r="AW104" s="2107"/>
      <c r="AX104" s="2107"/>
      <c r="AY104" s="2107"/>
      <c r="AZ104" s="2107"/>
      <c r="BA104" s="2107"/>
      <c r="BB104" s="2108"/>
    </row>
    <row r="105" spans="1:54" ht="42" customHeight="1" thickBot="1">
      <c r="A105" s="2858"/>
      <c r="B105" s="2693"/>
      <c r="C105" s="2699"/>
      <c r="D105" s="290" t="s">
        <v>77</v>
      </c>
      <c r="E105" s="2051"/>
      <c r="F105" s="2048">
        <f t="shared" si="74"/>
        <v>-220</v>
      </c>
      <c r="G105" s="2099">
        <f t="shared" si="36"/>
        <v>256</v>
      </c>
      <c r="H105" s="2045">
        <f t="shared" si="73"/>
        <v>17</v>
      </c>
      <c r="I105" s="26">
        <v>17</v>
      </c>
      <c r="J105" s="26"/>
      <c r="K105" s="26"/>
      <c r="L105" s="31"/>
      <c r="M105" s="2100">
        <f t="shared" si="52"/>
        <v>220</v>
      </c>
      <c r="N105" s="2101"/>
      <c r="O105" s="2101">
        <v>220</v>
      </c>
      <c r="P105" s="2101"/>
      <c r="Q105" s="2103"/>
      <c r="R105" s="2104">
        <v>0</v>
      </c>
      <c r="S105" s="2101">
        <v>220</v>
      </c>
      <c r="T105" s="2101">
        <v>0</v>
      </c>
      <c r="U105" s="2103">
        <v>0</v>
      </c>
      <c r="V105" s="2104">
        <v>192</v>
      </c>
      <c r="W105" s="2103">
        <v>28</v>
      </c>
      <c r="X105" s="23"/>
      <c r="Y105" s="17">
        <v>0</v>
      </c>
      <c r="Z105" s="17">
        <v>0</v>
      </c>
      <c r="AA105" s="17">
        <v>0</v>
      </c>
      <c r="AB105" s="17">
        <v>0</v>
      </c>
      <c r="AC105" s="18">
        <v>0</v>
      </c>
      <c r="AD105" s="30">
        <v>40.1</v>
      </c>
      <c r="AE105" s="26">
        <v>20.100000000000001</v>
      </c>
      <c r="AF105" s="2147">
        <v>105.3</v>
      </c>
      <c r="AG105" s="2105">
        <f t="shared" ref="AG105:AG106" si="76">SUM(AN105:AR105)</f>
        <v>220</v>
      </c>
      <c r="AH105" s="12" t="s">
        <v>98</v>
      </c>
      <c r="AI105" s="13" t="s">
        <v>98</v>
      </c>
      <c r="AJ105" s="14" t="s">
        <v>98</v>
      </c>
      <c r="AK105" s="49" t="s">
        <v>97</v>
      </c>
      <c r="AL105" s="13" t="s">
        <v>97</v>
      </c>
      <c r="AM105" s="14" t="s">
        <v>97</v>
      </c>
      <c r="AN105" s="49">
        <v>2</v>
      </c>
      <c r="AO105" s="13">
        <v>13</v>
      </c>
      <c r="AP105" s="13">
        <v>178</v>
      </c>
      <c r="AQ105" s="13">
        <v>24</v>
      </c>
      <c r="AR105" s="14">
        <v>3</v>
      </c>
      <c r="AS105" s="2189">
        <f t="shared" si="68"/>
        <v>36</v>
      </c>
      <c r="AT105" s="2193"/>
      <c r="AU105" s="2193">
        <v>0</v>
      </c>
      <c r="AV105" s="2193">
        <v>0</v>
      </c>
      <c r="AW105" s="2193"/>
      <c r="AX105" s="2193"/>
      <c r="AY105" s="2193"/>
      <c r="AZ105" s="2193">
        <v>0</v>
      </c>
      <c r="BA105" s="2193">
        <v>0</v>
      </c>
      <c r="BB105" s="2194">
        <v>36</v>
      </c>
    </row>
    <row r="106" spans="1:54" ht="42" customHeight="1" thickBot="1">
      <c r="A106" s="2858"/>
      <c r="B106" s="2703"/>
      <c r="C106" s="2706"/>
      <c r="D106" s="292" t="s">
        <v>78</v>
      </c>
      <c r="E106" s="2052"/>
      <c r="F106" s="2049">
        <f>E106-M106</f>
        <v>0</v>
      </c>
      <c r="G106" s="2099">
        <f t="shared" si="36"/>
        <v>0</v>
      </c>
      <c r="H106" s="2045">
        <f t="shared" si="73"/>
        <v>0</v>
      </c>
      <c r="I106" s="42"/>
      <c r="J106" s="42"/>
      <c r="K106" s="42"/>
      <c r="L106" s="47"/>
      <c r="M106" s="2100">
        <f t="shared" si="52"/>
        <v>0</v>
      </c>
      <c r="N106" s="2196"/>
      <c r="O106" s="2196"/>
      <c r="P106" s="2196"/>
      <c r="Q106" s="2197"/>
      <c r="R106" s="2198"/>
      <c r="S106" s="2102"/>
      <c r="T106" s="2102"/>
      <c r="U106" s="2199"/>
      <c r="V106" s="2198"/>
      <c r="W106" s="2199"/>
      <c r="X106" s="30"/>
      <c r="Y106" s="26"/>
      <c r="Z106" s="26"/>
      <c r="AA106" s="26"/>
      <c r="AB106" s="26"/>
      <c r="AC106" s="27"/>
      <c r="AD106" s="40"/>
      <c r="AE106" s="98"/>
      <c r="AF106" s="98"/>
      <c r="AG106" s="2105">
        <f t="shared" si="76"/>
        <v>0</v>
      </c>
      <c r="AH106" s="2119" t="s">
        <v>97</v>
      </c>
      <c r="AI106" s="15" t="s">
        <v>97</v>
      </c>
      <c r="AJ106" s="16" t="s">
        <v>97</v>
      </c>
      <c r="AK106" s="53" t="s">
        <v>97</v>
      </c>
      <c r="AL106" s="15" t="s">
        <v>98</v>
      </c>
      <c r="AM106" s="16" t="s">
        <v>98</v>
      </c>
      <c r="AN106" s="46"/>
      <c r="AO106" s="42"/>
      <c r="AP106" s="42"/>
      <c r="AQ106" s="42"/>
      <c r="AR106" s="2120"/>
      <c r="AS106" s="2189">
        <f t="shared" si="68"/>
        <v>0</v>
      </c>
      <c r="AT106" s="2200"/>
      <c r="AU106" s="2200"/>
      <c r="AV106" s="2200"/>
      <c r="AW106" s="2200"/>
      <c r="AX106" s="2200"/>
      <c r="AY106" s="2200"/>
      <c r="AZ106" s="2200"/>
      <c r="BA106" s="2200"/>
      <c r="BB106" s="2201"/>
    </row>
    <row r="107" spans="1:54" ht="42" customHeight="1">
      <c r="A107" s="2637" t="s">
        <v>540</v>
      </c>
      <c r="B107" s="2692" t="s">
        <v>541</v>
      </c>
      <c r="C107" s="2698" t="s">
        <v>542</v>
      </c>
      <c r="D107" s="289" t="s">
        <v>74</v>
      </c>
      <c r="E107" s="2050"/>
      <c r="F107" s="2047">
        <f t="shared" ref="F107" si="77">E107-M107</f>
        <v>-18</v>
      </c>
      <c r="G107" s="2099">
        <f t="shared" si="36"/>
        <v>24</v>
      </c>
      <c r="H107" s="2045">
        <f t="shared" si="73"/>
        <v>3</v>
      </c>
      <c r="I107" s="43">
        <v>3</v>
      </c>
      <c r="J107" s="43"/>
      <c r="K107" s="43"/>
      <c r="L107" s="45"/>
      <c r="M107" s="2100">
        <f t="shared" si="52"/>
        <v>18</v>
      </c>
      <c r="N107" s="2088"/>
      <c r="O107" s="2088">
        <v>18</v>
      </c>
      <c r="P107" s="2088"/>
      <c r="Q107" s="2089"/>
      <c r="R107" s="2090"/>
      <c r="S107" s="2088">
        <v>18</v>
      </c>
      <c r="T107" s="2088">
        <v>0</v>
      </c>
      <c r="U107" s="2089">
        <v>0</v>
      </c>
      <c r="V107" s="2090">
        <v>18</v>
      </c>
      <c r="W107" s="2089">
        <v>0</v>
      </c>
      <c r="X107" s="44">
        <v>0</v>
      </c>
      <c r="Y107" s="43">
        <v>0</v>
      </c>
      <c r="Z107" s="43">
        <v>0</v>
      </c>
      <c r="AA107" s="43">
        <v>0</v>
      </c>
      <c r="AB107" s="43">
        <v>1</v>
      </c>
      <c r="AC107" s="2091">
        <v>0</v>
      </c>
      <c r="AD107" s="44">
        <v>35</v>
      </c>
      <c r="AE107" s="43">
        <v>12</v>
      </c>
      <c r="AF107" s="43">
        <v>16</v>
      </c>
      <c r="AG107" s="2105">
        <f>SUM(AH107:AR107)</f>
        <v>21</v>
      </c>
      <c r="AH107" s="2093" t="s">
        <v>97</v>
      </c>
      <c r="AI107" s="10" t="s">
        <v>97</v>
      </c>
      <c r="AJ107" s="11" t="s">
        <v>97</v>
      </c>
      <c r="AK107" s="44">
        <v>0</v>
      </c>
      <c r="AL107" s="43">
        <v>17</v>
      </c>
      <c r="AM107" s="45">
        <v>4</v>
      </c>
      <c r="AN107" s="48" t="s">
        <v>97</v>
      </c>
      <c r="AO107" s="10" t="s">
        <v>97</v>
      </c>
      <c r="AP107" s="10" t="s">
        <v>97</v>
      </c>
      <c r="AQ107" s="10" t="s">
        <v>97</v>
      </c>
      <c r="AR107" s="11" t="s">
        <v>97</v>
      </c>
      <c r="AS107" s="2106">
        <f t="shared" si="68"/>
        <v>6</v>
      </c>
      <c r="AT107" s="2193"/>
      <c r="AU107" s="2193"/>
      <c r="AV107" s="2193"/>
      <c r="AW107" s="2193"/>
      <c r="AX107" s="2193">
        <v>5</v>
      </c>
      <c r="AY107" s="2193"/>
      <c r="AZ107" s="2193"/>
      <c r="BA107" s="2193">
        <v>1</v>
      </c>
      <c r="BB107" s="2194">
        <v>0</v>
      </c>
    </row>
    <row r="108" spans="1:54" ht="42" customHeight="1">
      <c r="A108" s="2858"/>
      <c r="B108" s="2693"/>
      <c r="C108" s="2699"/>
      <c r="D108" s="290" t="s">
        <v>75</v>
      </c>
      <c r="E108" s="2051"/>
      <c r="F108" s="2048">
        <f>E108-M108</f>
        <v>0</v>
      </c>
      <c r="G108" s="2099">
        <f t="shared" si="36"/>
        <v>0</v>
      </c>
      <c r="H108" s="2045">
        <f t="shared" si="73"/>
        <v>0</v>
      </c>
      <c r="I108" s="26"/>
      <c r="J108" s="26"/>
      <c r="K108" s="26"/>
      <c r="L108" s="31"/>
      <c r="M108" s="2100">
        <f t="shared" si="52"/>
        <v>0</v>
      </c>
      <c r="N108" s="2101"/>
      <c r="O108" s="2102"/>
      <c r="P108" s="2102"/>
      <c r="Q108" s="2103"/>
      <c r="R108" s="2104"/>
      <c r="S108" s="2101"/>
      <c r="T108" s="2101"/>
      <c r="U108" s="2103"/>
      <c r="V108" s="2104"/>
      <c r="W108" s="2103"/>
      <c r="X108" s="23"/>
      <c r="Y108" s="17"/>
      <c r="Z108" s="17"/>
      <c r="AA108" s="17"/>
      <c r="AB108" s="17"/>
      <c r="AC108" s="18"/>
      <c r="AD108" s="30"/>
      <c r="AE108" s="26"/>
      <c r="AF108" s="26"/>
      <c r="AG108" s="2105">
        <f>SUM(AH108:AR108)</f>
        <v>0</v>
      </c>
      <c r="AH108" s="12" t="s">
        <v>98</v>
      </c>
      <c r="AI108" s="13" t="s">
        <v>98</v>
      </c>
      <c r="AJ108" s="14" t="s">
        <v>98</v>
      </c>
      <c r="AK108" s="49"/>
      <c r="AL108" s="13"/>
      <c r="AM108" s="14"/>
      <c r="AN108" s="49" t="s">
        <v>97</v>
      </c>
      <c r="AO108" s="13" t="s">
        <v>97</v>
      </c>
      <c r="AP108" s="13" t="s">
        <v>97</v>
      </c>
      <c r="AQ108" s="13" t="s">
        <v>97</v>
      </c>
      <c r="AR108" s="50" t="s">
        <v>97</v>
      </c>
      <c r="AS108" s="2106">
        <f t="shared" si="68"/>
        <v>0</v>
      </c>
      <c r="AT108" s="2107"/>
      <c r="AU108" s="2107"/>
      <c r="AV108" s="2107"/>
      <c r="AW108" s="2107"/>
      <c r="AX108" s="2107"/>
      <c r="AY108" s="2107"/>
      <c r="AZ108" s="2107"/>
      <c r="BA108" s="2107"/>
      <c r="BB108" s="2108"/>
    </row>
    <row r="109" spans="1:54" ht="42" customHeight="1">
      <c r="A109" s="2858"/>
      <c r="B109" s="2693"/>
      <c r="C109" s="2699"/>
      <c r="D109" s="290" t="s">
        <v>76</v>
      </c>
      <c r="E109" s="2051"/>
      <c r="F109" s="2048">
        <f t="shared" ref="F109:F110" si="78">E109-M109</f>
        <v>0</v>
      </c>
      <c r="G109" s="2099">
        <f t="shared" si="36"/>
        <v>0</v>
      </c>
      <c r="H109" s="2045">
        <f t="shared" si="73"/>
        <v>0</v>
      </c>
      <c r="I109" s="26"/>
      <c r="J109" s="26"/>
      <c r="K109" s="26"/>
      <c r="L109" s="31"/>
      <c r="M109" s="2100">
        <f t="shared" si="52"/>
        <v>0</v>
      </c>
      <c r="N109" s="2101"/>
      <c r="O109" s="2053"/>
      <c r="P109" s="2109"/>
      <c r="Q109" s="2103"/>
      <c r="R109" s="2104"/>
      <c r="S109" s="2101"/>
      <c r="T109" s="2101"/>
      <c r="U109" s="2103"/>
      <c r="V109" s="2104"/>
      <c r="W109" s="2103"/>
      <c r="X109" s="23"/>
      <c r="Y109" s="17"/>
      <c r="Z109" s="17"/>
      <c r="AA109" s="17"/>
      <c r="AB109" s="17"/>
      <c r="AC109" s="18"/>
      <c r="AD109" s="30"/>
      <c r="AE109" s="26"/>
      <c r="AF109" s="26"/>
      <c r="AG109" s="2105">
        <f t="shared" ref="AG109:AG111" si="79">SUM(AN109:AR109)</f>
        <v>0</v>
      </c>
      <c r="AH109" s="12"/>
      <c r="AI109" s="13"/>
      <c r="AJ109" s="14"/>
      <c r="AK109" s="49" t="s">
        <v>97</v>
      </c>
      <c r="AL109" s="13" t="s">
        <v>97</v>
      </c>
      <c r="AM109" s="14" t="s">
        <v>97</v>
      </c>
      <c r="AN109" s="49" t="s">
        <v>97</v>
      </c>
      <c r="AO109" s="13" t="s">
        <v>97</v>
      </c>
      <c r="AP109" s="13" t="s">
        <v>97</v>
      </c>
      <c r="AQ109" s="13" t="s">
        <v>97</v>
      </c>
      <c r="AR109" s="50" t="s">
        <v>97</v>
      </c>
      <c r="AS109" s="2106">
        <f t="shared" si="68"/>
        <v>0</v>
      </c>
      <c r="AT109" s="2107"/>
      <c r="AU109" s="2107"/>
      <c r="AV109" s="2107"/>
      <c r="AW109" s="2107"/>
      <c r="AX109" s="2107"/>
      <c r="AY109" s="2107"/>
      <c r="AZ109" s="2107"/>
      <c r="BA109" s="2107"/>
      <c r="BB109" s="2108"/>
    </row>
    <row r="110" spans="1:54" ht="42" customHeight="1" thickBot="1">
      <c r="A110" s="2858"/>
      <c r="B110" s="2693"/>
      <c r="C110" s="2699"/>
      <c r="D110" s="290" t="s">
        <v>77</v>
      </c>
      <c r="E110" s="2051"/>
      <c r="F110" s="2048">
        <f t="shared" si="78"/>
        <v>-485</v>
      </c>
      <c r="G110" s="2099">
        <f t="shared" si="36"/>
        <v>568</v>
      </c>
      <c r="H110" s="2045">
        <f t="shared" si="73"/>
        <v>20</v>
      </c>
      <c r="I110" s="26">
        <v>20</v>
      </c>
      <c r="J110" s="26"/>
      <c r="K110" s="26"/>
      <c r="L110" s="31"/>
      <c r="M110" s="2100">
        <f t="shared" si="52"/>
        <v>485</v>
      </c>
      <c r="N110" s="2101"/>
      <c r="O110" s="2101">
        <v>485</v>
      </c>
      <c r="P110" s="2101"/>
      <c r="Q110" s="2103"/>
      <c r="R110" s="2104">
        <v>0</v>
      </c>
      <c r="S110" s="2101">
        <v>485</v>
      </c>
      <c r="T110" s="2101">
        <v>0</v>
      </c>
      <c r="U110" s="2103">
        <v>0</v>
      </c>
      <c r="V110" s="2104">
        <v>445</v>
      </c>
      <c r="W110" s="2103">
        <v>40</v>
      </c>
      <c r="X110" s="23"/>
      <c r="Y110" s="17">
        <v>18</v>
      </c>
      <c r="Z110" s="17">
        <v>17</v>
      </c>
      <c r="AA110" s="17">
        <v>0</v>
      </c>
      <c r="AB110" s="17">
        <v>36</v>
      </c>
      <c r="AC110" s="18">
        <v>0</v>
      </c>
      <c r="AD110" s="30">
        <v>38</v>
      </c>
      <c r="AE110" s="26">
        <v>15</v>
      </c>
      <c r="AF110" s="2147">
        <v>100</v>
      </c>
      <c r="AG110" s="2105">
        <f t="shared" si="79"/>
        <v>470</v>
      </c>
      <c r="AH110" s="12" t="s">
        <v>98</v>
      </c>
      <c r="AI110" s="13" t="s">
        <v>98</v>
      </c>
      <c r="AJ110" s="14" t="s">
        <v>98</v>
      </c>
      <c r="AK110" s="49" t="s">
        <v>97</v>
      </c>
      <c r="AL110" s="13" t="s">
        <v>97</v>
      </c>
      <c r="AM110" s="14" t="s">
        <v>97</v>
      </c>
      <c r="AN110" s="49">
        <v>7</v>
      </c>
      <c r="AO110" s="13">
        <v>46</v>
      </c>
      <c r="AP110" s="13">
        <v>352</v>
      </c>
      <c r="AQ110" s="13">
        <v>65</v>
      </c>
      <c r="AR110" s="14">
        <v>0</v>
      </c>
      <c r="AS110" s="2189">
        <f t="shared" si="68"/>
        <v>83</v>
      </c>
      <c r="AT110" s="2193"/>
      <c r="AU110" s="2193">
        <v>0</v>
      </c>
      <c r="AV110" s="2193">
        <v>0</v>
      </c>
      <c r="AW110" s="2193"/>
      <c r="AX110" s="2193">
        <v>79</v>
      </c>
      <c r="AY110" s="2193"/>
      <c r="AZ110" s="2193">
        <v>0</v>
      </c>
      <c r="BA110" s="2193">
        <v>4</v>
      </c>
      <c r="BB110" s="2194">
        <v>0</v>
      </c>
    </row>
    <row r="111" spans="1:54" ht="42" customHeight="1" thickBot="1">
      <c r="A111" s="2858"/>
      <c r="B111" s="2703"/>
      <c r="C111" s="2706"/>
      <c r="D111" s="292" t="s">
        <v>78</v>
      </c>
      <c r="E111" s="2052"/>
      <c r="F111" s="2049">
        <f>E111-M111</f>
        <v>0</v>
      </c>
      <c r="G111" s="2099">
        <f t="shared" si="36"/>
        <v>0</v>
      </c>
      <c r="H111" s="2045">
        <f t="shared" si="73"/>
        <v>0</v>
      </c>
      <c r="I111" s="42"/>
      <c r="J111" s="42"/>
      <c r="K111" s="42"/>
      <c r="L111" s="47"/>
      <c r="M111" s="2100">
        <f t="shared" si="52"/>
        <v>0</v>
      </c>
      <c r="N111" s="2196"/>
      <c r="O111" s="2196"/>
      <c r="P111" s="2196"/>
      <c r="Q111" s="2197"/>
      <c r="R111" s="2198"/>
      <c r="S111" s="2102"/>
      <c r="T111" s="2102"/>
      <c r="U111" s="2199"/>
      <c r="V111" s="2198"/>
      <c r="W111" s="2199"/>
      <c r="X111" s="30"/>
      <c r="Y111" s="26"/>
      <c r="Z111" s="26"/>
      <c r="AA111" s="26"/>
      <c r="AB111" s="26"/>
      <c r="AC111" s="27"/>
      <c r="AD111" s="40"/>
      <c r="AE111" s="98"/>
      <c r="AF111" s="98"/>
      <c r="AG111" s="2105">
        <f t="shared" si="79"/>
        <v>0</v>
      </c>
      <c r="AH111" s="2119" t="s">
        <v>97</v>
      </c>
      <c r="AI111" s="15" t="s">
        <v>97</v>
      </c>
      <c r="AJ111" s="16" t="s">
        <v>97</v>
      </c>
      <c r="AK111" s="53" t="s">
        <v>97</v>
      </c>
      <c r="AL111" s="15" t="s">
        <v>98</v>
      </c>
      <c r="AM111" s="16" t="s">
        <v>98</v>
      </c>
      <c r="AN111" s="46"/>
      <c r="AO111" s="42"/>
      <c r="AP111" s="42"/>
      <c r="AQ111" s="42"/>
      <c r="AR111" s="2120"/>
      <c r="AS111" s="2189">
        <f t="shared" si="68"/>
        <v>0</v>
      </c>
      <c r="AT111" s="2200"/>
      <c r="AU111" s="2200"/>
      <c r="AV111" s="2200"/>
      <c r="AW111" s="2200"/>
      <c r="AX111" s="2200"/>
      <c r="AY111" s="2200"/>
      <c r="AZ111" s="2200"/>
      <c r="BA111" s="2200"/>
      <c r="BB111" s="2201"/>
    </row>
    <row r="112" spans="1:54" ht="42" customHeight="1">
      <c r="A112" s="2858"/>
      <c r="B112" s="2692" t="s">
        <v>543</v>
      </c>
      <c r="C112" s="2698" t="s">
        <v>544</v>
      </c>
      <c r="D112" s="289" t="s">
        <v>74</v>
      </c>
      <c r="E112" s="2050"/>
      <c r="F112" s="2047">
        <f t="shared" ref="F112" si="80">E112-M112</f>
        <v>-15</v>
      </c>
      <c r="G112" s="2099">
        <f t="shared" si="36"/>
        <v>15</v>
      </c>
      <c r="H112" s="2045">
        <f t="shared" si="73"/>
        <v>2</v>
      </c>
      <c r="I112" s="43">
        <v>2</v>
      </c>
      <c r="J112" s="43"/>
      <c r="K112" s="43"/>
      <c r="L112" s="45"/>
      <c r="M112" s="2100">
        <f t="shared" si="52"/>
        <v>15</v>
      </c>
      <c r="N112" s="2088"/>
      <c r="O112" s="2088">
        <v>15</v>
      </c>
      <c r="P112" s="2088"/>
      <c r="Q112" s="2089"/>
      <c r="R112" s="2090"/>
      <c r="S112" s="2088">
        <v>15</v>
      </c>
      <c r="T112" s="2088">
        <v>0</v>
      </c>
      <c r="U112" s="2089">
        <v>0</v>
      </c>
      <c r="V112" s="2090">
        <v>15</v>
      </c>
      <c r="W112" s="2089">
        <v>0</v>
      </c>
      <c r="X112" s="44">
        <v>0</v>
      </c>
      <c r="Y112" s="43">
        <v>0</v>
      </c>
      <c r="Z112" s="43">
        <v>0</v>
      </c>
      <c r="AA112" s="43">
        <v>0</v>
      </c>
      <c r="AB112" s="43">
        <v>1</v>
      </c>
      <c r="AC112" s="2091">
        <v>0</v>
      </c>
      <c r="AD112" s="44">
        <v>35</v>
      </c>
      <c r="AE112" s="43">
        <v>12</v>
      </c>
      <c r="AF112" s="43">
        <v>16</v>
      </c>
      <c r="AG112" s="2105">
        <f>SUM(AH112:AR112)</f>
        <v>15</v>
      </c>
      <c r="AH112" s="2093" t="s">
        <v>97</v>
      </c>
      <c r="AI112" s="10" t="s">
        <v>97</v>
      </c>
      <c r="AJ112" s="11" t="s">
        <v>97</v>
      </c>
      <c r="AK112" s="44">
        <v>0</v>
      </c>
      <c r="AL112" s="43">
        <v>10</v>
      </c>
      <c r="AM112" s="45">
        <v>5</v>
      </c>
      <c r="AN112" s="48" t="s">
        <v>97</v>
      </c>
      <c r="AO112" s="10" t="s">
        <v>97</v>
      </c>
      <c r="AP112" s="10" t="s">
        <v>97</v>
      </c>
      <c r="AQ112" s="10" t="s">
        <v>97</v>
      </c>
      <c r="AR112" s="11" t="s">
        <v>97</v>
      </c>
      <c r="AS112" s="2106">
        <f t="shared" si="68"/>
        <v>0</v>
      </c>
      <c r="AT112" s="2193"/>
      <c r="AU112" s="2193"/>
      <c r="AV112" s="2193"/>
      <c r="AW112" s="2193"/>
      <c r="AX112" s="2193">
        <v>0</v>
      </c>
      <c r="AY112" s="2193"/>
      <c r="AZ112" s="2193"/>
      <c r="BA112" s="2193">
        <v>0</v>
      </c>
      <c r="BB112" s="2194">
        <v>0</v>
      </c>
    </row>
    <row r="113" spans="1:54" ht="42" customHeight="1">
      <c r="A113" s="2858"/>
      <c r="B113" s="2693"/>
      <c r="C113" s="2699"/>
      <c r="D113" s="290" t="s">
        <v>75</v>
      </c>
      <c r="E113" s="2051"/>
      <c r="F113" s="2048">
        <f>E113-M113</f>
        <v>0</v>
      </c>
      <c r="G113" s="2099">
        <f t="shared" si="36"/>
        <v>0</v>
      </c>
      <c r="H113" s="2045">
        <f t="shared" si="73"/>
        <v>0</v>
      </c>
      <c r="I113" s="26"/>
      <c r="J113" s="26"/>
      <c r="K113" s="26"/>
      <c r="L113" s="31"/>
      <c r="M113" s="2100">
        <f t="shared" si="52"/>
        <v>0</v>
      </c>
      <c r="N113" s="2101"/>
      <c r="O113" s="2102"/>
      <c r="P113" s="2102"/>
      <c r="Q113" s="2103"/>
      <c r="R113" s="2104"/>
      <c r="S113" s="2101"/>
      <c r="T113" s="2101"/>
      <c r="U113" s="2103"/>
      <c r="V113" s="2104"/>
      <c r="W113" s="2103"/>
      <c r="X113" s="23"/>
      <c r="Y113" s="17"/>
      <c r="Z113" s="17"/>
      <c r="AA113" s="17"/>
      <c r="AB113" s="17"/>
      <c r="AC113" s="18"/>
      <c r="AD113" s="30"/>
      <c r="AE113" s="26"/>
      <c r="AF113" s="26"/>
      <c r="AG113" s="2105">
        <f>SUM(AH113:AR113)</f>
        <v>0</v>
      </c>
      <c r="AH113" s="12" t="s">
        <v>98</v>
      </c>
      <c r="AI113" s="13" t="s">
        <v>98</v>
      </c>
      <c r="AJ113" s="14" t="s">
        <v>98</v>
      </c>
      <c r="AK113" s="49"/>
      <c r="AL113" s="13"/>
      <c r="AM113" s="14"/>
      <c r="AN113" s="49" t="s">
        <v>97</v>
      </c>
      <c r="AO113" s="13" t="s">
        <v>97</v>
      </c>
      <c r="AP113" s="13" t="s">
        <v>97</v>
      </c>
      <c r="AQ113" s="13" t="s">
        <v>97</v>
      </c>
      <c r="AR113" s="50" t="s">
        <v>97</v>
      </c>
      <c r="AS113" s="2106">
        <f t="shared" si="68"/>
        <v>0</v>
      </c>
      <c r="AT113" s="2107"/>
      <c r="AU113" s="2107"/>
      <c r="AV113" s="2107"/>
      <c r="AW113" s="2107"/>
      <c r="AX113" s="2107"/>
      <c r="AY113" s="2107"/>
      <c r="AZ113" s="2107"/>
      <c r="BA113" s="2107"/>
      <c r="BB113" s="2108"/>
    </row>
    <row r="114" spans="1:54" ht="42" customHeight="1">
      <c r="A114" s="2858"/>
      <c r="B114" s="2693"/>
      <c r="C114" s="2699"/>
      <c r="D114" s="290" t="s">
        <v>76</v>
      </c>
      <c r="E114" s="2051"/>
      <c r="F114" s="2048">
        <f t="shared" ref="F114:F115" si="81">E114-M114</f>
        <v>0</v>
      </c>
      <c r="G114" s="2099">
        <f t="shared" si="36"/>
        <v>0</v>
      </c>
      <c r="H114" s="2045">
        <f t="shared" si="73"/>
        <v>0</v>
      </c>
      <c r="I114" s="26"/>
      <c r="J114" s="26"/>
      <c r="K114" s="26"/>
      <c r="L114" s="31"/>
      <c r="M114" s="2100">
        <f t="shared" si="52"/>
        <v>0</v>
      </c>
      <c r="N114" s="2101"/>
      <c r="O114" s="2053"/>
      <c r="P114" s="2109"/>
      <c r="Q114" s="2103"/>
      <c r="R114" s="2104"/>
      <c r="S114" s="2101"/>
      <c r="T114" s="2101"/>
      <c r="U114" s="2103"/>
      <c r="V114" s="2104"/>
      <c r="W114" s="2103"/>
      <c r="X114" s="23"/>
      <c r="Y114" s="17"/>
      <c r="Z114" s="17"/>
      <c r="AA114" s="17"/>
      <c r="AB114" s="17"/>
      <c r="AC114" s="18"/>
      <c r="AD114" s="30"/>
      <c r="AE114" s="26"/>
      <c r="AF114" s="26"/>
      <c r="AG114" s="2105">
        <f t="shared" ref="AG114:AG116" si="82">SUM(AN114:AR114)</f>
        <v>0</v>
      </c>
      <c r="AH114" s="12"/>
      <c r="AI114" s="13"/>
      <c r="AJ114" s="14"/>
      <c r="AK114" s="49" t="s">
        <v>97</v>
      </c>
      <c r="AL114" s="13" t="s">
        <v>97</v>
      </c>
      <c r="AM114" s="14" t="s">
        <v>97</v>
      </c>
      <c r="AN114" s="49" t="s">
        <v>97</v>
      </c>
      <c r="AO114" s="13" t="s">
        <v>97</v>
      </c>
      <c r="AP114" s="13" t="s">
        <v>97</v>
      </c>
      <c r="AQ114" s="13" t="s">
        <v>97</v>
      </c>
      <c r="AR114" s="50" t="s">
        <v>97</v>
      </c>
      <c r="AS114" s="2106">
        <f t="shared" si="68"/>
        <v>0</v>
      </c>
      <c r="AT114" s="2107"/>
      <c r="AU114" s="2107"/>
      <c r="AV114" s="2107"/>
      <c r="AW114" s="2107"/>
      <c r="AX114" s="2107"/>
      <c r="AY114" s="2107"/>
      <c r="AZ114" s="2107"/>
      <c r="BA114" s="2107"/>
      <c r="BB114" s="2108"/>
    </row>
    <row r="115" spans="1:54" ht="42" customHeight="1" thickBot="1">
      <c r="A115" s="2858"/>
      <c r="B115" s="2693"/>
      <c r="C115" s="2699"/>
      <c r="D115" s="290" t="s">
        <v>77</v>
      </c>
      <c r="E115" s="2051"/>
      <c r="F115" s="2048">
        <f t="shared" si="81"/>
        <v>-145</v>
      </c>
      <c r="G115" s="2099">
        <f t="shared" si="36"/>
        <v>186</v>
      </c>
      <c r="H115" s="2045">
        <f t="shared" si="73"/>
        <v>15</v>
      </c>
      <c r="I115" s="26">
        <v>15</v>
      </c>
      <c r="J115" s="26"/>
      <c r="K115" s="26"/>
      <c r="L115" s="31"/>
      <c r="M115" s="2100">
        <f t="shared" si="52"/>
        <v>145</v>
      </c>
      <c r="N115" s="2101"/>
      <c r="O115" s="2101">
        <v>145</v>
      </c>
      <c r="P115" s="2101"/>
      <c r="Q115" s="2103"/>
      <c r="R115" s="2104">
        <v>0</v>
      </c>
      <c r="S115" s="2101">
        <v>145</v>
      </c>
      <c r="T115" s="2101">
        <v>0</v>
      </c>
      <c r="U115" s="2103">
        <v>0</v>
      </c>
      <c r="V115" s="2104">
        <v>144</v>
      </c>
      <c r="W115" s="2103">
        <v>1</v>
      </c>
      <c r="X115" s="23"/>
      <c r="Y115" s="17">
        <v>10</v>
      </c>
      <c r="Z115" s="17">
        <v>8</v>
      </c>
      <c r="AA115" s="17">
        <v>0</v>
      </c>
      <c r="AB115" s="17">
        <v>25</v>
      </c>
      <c r="AC115" s="18">
        <v>0</v>
      </c>
      <c r="AD115" s="30">
        <v>38</v>
      </c>
      <c r="AE115" s="26">
        <v>15</v>
      </c>
      <c r="AF115" s="2147">
        <v>100</v>
      </c>
      <c r="AG115" s="2105">
        <f t="shared" si="82"/>
        <v>142</v>
      </c>
      <c r="AH115" s="12" t="s">
        <v>98</v>
      </c>
      <c r="AI115" s="13" t="s">
        <v>98</v>
      </c>
      <c r="AJ115" s="14" t="s">
        <v>98</v>
      </c>
      <c r="AK115" s="49" t="s">
        <v>97</v>
      </c>
      <c r="AL115" s="13" t="s">
        <v>97</v>
      </c>
      <c r="AM115" s="14" t="s">
        <v>97</v>
      </c>
      <c r="AN115" s="49">
        <v>0</v>
      </c>
      <c r="AO115" s="13">
        <v>7</v>
      </c>
      <c r="AP115" s="13">
        <v>111</v>
      </c>
      <c r="AQ115" s="13">
        <v>24</v>
      </c>
      <c r="AR115" s="14">
        <v>0</v>
      </c>
      <c r="AS115" s="2189">
        <f t="shared" si="68"/>
        <v>41</v>
      </c>
      <c r="AT115" s="2193"/>
      <c r="AU115" s="2193">
        <v>0</v>
      </c>
      <c r="AV115" s="2193">
        <v>0</v>
      </c>
      <c r="AW115" s="2193"/>
      <c r="AX115" s="2193">
        <v>37</v>
      </c>
      <c r="AY115" s="2193"/>
      <c r="AZ115" s="2193">
        <v>0</v>
      </c>
      <c r="BA115" s="2193">
        <v>4</v>
      </c>
      <c r="BB115" s="2194">
        <v>0</v>
      </c>
    </row>
    <row r="116" spans="1:54" ht="42" customHeight="1" thickBot="1">
      <c r="A116" s="2858"/>
      <c r="B116" s="2703"/>
      <c r="C116" s="2706"/>
      <c r="D116" s="292" t="s">
        <v>78</v>
      </c>
      <c r="E116" s="2052"/>
      <c r="F116" s="2049">
        <f>E116-M116</f>
        <v>0</v>
      </c>
      <c r="G116" s="2099">
        <f t="shared" si="36"/>
        <v>0</v>
      </c>
      <c r="H116" s="2045">
        <f t="shared" si="73"/>
        <v>0</v>
      </c>
      <c r="I116" s="42"/>
      <c r="J116" s="42"/>
      <c r="K116" s="42"/>
      <c r="L116" s="47"/>
      <c r="M116" s="2100">
        <f t="shared" si="52"/>
        <v>0</v>
      </c>
      <c r="N116" s="2196"/>
      <c r="O116" s="2196"/>
      <c r="P116" s="2196"/>
      <c r="Q116" s="2197"/>
      <c r="R116" s="2198"/>
      <c r="S116" s="2102"/>
      <c r="T116" s="2102"/>
      <c r="U116" s="2199"/>
      <c r="V116" s="2198"/>
      <c r="W116" s="2199"/>
      <c r="X116" s="30"/>
      <c r="Y116" s="26"/>
      <c r="Z116" s="26"/>
      <c r="AA116" s="26"/>
      <c r="AB116" s="26"/>
      <c r="AC116" s="27"/>
      <c r="AD116" s="40"/>
      <c r="AE116" s="98"/>
      <c r="AF116" s="98"/>
      <c r="AG116" s="2105">
        <f t="shared" si="82"/>
        <v>0</v>
      </c>
      <c r="AH116" s="2119" t="s">
        <v>97</v>
      </c>
      <c r="AI116" s="15" t="s">
        <v>97</v>
      </c>
      <c r="AJ116" s="16" t="s">
        <v>97</v>
      </c>
      <c r="AK116" s="53" t="s">
        <v>97</v>
      </c>
      <c r="AL116" s="15" t="s">
        <v>98</v>
      </c>
      <c r="AM116" s="16" t="s">
        <v>98</v>
      </c>
      <c r="AN116" s="46"/>
      <c r="AO116" s="42"/>
      <c r="AP116" s="42"/>
      <c r="AQ116" s="42"/>
      <c r="AR116" s="2120"/>
      <c r="AS116" s="2189">
        <f t="shared" si="68"/>
        <v>0</v>
      </c>
      <c r="AT116" s="2200"/>
      <c r="AU116" s="2200"/>
      <c r="AV116" s="2200"/>
      <c r="AW116" s="2200"/>
      <c r="AX116" s="2200"/>
      <c r="AY116" s="2200"/>
      <c r="AZ116" s="2200"/>
      <c r="BA116" s="2200"/>
      <c r="BB116" s="2201"/>
    </row>
    <row r="117" spans="1:54" ht="42" customHeight="1">
      <c r="A117" s="2858"/>
      <c r="B117" s="2692" t="s">
        <v>545</v>
      </c>
      <c r="C117" s="2698" t="s">
        <v>546</v>
      </c>
      <c r="D117" s="289" t="s">
        <v>74</v>
      </c>
      <c r="E117" s="2050"/>
      <c r="F117" s="2047">
        <f t="shared" ref="F117" si="83">E117-M117</f>
        <v>-18</v>
      </c>
      <c r="G117" s="2099">
        <f t="shared" si="36"/>
        <v>22</v>
      </c>
      <c r="H117" s="2045">
        <f t="shared" si="73"/>
        <v>1</v>
      </c>
      <c r="I117" s="43">
        <v>1</v>
      </c>
      <c r="J117" s="43"/>
      <c r="K117" s="43"/>
      <c r="L117" s="45"/>
      <c r="M117" s="2100">
        <f t="shared" si="52"/>
        <v>18</v>
      </c>
      <c r="N117" s="2088"/>
      <c r="O117" s="2088">
        <v>18</v>
      </c>
      <c r="P117" s="2088"/>
      <c r="Q117" s="2089"/>
      <c r="R117" s="2090"/>
      <c r="S117" s="2088">
        <v>18</v>
      </c>
      <c r="T117" s="2088">
        <v>0</v>
      </c>
      <c r="U117" s="2089">
        <v>0</v>
      </c>
      <c r="V117" s="2090">
        <v>17</v>
      </c>
      <c r="W117" s="2089">
        <v>1</v>
      </c>
      <c r="X117" s="44">
        <v>0</v>
      </c>
      <c r="Y117" s="43">
        <v>0</v>
      </c>
      <c r="Z117" s="43">
        <v>0</v>
      </c>
      <c r="AA117" s="43">
        <v>0</v>
      </c>
      <c r="AB117" s="43">
        <v>1</v>
      </c>
      <c r="AC117" s="2091">
        <v>0</v>
      </c>
      <c r="AD117" s="44">
        <v>35</v>
      </c>
      <c r="AE117" s="43">
        <v>12</v>
      </c>
      <c r="AF117" s="43">
        <v>16</v>
      </c>
      <c r="AG117" s="2105">
        <f>SUM(AH117:AR117)</f>
        <v>18</v>
      </c>
      <c r="AH117" s="2093" t="s">
        <v>97</v>
      </c>
      <c r="AI117" s="10" t="s">
        <v>97</v>
      </c>
      <c r="AJ117" s="11" t="s">
        <v>97</v>
      </c>
      <c r="AK117" s="44">
        <v>0</v>
      </c>
      <c r="AL117" s="43">
        <v>13</v>
      </c>
      <c r="AM117" s="45">
        <v>5</v>
      </c>
      <c r="AN117" s="48" t="s">
        <v>97</v>
      </c>
      <c r="AO117" s="10" t="s">
        <v>97</v>
      </c>
      <c r="AP117" s="10" t="s">
        <v>97</v>
      </c>
      <c r="AQ117" s="10" t="s">
        <v>97</v>
      </c>
      <c r="AR117" s="11" t="s">
        <v>97</v>
      </c>
      <c r="AS117" s="2106">
        <f t="shared" si="68"/>
        <v>4</v>
      </c>
      <c r="AT117" s="2193"/>
      <c r="AU117" s="2193"/>
      <c r="AV117" s="2193"/>
      <c r="AW117" s="2193"/>
      <c r="AX117" s="2193">
        <v>4</v>
      </c>
      <c r="AY117" s="2193"/>
      <c r="AZ117" s="2193"/>
      <c r="BA117" s="2193">
        <v>0</v>
      </c>
      <c r="BB117" s="2194">
        <v>0</v>
      </c>
    </row>
    <row r="118" spans="1:54" ht="42" customHeight="1">
      <c r="A118" s="2858"/>
      <c r="B118" s="2693"/>
      <c r="C118" s="2699"/>
      <c r="D118" s="290" t="s">
        <v>75</v>
      </c>
      <c r="E118" s="2051"/>
      <c r="F118" s="2048">
        <f>E118-M118</f>
        <v>0</v>
      </c>
      <c r="G118" s="2099">
        <f t="shared" si="36"/>
        <v>0</v>
      </c>
      <c r="H118" s="2045">
        <f t="shared" si="73"/>
        <v>0</v>
      </c>
      <c r="I118" s="26"/>
      <c r="J118" s="26"/>
      <c r="K118" s="26"/>
      <c r="L118" s="31"/>
      <c r="M118" s="2100">
        <f t="shared" si="52"/>
        <v>0</v>
      </c>
      <c r="N118" s="2101"/>
      <c r="O118" s="2102"/>
      <c r="P118" s="2102"/>
      <c r="Q118" s="2103"/>
      <c r="R118" s="2104"/>
      <c r="S118" s="2101"/>
      <c r="T118" s="2101"/>
      <c r="U118" s="2103"/>
      <c r="V118" s="2104"/>
      <c r="W118" s="2103"/>
      <c r="X118" s="23"/>
      <c r="Y118" s="17"/>
      <c r="Z118" s="17"/>
      <c r="AA118" s="17"/>
      <c r="AB118" s="17"/>
      <c r="AC118" s="18"/>
      <c r="AD118" s="30"/>
      <c r="AE118" s="26"/>
      <c r="AF118" s="26"/>
      <c r="AG118" s="2105">
        <f>SUM(AH118:AR118)</f>
        <v>0</v>
      </c>
      <c r="AH118" s="12" t="s">
        <v>98</v>
      </c>
      <c r="AI118" s="13" t="s">
        <v>98</v>
      </c>
      <c r="AJ118" s="14" t="s">
        <v>98</v>
      </c>
      <c r="AK118" s="49"/>
      <c r="AL118" s="13"/>
      <c r="AM118" s="14"/>
      <c r="AN118" s="49" t="s">
        <v>97</v>
      </c>
      <c r="AO118" s="13" t="s">
        <v>97</v>
      </c>
      <c r="AP118" s="13" t="s">
        <v>97</v>
      </c>
      <c r="AQ118" s="13" t="s">
        <v>97</v>
      </c>
      <c r="AR118" s="50" t="s">
        <v>97</v>
      </c>
      <c r="AS118" s="2106">
        <f t="shared" si="68"/>
        <v>0</v>
      </c>
      <c r="AT118" s="2107"/>
      <c r="AU118" s="2107"/>
      <c r="AV118" s="2107"/>
      <c r="AW118" s="2107"/>
      <c r="AX118" s="2107"/>
      <c r="AY118" s="2107"/>
      <c r="AZ118" s="2107"/>
      <c r="BA118" s="2107"/>
      <c r="BB118" s="2108"/>
    </row>
    <row r="119" spans="1:54" ht="42" customHeight="1">
      <c r="A119" s="2858"/>
      <c r="B119" s="2693"/>
      <c r="C119" s="2699"/>
      <c r="D119" s="290" t="s">
        <v>76</v>
      </c>
      <c r="E119" s="2051"/>
      <c r="F119" s="2048">
        <f t="shared" ref="F119:F120" si="84">E119-M119</f>
        <v>0</v>
      </c>
      <c r="G119" s="2099">
        <f t="shared" si="36"/>
        <v>0</v>
      </c>
      <c r="H119" s="2045">
        <f t="shared" si="73"/>
        <v>0</v>
      </c>
      <c r="I119" s="26"/>
      <c r="J119" s="26"/>
      <c r="K119" s="26"/>
      <c r="L119" s="31"/>
      <c r="M119" s="2100">
        <f t="shared" si="52"/>
        <v>0</v>
      </c>
      <c r="N119" s="2101"/>
      <c r="O119" s="2053"/>
      <c r="P119" s="2109"/>
      <c r="Q119" s="2103"/>
      <c r="R119" s="2104"/>
      <c r="S119" s="2101"/>
      <c r="T119" s="2101"/>
      <c r="U119" s="2103"/>
      <c r="V119" s="2104"/>
      <c r="W119" s="2103"/>
      <c r="X119" s="23"/>
      <c r="Y119" s="17"/>
      <c r="Z119" s="17"/>
      <c r="AA119" s="17"/>
      <c r="AB119" s="17"/>
      <c r="AC119" s="18"/>
      <c r="AD119" s="30"/>
      <c r="AE119" s="26"/>
      <c r="AF119" s="26"/>
      <c r="AG119" s="2105">
        <f t="shared" ref="AG119:AG121" si="85">SUM(AN119:AR119)</f>
        <v>0</v>
      </c>
      <c r="AH119" s="12"/>
      <c r="AI119" s="13"/>
      <c r="AJ119" s="14"/>
      <c r="AK119" s="49" t="s">
        <v>97</v>
      </c>
      <c r="AL119" s="13" t="s">
        <v>97</v>
      </c>
      <c r="AM119" s="14" t="s">
        <v>97</v>
      </c>
      <c r="AN119" s="49" t="s">
        <v>97</v>
      </c>
      <c r="AO119" s="13" t="s">
        <v>97</v>
      </c>
      <c r="AP119" s="13" t="s">
        <v>97</v>
      </c>
      <c r="AQ119" s="13" t="s">
        <v>97</v>
      </c>
      <c r="AR119" s="50" t="s">
        <v>97</v>
      </c>
      <c r="AS119" s="2106">
        <f t="shared" si="68"/>
        <v>0</v>
      </c>
      <c r="AT119" s="2107"/>
      <c r="AU119" s="2107"/>
      <c r="AV119" s="2107"/>
      <c r="AW119" s="2107"/>
      <c r="AX119" s="2107"/>
      <c r="AY119" s="2107"/>
      <c r="AZ119" s="2107"/>
      <c r="BA119" s="2107"/>
      <c r="BB119" s="2108"/>
    </row>
    <row r="120" spans="1:54" ht="42" customHeight="1" thickBot="1">
      <c r="A120" s="2858"/>
      <c r="B120" s="2693"/>
      <c r="C120" s="2699"/>
      <c r="D120" s="290" t="s">
        <v>77</v>
      </c>
      <c r="E120" s="2051"/>
      <c r="F120" s="2048">
        <f t="shared" si="84"/>
        <v>-348</v>
      </c>
      <c r="G120" s="2099">
        <f t="shared" si="36"/>
        <v>416</v>
      </c>
      <c r="H120" s="2045">
        <f t="shared" si="73"/>
        <v>24</v>
      </c>
      <c r="I120" s="26">
        <v>24</v>
      </c>
      <c r="J120" s="26"/>
      <c r="K120" s="26"/>
      <c r="L120" s="31"/>
      <c r="M120" s="2100">
        <f t="shared" si="52"/>
        <v>348</v>
      </c>
      <c r="N120" s="2101"/>
      <c r="O120" s="2101">
        <v>348</v>
      </c>
      <c r="P120" s="2101"/>
      <c r="Q120" s="2103"/>
      <c r="R120" s="2104">
        <v>0</v>
      </c>
      <c r="S120" s="2101">
        <v>348</v>
      </c>
      <c r="T120" s="2101">
        <v>0</v>
      </c>
      <c r="U120" s="2103">
        <v>0</v>
      </c>
      <c r="V120" s="2104">
        <v>315</v>
      </c>
      <c r="W120" s="2103">
        <v>33</v>
      </c>
      <c r="X120" s="23"/>
      <c r="Y120" s="17">
        <v>12</v>
      </c>
      <c r="Z120" s="17">
        <v>12</v>
      </c>
      <c r="AA120" s="17">
        <v>0</v>
      </c>
      <c r="AB120" s="17">
        <v>41</v>
      </c>
      <c r="AC120" s="18">
        <v>0</v>
      </c>
      <c r="AD120" s="30">
        <v>38</v>
      </c>
      <c r="AE120" s="26">
        <v>15</v>
      </c>
      <c r="AF120" s="2147">
        <v>100</v>
      </c>
      <c r="AG120" s="2105">
        <f t="shared" si="85"/>
        <v>343</v>
      </c>
      <c r="AH120" s="12" t="s">
        <v>98</v>
      </c>
      <c r="AI120" s="13" t="s">
        <v>98</v>
      </c>
      <c r="AJ120" s="14" t="s">
        <v>98</v>
      </c>
      <c r="AK120" s="49" t="s">
        <v>97</v>
      </c>
      <c r="AL120" s="13" t="s">
        <v>97</v>
      </c>
      <c r="AM120" s="14" t="s">
        <v>97</v>
      </c>
      <c r="AN120" s="49">
        <v>26</v>
      </c>
      <c r="AO120" s="13">
        <v>47</v>
      </c>
      <c r="AP120" s="13">
        <v>194</v>
      </c>
      <c r="AQ120" s="13">
        <v>76</v>
      </c>
      <c r="AR120" s="14">
        <v>0</v>
      </c>
      <c r="AS120" s="2189">
        <f t="shared" si="68"/>
        <v>68</v>
      </c>
      <c r="AT120" s="2193"/>
      <c r="AU120" s="2193">
        <v>0</v>
      </c>
      <c r="AV120" s="2193">
        <v>0</v>
      </c>
      <c r="AW120" s="2193"/>
      <c r="AX120" s="2193">
        <v>55</v>
      </c>
      <c r="AY120" s="2193"/>
      <c r="AZ120" s="2193">
        <v>0</v>
      </c>
      <c r="BA120" s="2193">
        <v>13</v>
      </c>
      <c r="BB120" s="2194">
        <v>0</v>
      </c>
    </row>
    <row r="121" spans="1:54" ht="42" customHeight="1" thickBot="1">
      <c r="A121" s="2858"/>
      <c r="B121" s="2703"/>
      <c r="C121" s="2706"/>
      <c r="D121" s="292" t="s">
        <v>78</v>
      </c>
      <c r="E121" s="2052"/>
      <c r="F121" s="2049">
        <f>E121-M121</f>
        <v>0</v>
      </c>
      <c r="G121" s="2099">
        <f t="shared" si="36"/>
        <v>0</v>
      </c>
      <c r="H121" s="2045">
        <f t="shared" si="73"/>
        <v>0</v>
      </c>
      <c r="I121" s="42"/>
      <c r="J121" s="42"/>
      <c r="K121" s="42"/>
      <c r="L121" s="47"/>
      <c r="M121" s="2100">
        <f t="shared" si="52"/>
        <v>0</v>
      </c>
      <c r="N121" s="2196"/>
      <c r="O121" s="2196"/>
      <c r="P121" s="2196"/>
      <c r="Q121" s="2197"/>
      <c r="R121" s="2198"/>
      <c r="S121" s="2102"/>
      <c r="T121" s="2102"/>
      <c r="U121" s="2199"/>
      <c r="V121" s="2198"/>
      <c r="W121" s="2199"/>
      <c r="X121" s="30"/>
      <c r="Y121" s="26"/>
      <c r="Z121" s="26"/>
      <c r="AA121" s="26"/>
      <c r="AB121" s="26"/>
      <c r="AC121" s="27"/>
      <c r="AD121" s="40"/>
      <c r="AE121" s="98"/>
      <c r="AF121" s="98"/>
      <c r="AG121" s="2105">
        <f t="shared" si="85"/>
        <v>0</v>
      </c>
      <c r="AH121" s="2119" t="s">
        <v>97</v>
      </c>
      <c r="AI121" s="15" t="s">
        <v>97</v>
      </c>
      <c r="AJ121" s="16" t="s">
        <v>97</v>
      </c>
      <c r="AK121" s="53" t="s">
        <v>97</v>
      </c>
      <c r="AL121" s="15" t="s">
        <v>98</v>
      </c>
      <c r="AM121" s="16" t="s">
        <v>98</v>
      </c>
      <c r="AN121" s="46"/>
      <c r="AO121" s="42"/>
      <c r="AP121" s="42"/>
      <c r="AQ121" s="42"/>
      <c r="AR121" s="2120"/>
      <c r="AS121" s="2189">
        <f t="shared" si="68"/>
        <v>0</v>
      </c>
      <c r="AT121" s="2200"/>
      <c r="AU121" s="2200"/>
      <c r="AV121" s="2200"/>
      <c r="AW121" s="2200"/>
      <c r="AX121" s="2200"/>
      <c r="AY121" s="2200"/>
      <c r="AZ121" s="2200"/>
      <c r="BA121" s="2200"/>
      <c r="BB121" s="2201"/>
    </row>
    <row r="122" spans="1:54" ht="42" customHeight="1">
      <c r="A122" s="2861" t="s">
        <v>547</v>
      </c>
      <c r="B122" s="2692" t="s">
        <v>548</v>
      </c>
      <c r="C122" s="2698" t="s">
        <v>549</v>
      </c>
      <c r="D122" s="289" t="s">
        <v>74</v>
      </c>
      <c r="E122" s="2050"/>
      <c r="F122" s="2047">
        <f t="shared" ref="F122" si="86">E122-M122</f>
        <v>-17</v>
      </c>
      <c r="G122" s="2099">
        <v>17</v>
      </c>
      <c r="H122" s="2045">
        <f t="shared" si="73"/>
        <v>3</v>
      </c>
      <c r="I122" s="43">
        <v>3</v>
      </c>
      <c r="J122" s="43"/>
      <c r="K122" s="43"/>
      <c r="L122" s="45"/>
      <c r="M122" s="2100">
        <f t="shared" si="52"/>
        <v>17</v>
      </c>
      <c r="N122" s="2088"/>
      <c r="O122" s="2088">
        <v>17</v>
      </c>
      <c r="P122" s="2088"/>
      <c r="Q122" s="2089"/>
      <c r="R122" s="2090"/>
      <c r="S122" s="2088"/>
      <c r="T122" s="2088">
        <v>17</v>
      </c>
      <c r="U122" s="2089">
        <v>0</v>
      </c>
      <c r="V122" s="2090">
        <v>17</v>
      </c>
      <c r="W122" s="2089">
        <v>0</v>
      </c>
      <c r="X122" s="44"/>
      <c r="Y122" s="43">
        <v>1</v>
      </c>
      <c r="Z122" s="43">
        <v>1</v>
      </c>
      <c r="AA122" s="43">
        <v>0</v>
      </c>
      <c r="AB122" s="43">
        <v>7</v>
      </c>
      <c r="AC122" s="2091">
        <v>0</v>
      </c>
      <c r="AD122" s="44">
        <v>35</v>
      </c>
      <c r="AE122" s="43">
        <v>9</v>
      </c>
      <c r="AF122" s="43">
        <v>12</v>
      </c>
      <c r="AG122" s="2105">
        <f>SUM(AH122:AR122)</f>
        <v>17</v>
      </c>
      <c r="AH122" s="2093" t="s">
        <v>97</v>
      </c>
      <c r="AI122" s="10" t="s">
        <v>97</v>
      </c>
      <c r="AJ122" s="11" t="s">
        <v>97</v>
      </c>
      <c r="AK122" s="44">
        <v>1</v>
      </c>
      <c r="AL122" s="43">
        <v>16</v>
      </c>
      <c r="AM122" s="45">
        <v>0</v>
      </c>
      <c r="AN122" s="48" t="s">
        <v>97</v>
      </c>
      <c r="AO122" s="10" t="s">
        <v>97</v>
      </c>
      <c r="AP122" s="10" t="s">
        <v>97</v>
      </c>
      <c r="AQ122" s="10" t="s">
        <v>97</v>
      </c>
      <c r="AR122" s="11" t="s">
        <v>97</v>
      </c>
      <c r="AS122" s="2192">
        <f t="shared" si="68"/>
        <v>1</v>
      </c>
      <c r="AT122" s="2193"/>
      <c r="AU122" s="2193"/>
      <c r="AV122" s="2193">
        <v>1</v>
      </c>
      <c r="AW122" s="2193"/>
      <c r="AX122" s="2193"/>
      <c r="AY122" s="2193"/>
      <c r="AZ122" s="2193"/>
      <c r="BA122" s="2193"/>
      <c r="BB122" s="2194"/>
    </row>
    <row r="123" spans="1:54" ht="42" customHeight="1">
      <c r="A123" s="2861"/>
      <c r="B123" s="2693"/>
      <c r="C123" s="2699"/>
      <c r="D123" s="290" t="s">
        <v>75</v>
      </c>
      <c r="E123" s="2051"/>
      <c r="F123" s="2048">
        <f>E123-M123</f>
        <v>0</v>
      </c>
      <c r="G123" s="2099">
        <f t="shared" ref="G123:G124" si="87">SUM(M123,AS123)</f>
        <v>0</v>
      </c>
      <c r="H123" s="2045">
        <f t="shared" si="73"/>
        <v>0</v>
      </c>
      <c r="I123" s="26"/>
      <c r="J123" s="26"/>
      <c r="K123" s="26"/>
      <c r="L123" s="31"/>
      <c r="M123" s="2100">
        <f t="shared" si="52"/>
        <v>0</v>
      </c>
      <c r="N123" s="2101"/>
      <c r="O123" s="2102"/>
      <c r="P123" s="2102"/>
      <c r="Q123" s="2103"/>
      <c r="R123" s="2104"/>
      <c r="S123" s="2101"/>
      <c r="T123" s="2101"/>
      <c r="U123" s="2103"/>
      <c r="V123" s="2104"/>
      <c r="W123" s="2103"/>
      <c r="X123" s="23"/>
      <c r="Y123" s="17"/>
      <c r="Z123" s="17"/>
      <c r="AA123" s="17"/>
      <c r="AB123" s="17"/>
      <c r="AC123" s="18"/>
      <c r="AD123" s="30"/>
      <c r="AE123" s="26"/>
      <c r="AF123" s="26"/>
      <c r="AG123" s="2105">
        <f t="shared" ref="AG123:AG126" si="88">SUM(AN123:AR123)</f>
        <v>0</v>
      </c>
      <c r="AH123" s="12" t="s">
        <v>98</v>
      </c>
      <c r="AI123" s="13" t="s">
        <v>98</v>
      </c>
      <c r="AJ123" s="14" t="s">
        <v>98</v>
      </c>
      <c r="AK123" s="49"/>
      <c r="AL123" s="13"/>
      <c r="AM123" s="14"/>
      <c r="AN123" s="49" t="s">
        <v>97</v>
      </c>
      <c r="AO123" s="13" t="s">
        <v>97</v>
      </c>
      <c r="AP123" s="13" t="s">
        <v>97</v>
      </c>
      <c r="AQ123" s="13" t="s">
        <v>97</v>
      </c>
      <c r="AR123" s="50" t="s">
        <v>97</v>
      </c>
      <c r="AS123" s="2106">
        <f t="shared" si="68"/>
        <v>0</v>
      </c>
      <c r="AT123" s="2107"/>
      <c r="AU123" s="2107"/>
      <c r="AV123" s="2107"/>
      <c r="AW123" s="2107"/>
      <c r="AX123" s="2107"/>
      <c r="AY123" s="2107"/>
      <c r="AZ123" s="2107"/>
      <c r="BA123" s="2107"/>
      <c r="BB123" s="2108"/>
    </row>
    <row r="124" spans="1:54" ht="42" customHeight="1" thickBot="1">
      <c r="A124" s="2861"/>
      <c r="B124" s="2693"/>
      <c r="C124" s="2699"/>
      <c r="D124" s="290" t="s">
        <v>76</v>
      </c>
      <c r="E124" s="2051"/>
      <c r="F124" s="2048">
        <f t="shared" ref="F124:F125" si="89">E124-M124</f>
        <v>0</v>
      </c>
      <c r="G124" s="2099">
        <f t="shared" si="87"/>
        <v>0</v>
      </c>
      <c r="H124" s="2045">
        <f t="shared" si="73"/>
        <v>0</v>
      </c>
      <c r="I124" s="26"/>
      <c r="J124" s="26"/>
      <c r="K124" s="26"/>
      <c r="L124" s="31"/>
      <c r="M124" s="2100">
        <f t="shared" si="52"/>
        <v>0</v>
      </c>
      <c r="N124" s="2101"/>
      <c r="O124" s="2053"/>
      <c r="P124" s="2109"/>
      <c r="Q124" s="2103"/>
      <c r="R124" s="2104"/>
      <c r="S124" s="2101"/>
      <c r="T124" s="2101"/>
      <c r="U124" s="2103"/>
      <c r="V124" s="2104"/>
      <c r="W124" s="2103"/>
      <c r="X124" s="23"/>
      <c r="Y124" s="17"/>
      <c r="Z124" s="17"/>
      <c r="AA124" s="17"/>
      <c r="AB124" s="17"/>
      <c r="AC124" s="18"/>
      <c r="AD124" s="30"/>
      <c r="AE124" s="26"/>
      <c r="AF124" s="26"/>
      <c r="AG124" s="2105">
        <f t="shared" si="88"/>
        <v>0</v>
      </c>
      <c r="AH124" s="12"/>
      <c r="AI124" s="13"/>
      <c r="AJ124" s="14"/>
      <c r="AK124" s="49" t="s">
        <v>97</v>
      </c>
      <c r="AL124" s="13" t="s">
        <v>97</v>
      </c>
      <c r="AM124" s="14" t="s">
        <v>97</v>
      </c>
      <c r="AN124" s="49" t="s">
        <v>97</v>
      </c>
      <c r="AO124" s="13" t="s">
        <v>97</v>
      </c>
      <c r="AP124" s="13" t="s">
        <v>97</v>
      </c>
      <c r="AQ124" s="13" t="s">
        <v>97</v>
      </c>
      <c r="AR124" s="50" t="s">
        <v>97</v>
      </c>
      <c r="AS124" s="2106">
        <f t="shared" si="68"/>
        <v>0</v>
      </c>
      <c r="AT124" s="2107"/>
      <c r="AU124" s="2107"/>
      <c r="AV124" s="2107"/>
      <c r="AW124" s="2107"/>
      <c r="AX124" s="2107"/>
      <c r="AY124" s="2107"/>
      <c r="AZ124" s="2107"/>
      <c r="BA124" s="2107"/>
      <c r="BB124" s="2108"/>
    </row>
    <row r="125" spans="1:54" ht="42" customHeight="1">
      <c r="A125" s="2861"/>
      <c r="B125" s="2693"/>
      <c r="C125" s="2699"/>
      <c r="D125" s="290" t="s">
        <v>77</v>
      </c>
      <c r="E125" s="2051"/>
      <c r="F125" s="2048">
        <f t="shared" si="89"/>
        <v>-156</v>
      </c>
      <c r="G125" s="2099">
        <v>156</v>
      </c>
      <c r="H125" s="2045">
        <f t="shared" si="73"/>
        <v>10</v>
      </c>
      <c r="I125" s="26">
        <v>10</v>
      </c>
      <c r="J125" s="26"/>
      <c r="K125" s="26"/>
      <c r="L125" s="31"/>
      <c r="M125" s="2100">
        <f t="shared" si="52"/>
        <v>156</v>
      </c>
      <c r="N125" s="2101"/>
      <c r="O125" s="2101">
        <v>156</v>
      </c>
      <c r="P125" s="2101"/>
      <c r="Q125" s="2103"/>
      <c r="R125" s="2104"/>
      <c r="S125" s="2101"/>
      <c r="T125" s="2101">
        <v>156</v>
      </c>
      <c r="U125" s="2103">
        <v>0</v>
      </c>
      <c r="V125" s="2104">
        <v>143</v>
      </c>
      <c r="W125" s="2103">
        <v>13</v>
      </c>
      <c r="X125" s="23"/>
      <c r="Y125" s="17">
        <v>32</v>
      </c>
      <c r="Z125" s="17">
        <v>32</v>
      </c>
      <c r="AA125" s="17">
        <v>2</v>
      </c>
      <c r="AB125" s="17">
        <v>56</v>
      </c>
      <c r="AC125" s="18">
        <v>0</v>
      </c>
      <c r="AD125" s="30">
        <v>39</v>
      </c>
      <c r="AE125" s="26">
        <v>13</v>
      </c>
      <c r="AF125" s="26">
        <v>125</v>
      </c>
      <c r="AG125" s="2105">
        <f t="shared" si="88"/>
        <v>156</v>
      </c>
      <c r="AH125" s="12" t="s">
        <v>98</v>
      </c>
      <c r="AI125" s="13" t="s">
        <v>98</v>
      </c>
      <c r="AJ125" s="14" t="s">
        <v>98</v>
      </c>
      <c r="AK125" s="49" t="s">
        <v>97</v>
      </c>
      <c r="AL125" s="13" t="s">
        <v>97</v>
      </c>
      <c r="AM125" s="14" t="s">
        <v>97</v>
      </c>
      <c r="AN125" s="49">
        <v>0</v>
      </c>
      <c r="AO125" s="13">
        <v>1</v>
      </c>
      <c r="AP125" s="13">
        <v>10</v>
      </c>
      <c r="AQ125" s="13">
        <v>145</v>
      </c>
      <c r="AR125" s="14"/>
      <c r="AS125" s="2195">
        <f t="shared" si="68"/>
        <v>1</v>
      </c>
      <c r="AT125" s="2193"/>
      <c r="AU125" s="2193"/>
      <c r="AV125" s="2193">
        <v>1</v>
      </c>
      <c r="AW125" s="2193"/>
      <c r="AX125" s="2193"/>
      <c r="AY125" s="2193"/>
      <c r="AZ125" s="2193"/>
      <c r="BA125" s="2193"/>
      <c r="BB125" s="2194"/>
    </row>
    <row r="126" spans="1:54" ht="42" customHeight="1" thickBot="1">
      <c r="A126" s="2861"/>
      <c r="B126" s="2703"/>
      <c r="C126" s="2706"/>
      <c r="D126" s="292" t="s">
        <v>78</v>
      </c>
      <c r="E126" s="2052"/>
      <c r="F126" s="2049">
        <f>E126-M126</f>
        <v>0</v>
      </c>
      <c r="G126" s="2099">
        <f t="shared" ref="G126:G131" si="90">SUM(M126,AS126)</f>
        <v>0</v>
      </c>
      <c r="H126" s="2045">
        <f t="shared" si="73"/>
        <v>0</v>
      </c>
      <c r="I126" s="42"/>
      <c r="J126" s="42"/>
      <c r="K126" s="42"/>
      <c r="L126" s="47"/>
      <c r="M126" s="2100">
        <f t="shared" si="52"/>
        <v>0</v>
      </c>
      <c r="N126" s="2196"/>
      <c r="O126" s="2196"/>
      <c r="P126" s="2196"/>
      <c r="Q126" s="2197"/>
      <c r="R126" s="2198"/>
      <c r="S126" s="2102"/>
      <c r="T126" s="2102"/>
      <c r="U126" s="2199"/>
      <c r="V126" s="2198"/>
      <c r="W126" s="2199"/>
      <c r="X126" s="30"/>
      <c r="Y126" s="26"/>
      <c r="Z126" s="26"/>
      <c r="AA126" s="26"/>
      <c r="AB126" s="26"/>
      <c r="AC126" s="27"/>
      <c r="AD126" s="40"/>
      <c r="AE126" s="98"/>
      <c r="AF126" s="98"/>
      <c r="AG126" s="2105">
        <f t="shared" si="88"/>
        <v>0</v>
      </c>
      <c r="AH126" s="2119" t="s">
        <v>97</v>
      </c>
      <c r="AI126" s="15" t="s">
        <v>97</v>
      </c>
      <c r="AJ126" s="16" t="s">
        <v>97</v>
      </c>
      <c r="AK126" s="53" t="s">
        <v>97</v>
      </c>
      <c r="AL126" s="15" t="s">
        <v>98</v>
      </c>
      <c r="AM126" s="16" t="s">
        <v>98</v>
      </c>
      <c r="AN126" s="46"/>
      <c r="AO126" s="42"/>
      <c r="AP126" s="42"/>
      <c r="AQ126" s="42"/>
      <c r="AR126" s="2120"/>
      <c r="AS126" s="2189">
        <f t="shared" si="68"/>
        <v>0</v>
      </c>
      <c r="AT126" s="2200"/>
      <c r="AU126" s="2200"/>
      <c r="AV126" s="2200"/>
      <c r="AW126" s="2200"/>
      <c r="AX126" s="2200"/>
      <c r="AY126" s="2200"/>
      <c r="AZ126" s="2200"/>
      <c r="BA126" s="2200"/>
      <c r="BB126" s="2201"/>
    </row>
    <row r="127" spans="1:54" ht="42" customHeight="1">
      <c r="A127" s="2637" t="s">
        <v>219</v>
      </c>
      <c r="B127" s="2692" t="s">
        <v>550</v>
      </c>
      <c r="C127" s="2698" t="s">
        <v>551</v>
      </c>
      <c r="D127" s="289" t="s">
        <v>74</v>
      </c>
      <c r="E127" s="2050"/>
      <c r="F127" s="2047">
        <f t="shared" ref="F127" si="91">E127-M127</f>
        <v>-12</v>
      </c>
      <c r="G127" s="2099">
        <v>12</v>
      </c>
      <c r="H127" s="2045">
        <f t="shared" si="73"/>
        <v>0</v>
      </c>
      <c r="I127" s="43"/>
      <c r="J127" s="43"/>
      <c r="K127" s="43"/>
      <c r="L127" s="45"/>
      <c r="M127" s="2100">
        <f t="shared" si="52"/>
        <v>12</v>
      </c>
      <c r="N127" s="2088"/>
      <c r="O127" s="2088">
        <v>12</v>
      </c>
      <c r="P127" s="2088"/>
      <c r="Q127" s="2089"/>
      <c r="R127" s="2090">
        <v>1</v>
      </c>
      <c r="S127" s="2088">
        <v>11</v>
      </c>
      <c r="T127" s="2088">
        <v>0</v>
      </c>
      <c r="U127" s="2089">
        <v>0</v>
      </c>
      <c r="V127" s="2090">
        <v>10</v>
      </c>
      <c r="W127" s="2089">
        <v>2</v>
      </c>
      <c r="X127" s="44">
        <v>0</v>
      </c>
      <c r="Y127" s="43">
        <v>1</v>
      </c>
      <c r="Z127" s="43">
        <v>1</v>
      </c>
      <c r="AA127" s="43">
        <v>0</v>
      </c>
      <c r="AB127" s="43">
        <v>2</v>
      </c>
      <c r="AC127" s="2091">
        <v>0</v>
      </c>
      <c r="AD127" s="44">
        <v>32</v>
      </c>
      <c r="AE127" s="43">
        <v>12</v>
      </c>
      <c r="AF127" s="43">
        <v>10</v>
      </c>
      <c r="AG127" s="2105">
        <f>SUM(AH127:AR127)</f>
        <v>12</v>
      </c>
      <c r="AH127" s="2093" t="s">
        <v>97</v>
      </c>
      <c r="AI127" s="10" t="s">
        <v>97</v>
      </c>
      <c r="AJ127" s="11" t="s">
        <v>97</v>
      </c>
      <c r="AK127" s="44">
        <v>0</v>
      </c>
      <c r="AL127" s="43">
        <v>12</v>
      </c>
      <c r="AM127" s="45">
        <v>0</v>
      </c>
      <c r="AN127" s="48" t="s">
        <v>97</v>
      </c>
      <c r="AO127" s="10" t="s">
        <v>97</v>
      </c>
      <c r="AP127" s="10" t="s">
        <v>97</v>
      </c>
      <c r="AQ127" s="10" t="s">
        <v>97</v>
      </c>
      <c r="AR127" s="11" t="s">
        <v>97</v>
      </c>
      <c r="AS127" s="2106">
        <f t="shared" si="68"/>
        <v>0</v>
      </c>
      <c r="AT127" s="2193"/>
      <c r="AU127" s="2193"/>
      <c r="AV127" s="2193"/>
      <c r="AW127" s="2193"/>
      <c r="AX127" s="2193"/>
      <c r="AY127" s="2193"/>
      <c r="AZ127" s="2193"/>
      <c r="BA127" s="2193"/>
      <c r="BB127" s="2194"/>
    </row>
    <row r="128" spans="1:54" ht="42" customHeight="1">
      <c r="A128" s="2858"/>
      <c r="B128" s="2693"/>
      <c r="C128" s="2699"/>
      <c r="D128" s="290" t="s">
        <v>75</v>
      </c>
      <c r="E128" s="2051"/>
      <c r="F128" s="2048">
        <f>E128-M128</f>
        <v>0</v>
      </c>
      <c r="G128" s="2099">
        <f t="shared" si="90"/>
        <v>0</v>
      </c>
      <c r="H128" s="2045">
        <f t="shared" si="73"/>
        <v>0</v>
      </c>
      <c r="I128" s="26"/>
      <c r="J128" s="26"/>
      <c r="K128" s="26"/>
      <c r="L128" s="31"/>
      <c r="M128" s="2100">
        <f t="shared" si="52"/>
        <v>0</v>
      </c>
      <c r="N128" s="2101"/>
      <c r="O128" s="2102"/>
      <c r="P128" s="2102"/>
      <c r="Q128" s="2103"/>
      <c r="R128" s="2104"/>
      <c r="S128" s="2101"/>
      <c r="T128" s="2101"/>
      <c r="U128" s="2103"/>
      <c r="V128" s="2104"/>
      <c r="W128" s="2103"/>
      <c r="X128" s="23"/>
      <c r="Y128" s="17"/>
      <c r="Z128" s="17"/>
      <c r="AA128" s="17"/>
      <c r="AB128" s="17"/>
      <c r="AC128" s="18"/>
      <c r="AD128" s="30"/>
      <c r="AE128" s="26"/>
      <c r="AF128" s="26"/>
      <c r="AG128" s="2105">
        <f>SUM(AH128:AR128)</f>
        <v>0</v>
      </c>
      <c r="AH128" s="12" t="s">
        <v>98</v>
      </c>
      <c r="AI128" s="13" t="s">
        <v>98</v>
      </c>
      <c r="AJ128" s="14" t="s">
        <v>98</v>
      </c>
      <c r="AK128" s="49"/>
      <c r="AL128" s="13"/>
      <c r="AM128" s="14"/>
      <c r="AN128" s="49" t="s">
        <v>97</v>
      </c>
      <c r="AO128" s="13" t="s">
        <v>97</v>
      </c>
      <c r="AP128" s="13" t="s">
        <v>97</v>
      </c>
      <c r="AQ128" s="13" t="s">
        <v>97</v>
      </c>
      <c r="AR128" s="50" t="s">
        <v>97</v>
      </c>
      <c r="AS128" s="2106">
        <f t="shared" si="68"/>
        <v>0</v>
      </c>
      <c r="AT128" s="2107"/>
      <c r="AU128" s="2107"/>
      <c r="AV128" s="2107"/>
      <c r="AW128" s="2107"/>
      <c r="AX128" s="2107"/>
      <c r="AY128" s="2107"/>
      <c r="AZ128" s="2107"/>
      <c r="BA128" s="2107"/>
      <c r="BB128" s="2108"/>
    </row>
    <row r="129" spans="1:54" ht="42" customHeight="1">
      <c r="A129" s="2858"/>
      <c r="B129" s="2693"/>
      <c r="C129" s="2699"/>
      <c r="D129" s="290" t="s">
        <v>76</v>
      </c>
      <c r="E129" s="2051"/>
      <c r="F129" s="2048">
        <f t="shared" ref="F129:F130" si="92">E129-M129</f>
        <v>0</v>
      </c>
      <c r="G129" s="2099">
        <f t="shared" si="90"/>
        <v>0</v>
      </c>
      <c r="H129" s="2045">
        <f t="shared" si="73"/>
        <v>0</v>
      </c>
      <c r="I129" s="26"/>
      <c r="J129" s="26"/>
      <c r="K129" s="26"/>
      <c r="L129" s="31"/>
      <c r="M129" s="2100">
        <f t="shared" si="52"/>
        <v>0</v>
      </c>
      <c r="N129" s="2101"/>
      <c r="O129" s="2053"/>
      <c r="P129" s="2109"/>
      <c r="Q129" s="2103"/>
      <c r="R129" s="2104"/>
      <c r="S129" s="2101"/>
      <c r="T129" s="2101"/>
      <c r="U129" s="2103"/>
      <c r="V129" s="2104"/>
      <c r="W129" s="2103"/>
      <c r="X129" s="23"/>
      <c r="Y129" s="17"/>
      <c r="Z129" s="17"/>
      <c r="AA129" s="17"/>
      <c r="AB129" s="17"/>
      <c r="AC129" s="18"/>
      <c r="AD129" s="30"/>
      <c r="AE129" s="26"/>
      <c r="AF129" s="26"/>
      <c r="AG129" s="2105">
        <f t="shared" ref="AG129:AG131" si="93">SUM(AN129:AR129)</f>
        <v>0</v>
      </c>
      <c r="AH129" s="12"/>
      <c r="AI129" s="13"/>
      <c r="AJ129" s="14"/>
      <c r="AK129" s="49" t="s">
        <v>97</v>
      </c>
      <c r="AL129" s="13" t="s">
        <v>97</v>
      </c>
      <c r="AM129" s="14" t="s">
        <v>97</v>
      </c>
      <c r="AN129" s="49" t="s">
        <v>97</v>
      </c>
      <c r="AO129" s="13" t="s">
        <v>97</v>
      </c>
      <c r="AP129" s="13" t="s">
        <v>97</v>
      </c>
      <c r="AQ129" s="13" t="s">
        <v>97</v>
      </c>
      <c r="AR129" s="50" t="s">
        <v>97</v>
      </c>
      <c r="AS129" s="2106">
        <f t="shared" si="68"/>
        <v>0</v>
      </c>
      <c r="AT129" s="2107"/>
      <c r="AU129" s="2107"/>
      <c r="AV129" s="2107"/>
      <c r="AW129" s="2107"/>
      <c r="AX129" s="2107"/>
      <c r="AY129" s="2107"/>
      <c r="AZ129" s="2107"/>
      <c r="BA129" s="2107"/>
      <c r="BB129" s="2108"/>
    </row>
    <row r="130" spans="1:54" ht="42" customHeight="1" thickBot="1">
      <c r="A130" s="2858"/>
      <c r="B130" s="2693"/>
      <c r="C130" s="2699"/>
      <c r="D130" s="290" t="s">
        <v>77</v>
      </c>
      <c r="E130" s="2051"/>
      <c r="F130" s="2048">
        <f t="shared" si="92"/>
        <v>-64</v>
      </c>
      <c r="G130" s="2099">
        <v>64</v>
      </c>
      <c r="H130" s="2045">
        <f t="shared" si="73"/>
        <v>3</v>
      </c>
      <c r="I130" s="26">
        <v>3</v>
      </c>
      <c r="J130" s="26"/>
      <c r="K130" s="26"/>
      <c r="L130" s="31"/>
      <c r="M130" s="2100">
        <f t="shared" si="52"/>
        <v>64</v>
      </c>
      <c r="N130" s="2101"/>
      <c r="O130" s="2101">
        <v>64</v>
      </c>
      <c r="P130" s="2101"/>
      <c r="Q130" s="2103"/>
      <c r="R130" s="2104">
        <v>4</v>
      </c>
      <c r="S130" s="2101">
        <v>60</v>
      </c>
      <c r="T130" s="2101">
        <v>0</v>
      </c>
      <c r="U130" s="2103">
        <v>0</v>
      </c>
      <c r="V130" s="2104">
        <v>59</v>
      </c>
      <c r="W130" s="2103">
        <v>5</v>
      </c>
      <c r="X130" s="23"/>
      <c r="Y130" s="17">
        <v>7</v>
      </c>
      <c r="Z130" s="17">
        <v>7</v>
      </c>
      <c r="AA130" s="17">
        <v>0</v>
      </c>
      <c r="AB130" s="17">
        <v>17</v>
      </c>
      <c r="AC130" s="18">
        <v>0</v>
      </c>
      <c r="AD130" s="30">
        <v>35</v>
      </c>
      <c r="AE130" s="26">
        <v>15</v>
      </c>
      <c r="AF130" s="2147">
        <v>75</v>
      </c>
      <c r="AG130" s="2105">
        <f t="shared" si="93"/>
        <v>64</v>
      </c>
      <c r="AH130" s="12" t="s">
        <v>98</v>
      </c>
      <c r="AI130" s="13" t="s">
        <v>98</v>
      </c>
      <c r="AJ130" s="14" t="s">
        <v>98</v>
      </c>
      <c r="AK130" s="49" t="s">
        <v>97</v>
      </c>
      <c r="AL130" s="13" t="s">
        <v>97</v>
      </c>
      <c r="AM130" s="14" t="s">
        <v>97</v>
      </c>
      <c r="AN130" s="49">
        <v>5</v>
      </c>
      <c r="AO130" s="13">
        <v>34</v>
      </c>
      <c r="AP130" s="13">
        <v>20</v>
      </c>
      <c r="AQ130" s="13">
        <v>5</v>
      </c>
      <c r="AR130" s="14"/>
      <c r="AS130" s="2189">
        <f t="shared" si="68"/>
        <v>5</v>
      </c>
      <c r="AT130" s="2193"/>
      <c r="AU130" s="2193">
        <v>0</v>
      </c>
      <c r="AV130" s="2193">
        <v>0</v>
      </c>
      <c r="AW130" s="2193"/>
      <c r="AX130" s="2193"/>
      <c r="AY130" s="2193"/>
      <c r="AZ130" s="2193">
        <v>0</v>
      </c>
      <c r="BA130" s="2193">
        <v>0</v>
      </c>
      <c r="BB130" s="2194">
        <v>5</v>
      </c>
    </row>
    <row r="131" spans="1:54" ht="42" customHeight="1" thickBot="1">
      <c r="A131" s="2858"/>
      <c r="B131" s="2703"/>
      <c r="C131" s="2706"/>
      <c r="D131" s="292" t="s">
        <v>78</v>
      </c>
      <c r="E131" s="2113"/>
      <c r="F131" s="2114">
        <f>E131-M131</f>
        <v>0</v>
      </c>
      <c r="G131" s="2110">
        <f t="shared" si="90"/>
        <v>0</v>
      </c>
      <c r="H131" s="2046">
        <f t="shared" si="73"/>
        <v>0</v>
      </c>
      <c r="I131" s="98"/>
      <c r="J131" s="98"/>
      <c r="K131" s="98"/>
      <c r="L131" s="41"/>
      <c r="M131" s="2111">
        <f t="shared" si="52"/>
        <v>0</v>
      </c>
      <c r="N131" s="2115"/>
      <c r="O131" s="2115"/>
      <c r="P131" s="2115"/>
      <c r="Q131" s="2116"/>
      <c r="R131" s="2117"/>
      <c r="S131" s="2115"/>
      <c r="T131" s="2115"/>
      <c r="U131" s="2116"/>
      <c r="V131" s="2117"/>
      <c r="W131" s="2116"/>
      <c r="X131" s="40"/>
      <c r="Y131" s="98"/>
      <c r="Z131" s="98"/>
      <c r="AA131" s="98"/>
      <c r="AB131" s="98"/>
      <c r="AC131" s="64"/>
      <c r="AD131" s="40"/>
      <c r="AE131" s="98"/>
      <c r="AF131" s="98"/>
      <c r="AG131" s="2118">
        <f t="shared" si="93"/>
        <v>0</v>
      </c>
      <c r="AH131" s="101" t="s">
        <v>97</v>
      </c>
      <c r="AI131" s="52" t="s">
        <v>97</v>
      </c>
      <c r="AJ131" s="56" t="s">
        <v>97</v>
      </c>
      <c r="AK131" s="51" t="s">
        <v>97</v>
      </c>
      <c r="AL131" s="52" t="s">
        <v>98</v>
      </c>
      <c r="AM131" s="56" t="s">
        <v>98</v>
      </c>
      <c r="AN131" s="40"/>
      <c r="AO131" s="98"/>
      <c r="AP131" s="98"/>
      <c r="AQ131" s="98"/>
      <c r="AR131" s="64"/>
      <c r="AS131" s="2121">
        <f t="shared" si="68"/>
        <v>0</v>
      </c>
      <c r="AT131" s="2122"/>
      <c r="AU131" s="2122"/>
      <c r="AV131" s="2122"/>
      <c r="AW131" s="2122"/>
      <c r="AX131" s="2122"/>
      <c r="AY131" s="2122"/>
      <c r="AZ131" s="2122"/>
      <c r="BA131" s="2122"/>
      <c r="BB131" s="2123"/>
    </row>
    <row r="132" spans="1:54" ht="42" customHeight="1" thickBot="1">
      <c r="A132" s="2635" t="s">
        <v>552</v>
      </c>
      <c r="B132" s="2636"/>
      <c r="C132" s="2636"/>
      <c r="D132" s="2202" t="s">
        <v>74</v>
      </c>
      <c r="E132" s="2050">
        <v>0</v>
      </c>
      <c r="F132" s="2047">
        <f t="shared" ref="F132:F136" si="94">E132-M132</f>
        <v>-741</v>
      </c>
      <c r="G132" s="2086">
        <f t="shared" ref="G132:AC135" si="95">SUM(G2,G7,G12,G17,G22,G27,G32,G37,G42,G47,G52,G57,G62,G67,G72,G77,G82,G87,G92,G97,G102,G107,G112,G117,G122,G127)</f>
        <v>783</v>
      </c>
      <c r="H132" s="2203">
        <f t="shared" si="95"/>
        <v>40</v>
      </c>
      <c r="I132" s="2086">
        <f t="shared" si="95"/>
        <v>39</v>
      </c>
      <c r="J132" s="2086">
        <f t="shared" si="95"/>
        <v>0</v>
      </c>
      <c r="K132" s="2086">
        <f t="shared" si="95"/>
        <v>1</v>
      </c>
      <c r="L132" s="2086">
        <f t="shared" si="95"/>
        <v>0</v>
      </c>
      <c r="M132" s="2203">
        <f t="shared" si="95"/>
        <v>741</v>
      </c>
      <c r="N132" s="2086">
        <f t="shared" si="95"/>
        <v>0</v>
      </c>
      <c r="O132" s="2086">
        <f t="shared" si="95"/>
        <v>685</v>
      </c>
      <c r="P132" s="2086">
        <f t="shared" si="95"/>
        <v>56</v>
      </c>
      <c r="Q132" s="2086">
        <f t="shared" si="95"/>
        <v>0</v>
      </c>
      <c r="R132" s="2086">
        <f t="shared" si="95"/>
        <v>15</v>
      </c>
      <c r="S132" s="2086">
        <f t="shared" si="95"/>
        <v>330</v>
      </c>
      <c r="T132" s="2086">
        <f t="shared" si="95"/>
        <v>273</v>
      </c>
      <c r="U132" s="2086">
        <f t="shared" si="95"/>
        <v>123</v>
      </c>
      <c r="V132" s="2086">
        <f t="shared" si="95"/>
        <v>677</v>
      </c>
      <c r="W132" s="2086">
        <f t="shared" si="95"/>
        <v>64</v>
      </c>
      <c r="X132" s="2086">
        <f t="shared" si="95"/>
        <v>0</v>
      </c>
      <c r="Y132" s="2086">
        <f t="shared" si="95"/>
        <v>57</v>
      </c>
      <c r="Z132" s="2086">
        <f t="shared" si="95"/>
        <v>53</v>
      </c>
      <c r="AA132" s="2086">
        <f t="shared" si="95"/>
        <v>17</v>
      </c>
      <c r="AB132" s="2086">
        <f t="shared" si="95"/>
        <v>87</v>
      </c>
      <c r="AC132" s="2086">
        <f t="shared" si="95"/>
        <v>3</v>
      </c>
      <c r="AD132" s="2204">
        <f t="shared" ref="AD132:AF132" si="96">AVERAGE(AD2,AD7,AD12,AD17,AD22,AD27,AD32,AD37,AD42,AD47,AD52,AD57,AD62,AD67,AD72,AD77,AD82,AD87,AD92,AD97,AD102,AD107,AD112,AD117,AD122,AD127)</f>
        <v>36.751199999999997</v>
      </c>
      <c r="AE132" s="2204">
        <f t="shared" si="96"/>
        <v>14.892000000000001</v>
      </c>
      <c r="AF132" s="2205">
        <f t="shared" si="96"/>
        <v>11.109200000000001</v>
      </c>
      <c r="AG132" s="2203">
        <f t="shared" ref="AG132:AX134" si="97">SUM(AG2,AG7,AG12,AG17,AG22,AG27,AG32,AG37,AG42,AG47,AG52,AG57,AG62,AG67,AG72,AG77,AG82,AG87,AG92,AG97,AG102,AG107,AG112,AG117,AG122,AG127)</f>
        <v>599</v>
      </c>
      <c r="AH132" s="2086">
        <f t="shared" si="97"/>
        <v>0</v>
      </c>
      <c r="AI132" s="2086">
        <f t="shared" si="97"/>
        <v>0</v>
      </c>
      <c r="AJ132" s="2086">
        <f t="shared" si="97"/>
        <v>0</v>
      </c>
      <c r="AK132" s="2086">
        <f t="shared" si="97"/>
        <v>32</v>
      </c>
      <c r="AL132" s="2086">
        <f t="shared" si="97"/>
        <v>590</v>
      </c>
      <c r="AM132" s="2086">
        <f t="shared" si="97"/>
        <v>38</v>
      </c>
      <c r="AN132" s="2086">
        <f t="shared" si="97"/>
        <v>0</v>
      </c>
      <c r="AO132" s="2086">
        <f t="shared" si="97"/>
        <v>0</v>
      </c>
      <c r="AP132" s="2086">
        <f t="shared" si="97"/>
        <v>0</v>
      </c>
      <c r="AQ132" s="2086">
        <f t="shared" si="97"/>
        <v>0</v>
      </c>
      <c r="AR132" s="2086">
        <f t="shared" si="97"/>
        <v>0</v>
      </c>
      <c r="AS132" s="2203">
        <f t="shared" si="97"/>
        <v>37</v>
      </c>
      <c r="AT132" s="2086">
        <f t="shared" si="97"/>
        <v>0</v>
      </c>
      <c r="AU132" s="2086">
        <f t="shared" si="97"/>
        <v>0</v>
      </c>
      <c r="AV132" s="2086">
        <f t="shared" si="97"/>
        <v>2</v>
      </c>
      <c r="AW132" s="2086">
        <f t="shared" si="97"/>
        <v>8</v>
      </c>
      <c r="AX132" s="2086">
        <f t="shared" si="97"/>
        <v>22</v>
      </c>
      <c r="AY132" s="2086">
        <f>SUM(AY2,AY7,AY12,AY17,AY22,AY27,AY32,AY37,AY42,AY47,AY52,AY57,AY62,AY67,AY72,AY77,AY82,AY87,AY92,AY97,AY102,AY107,AY112,AY117,AY122,AY127)</f>
        <v>0</v>
      </c>
      <c r="AZ132" s="2086">
        <f>SUM(AZ2,AZ7,AZ12,AZ17,AZ22,AZ27,AZ32,AZ37,AZ42,AZ47,AZ52,AZ57,AZ62,AZ67,AZ72,AZ77,AZ82,AZ87,AZ92,AZ97,AZ102,AZ107,AZ112,AZ117,AZ122,AZ127)</f>
        <v>0</v>
      </c>
      <c r="BA132" s="2086">
        <f>SUM(BA2,BA7,BA12,BA17,BA22,BA27,BA32,BA37,BA42,BA47,BA52,BA57,BA62,BA67,BA72,BA77,BA82,BA87,BA92,BA97,BA102,BA107,BA112,BA117,BA122,BA127)</f>
        <v>1</v>
      </c>
      <c r="BB132" s="2206">
        <f>SUM(BB2,BB7,BB12,BB17,BB22,BB27,BB32,BB37,BB42,BB47,BB52,BB57,BB62,BB67,BB72,BB77,BB82,BB87,BB92,BB97,BB102,BB107,BB112,BB117,BB122,BB127)</f>
        <v>4</v>
      </c>
    </row>
    <row r="133" spans="1:54" ht="42" customHeight="1" thickBot="1">
      <c r="A133" s="2638"/>
      <c r="B133" s="2859"/>
      <c r="C133" s="2859"/>
      <c r="D133" s="2207" t="s">
        <v>75</v>
      </c>
      <c r="E133" s="2051">
        <v>0</v>
      </c>
      <c r="F133" s="2048">
        <f t="shared" si="94"/>
        <v>0</v>
      </c>
      <c r="G133" s="2086">
        <f t="shared" si="95"/>
        <v>0</v>
      </c>
      <c r="H133" s="2203">
        <f t="shared" si="95"/>
        <v>0</v>
      </c>
      <c r="I133" s="2086">
        <f t="shared" si="95"/>
        <v>0</v>
      </c>
      <c r="J133" s="2086">
        <f t="shared" si="95"/>
        <v>0</v>
      </c>
      <c r="K133" s="2086">
        <f t="shared" si="95"/>
        <v>0</v>
      </c>
      <c r="L133" s="2086">
        <f t="shared" si="95"/>
        <v>0</v>
      </c>
      <c r="M133" s="2203">
        <f t="shared" si="95"/>
        <v>0</v>
      </c>
      <c r="N133" s="2086">
        <f t="shared" si="95"/>
        <v>0</v>
      </c>
      <c r="O133" s="2086">
        <f t="shared" si="95"/>
        <v>0</v>
      </c>
      <c r="P133" s="2086">
        <f t="shared" si="95"/>
        <v>0</v>
      </c>
      <c r="Q133" s="2086">
        <f t="shared" si="95"/>
        <v>0</v>
      </c>
      <c r="R133" s="2086">
        <f t="shared" si="95"/>
        <v>0</v>
      </c>
      <c r="S133" s="2086">
        <f t="shared" si="95"/>
        <v>0</v>
      </c>
      <c r="T133" s="2086">
        <f t="shared" si="95"/>
        <v>0</v>
      </c>
      <c r="U133" s="2086">
        <f t="shared" si="95"/>
        <v>0</v>
      </c>
      <c r="V133" s="2086">
        <f t="shared" si="95"/>
        <v>0</v>
      </c>
      <c r="W133" s="2086">
        <f t="shared" si="95"/>
        <v>0</v>
      </c>
      <c r="X133" s="2086">
        <f t="shared" si="95"/>
        <v>0</v>
      </c>
      <c r="Y133" s="2086">
        <f t="shared" si="95"/>
        <v>0</v>
      </c>
      <c r="Z133" s="2086">
        <f t="shared" si="95"/>
        <v>0</v>
      </c>
      <c r="AA133" s="2086">
        <f t="shared" si="95"/>
        <v>0</v>
      </c>
      <c r="AB133" s="2086">
        <f t="shared" si="95"/>
        <v>0</v>
      </c>
      <c r="AC133" s="2086">
        <f t="shared" si="95"/>
        <v>0</v>
      </c>
      <c r="AD133" s="2086">
        <f t="shared" ref="AD133:AX135" si="98">SUM(AD3,AD8,AD13,AD18,AD23,AD28,AD33,AD38,AD43,AD48,AD53,AD58,AD63,AD68,AD73,AD78,AD83,AD88,AD93,AD98,AD103,AD108,AD113,AD118,AD123,AD128)</f>
        <v>0</v>
      </c>
      <c r="AE133" s="2086">
        <f t="shared" si="98"/>
        <v>0</v>
      </c>
      <c r="AF133" s="2086">
        <v>0</v>
      </c>
      <c r="AG133" s="2203">
        <f t="shared" si="98"/>
        <v>0</v>
      </c>
      <c r="AH133" s="2086">
        <f t="shared" si="98"/>
        <v>0</v>
      </c>
      <c r="AI133" s="2086">
        <f t="shared" si="98"/>
        <v>0</v>
      </c>
      <c r="AJ133" s="2086">
        <f t="shared" si="98"/>
        <v>0</v>
      </c>
      <c r="AK133" s="2086">
        <f t="shared" si="98"/>
        <v>0</v>
      </c>
      <c r="AL133" s="2086">
        <f t="shared" si="98"/>
        <v>0</v>
      </c>
      <c r="AM133" s="2086">
        <f t="shared" si="98"/>
        <v>0</v>
      </c>
      <c r="AN133" s="2086">
        <f t="shared" si="98"/>
        <v>0</v>
      </c>
      <c r="AO133" s="2086">
        <f t="shared" si="98"/>
        <v>0</v>
      </c>
      <c r="AP133" s="2086">
        <f t="shared" si="98"/>
        <v>0</v>
      </c>
      <c r="AQ133" s="2086">
        <f t="shared" si="98"/>
        <v>0</v>
      </c>
      <c r="AR133" s="2086">
        <f t="shared" si="98"/>
        <v>0</v>
      </c>
      <c r="AS133" s="2203">
        <f t="shared" si="97"/>
        <v>0</v>
      </c>
      <c r="AT133" s="2086">
        <f t="shared" si="97"/>
        <v>0</v>
      </c>
      <c r="AU133" s="2086">
        <f t="shared" si="97"/>
        <v>0</v>
      </c>
      <c r="AV133" s="2086">
        <f t="shared" si="97"/>
        <v>0</v>
      </c>
      <c r="AW133" s="2086">
        <f t="shared" si="97"/>
        <v>0</v>
      </c>
      <c r="AX133" s="2086">
        <f t="shared" si="97"/>
        <v>0</v>
      </c>
      <c r="AY133" s="2086">
        <f t="shared" ref="AY133:BB134" si="99">SUM(AY3,AY8,AY13,AY18,AY23,AY28,AY33,AY38,AY43,AY48,AY53,AY58,AY63,AY68,AY73,AY78,AY83,AY88,AY93,AY98,AY103,AY108,AY113,AY118,AY123,AY128)</f>
        <v>0</v>
      </c>
      <c r="AZ133" s="2086">
        <f t="shared" si="99"/>
        <v>0</v>
      </c>
      <c r="BA133" s="2086">
        <f t="shared" si="99"/>
        <v>0</v>
      </c>
      <c r="BB133" s="2206">
        <f t="shared" si="99"/>
        <v>0</v>
      </c>
    </row>
    <row r="134" spans="1:54" ht="42" customHeight="1" thickBot="1">
      <c r="A134" s="2638"/>
      <c r="B134" s="2859"/>
      <c r="C134" s="2859"/>
      <c r="D134" s="2207" t="s">
        <v>76</v>
      </c>
      <c r="E134" s="2051">
        <v>0</v>
      </c>
      <c r="F134" s="2048">
        <f t="shared" si="94"/>
        <v>0</v>
      </c>
      <c r="G134" s="2086">
        <f>SUM(G4,G9,G14,G19,G24,G29,G34,G39,G44,G49,G54,G59,G64,G69,G74,G79,G84,G89,G94,G99,G104,G109,G114,G119,G124,G129)</f>
        <v>26</v>
      </c>
      <c r="H134" s="2203">
        <f t="shared" si="95"/>
        <v>0</v>
      </c>
      <c r="I134" s="2086">
        <f t="shared" si="95"/>
        <v>0</v>
      </c>
      <c r="J134" s="2086">
        <f t="shared" si="95"/>
        <v>0</v>
      </c>
      <c r="K134" s="2086">
        <f t="shared" si="95"/>
        <v>0</v>
      </c>
      <c r="L134" s="2086">
        <f t="shared" si="95"/>
        <v>0</v>
      </c>
      <c r="M134" s="2203">
        <f t="shared" si="95"/>
        <v>0</v>
      </c>
      <c r="N134" s="2086">
        <f t="shared" si="95"/>
        <v>0</v>
      </c>
      <c r="O134" s="2086">
        <f t="shared" si="95"/>
        <v>0</v>
      </c>
      <c r="P134" s="2086">
        <f t="shared" si="95"/>
        <v>0</v>
      </c>
      <c r="Q134" s="2086">
        <f t="shared" si="95"/>
        <v>0</v>
      </c>
      <c r="R134" s="2086">
        <f t="shared" si="95"/>
        <v>0</v>
      </c>
      <c r="S134" s="2086">
        <f t="shared" si="95"/>
        <v>0</v>
      </c>
      <c r="T134" s="2086">
        <f t="shared" si="95"/>
        <v>0</v>
      </c>
      <c r="U134" s="2086">
        <f t="shared" si="95"/>
        <v>0</v>
      </c>
      <c r="V134" s="2086">
        <f t="shared" si="95"/>
        <v>0</v>
      </c>
      <c r="W134" s="2086">
        <f t="shared" si="95"/>
        <v>0</v>
      </c>
      <c r="X134" s="2086">
        <f t="shared" si="95"/>
        <v>0</v>
      </c>
      <c r="Y134" s="2086">
        <f t="shared" si="95"/>
        <v>0</v>
      </c>
      <c r="Z134" s="2086">
        <f t="shared" si="95"/>
        <v>0</v>
      </c>
      <c r="AA134" s="2086">
        <f t="shared" si="95"/>
        <v>0</v>
      </c>
      <c r="AB134" s="2086">
        <f t="shared" si="95"/>
        <v>0</v>
      </c>
      <c r="AC134" s="2086">
        <f t="shared" si="95"/>
        <v>0</v>
      </c>
      <c r="AD134" s="2086">
        <f t="shared" si="98"/>
        <v>0</v>
      </c>
      <c r="AE134" s="2086">
        <f t="shared" si="98"/>
        <v>0</v>
      </c>
      <c r="AF134" s="2086">
        <v>0</v>
      </c>
      <c r="AG134" s="2203">
        <f t="shared" si="98"/>
        <v>0</v>
      </c>
      <c r="AH134" s="2086">
        <f t="shared" si="98"/>
        <v>0</v>
      </c>
      <c r="AI134" s="2086">
        <f t="shared" si="98"/>
        <v>0</v>
      </c>
      <c r="AJ134" s="2086">
        <f t="shared" si="98"/>
        <v>0</v>
      </c>
      <c r="AK134" s="2086">
        <f t="shared" si="98"/>
        <v>0</v>
      </c>
      <c r="AL134" s="2086">
        <f t="shared" si="98"/>
        <v>0</v>
      </c>
      <c r="AM134" s="2086">
        <f t="shared" si="98"/>
        <v>0</v>
      </c>
      <c r="AN134" s="2086">
        <f t="shared" si="98"/>
        <v>0</v>
      </c>
      <c r="AO134" s="2086">
        <f t="shared" si="98"/>
        <v>0</v>
      </c>
      <c r="AP134" s="2086">
        <f t="shared" si="98"/>
        <v>0</v>
      </c>
      <c r="AQ134" s="2086">
        <f t="shared" si="98"/>
        <v>0</v>
      </c>
      <c r="AR134" s="2086">
        <f t="shared" si="98"/>
        <v>0</v>
      </c>
      <c r="AS134" s="2203">
        <f t="shared" si="97"/>
        <v>26</v>
      </c>
      <c r="AT134" s="2086">
        <f t="shared" si="97"/>
        <v>0</v>
      </c>
      <c r="AU134" s="2086">
        <f t="shared" si="97"/>
        <v>0</v>
      </c>
      <c r="AV134" s="2086">
        <f t="shared" si="97"/>
        <v>2</v>
      </c>
      <c r="AW134" s="2086">
        <f t="shared" si="97"/>
        <v>0</v>
      </c>
      <c r="AX134" s="2086">
        <f t="shared" si="97"/>
        <v>0</v>
      </c>
      <c r="AY134" s="2086">
        <f t="shared" si="99"/>
        <v>0</v>
      </c>
      <c r="AZ134" s="2086">
        <f t="shared" si="99"/>
        <v>2</v>
      </c>
      <c r="BA134" s="2086">
        <f t="shared" si="99"/>
        <v>22</v>
      </c>
      <c r="BB134" s="2206">
        <f t="shared" si="99"/>
        <v>0</v>
      </c>
    </row>
    <row r="135" spans="1:54" ht="42" customHeight="1" thickBot="1">
      <c r="A135" s="2638"/>
      <c r="B135" s="2859"/>
      <c r="C135" s="2859"/>
      <c r="D135" s="2207" t="s">
        <v>77</v>
      </c>
      <c r="E135" s="2051">
        <v>0</v>
      </c>
      <c r="F135" s="2048">
        <f t="shared" si="94"/>
        <v>-5737</v>
      </c>
      <c r="G135" s="2086">
        <f>SUM(G5,G10,G15,G20,G25,G30,G35,G40,G45,G50,G55,G60,G65,G70,G75,G80,G85,G90,G95,G100,G105,G110,G115,G120,G125,G130)</f>
        <v>6427</v>
      </c>
      <c r="H135" s="2203">
        <f>SUM(H5,H10,H15,H20,H25,H30,H35,H40,H45,H50,H55,H60,H65,H70,H75,H80,H85,H90,H95,H100,H105,H110,H115,H120,H125,H130)</f>
        <v>309</v>
      </c>
      <c r="I135" s="2086">
        <f>SUM(I5,I10,I15,I20,I25,I30,I35,I40,I45,I50,I55,I60,I65,I70,I75,I80,I85,I90,I95,I100,I105,I110,I115,I120,I125,I130)</f>
        <v>284</v>
      </c>
      <c r="J135" s="2086">
        <f>SUM(J5,J10,J15,J20,J25,J30,J35,J40,J45,J50,J55,J60,J65,J70,J75,J80,J85,J90,J95,J100,J105,J110,J115,J120,J125,J130)</f>
        <v>0</v>
      </c>
      <c r="K135" s="2086">
        <f>SUM(K5,K10,K15,K20,K25,K30,K35,K40,K45,K50,K55,K60,K65,K70,K75,K80,K85,K90,K95,K100,K105,K110,K115,K120,K125,K130)</f>
        <v>17</v>
      </c>
      <c r="L135" s="2086">
        <f>SUM(L5,L10,L15,L20,L25,L30,L35,L40,L45,L50,L55,L60,L65,L70,L75,L80,L85,L90,L95,L100,L105,L110,L115,L120,L125,L130)</f>
        <v>0</v>
      </c>
      <c r="M135" s="2203">
        <f t="shared" si="95"/>
        <v>5737</v>
      </c>
      <c r="N135" s="2086">
        <f t="shared" si="95"/>
        <v>10</v>
      </c>
      <c r="O135" s="2086">
        <f t="shared" si="95"/>
        <v>5383</v>
      </c>
      <c r="P135" s="2086">
        <f t="shared" si="95"/>
        <v>344</v>
      </c>
      <c r="Q135" s="2086">
        <f t="shared" si="95"/>
        <v>0</v>
      </c>
      <c r="R135" s="2086">
        <f t="shared" si="95"/>
        <v>24</v>
      </c>
      <c r="S135" s="2086">
        <f t="shared" si="95"/>
        <v>2002</v>
      </c>
      <c r="T135" s="2086">
        <f t="shared" si="95"/>
        <v>2942</v>
      </c>
      <c r="U135" s="2086">
        <f t="shared" si="95"/>
        <v>769</v>
      </c>
      <c r="V135" s="2086">
        <f t="shared" si="95"/>
        <v>5080</v>
      </c>
      <c r="W135" s="2086">
        <f t="shared" si="95"/>
        <v>657</v>
      </c>
      <c r="X135" s="2086">
        <f t="shared" si="95"/>
        <v>4</v>
      </c>
      <c r="Y135" s="2086">
        <f t="shared" si="95"/>
        <v>581</v>
      </c>
      <c r="Z135" s="2086">
        <f t="shared" si="95"/>
        <v>543</v>
      </c>
      <c r="AA135" s="2086">
        <f t="shared" si="95"/>
        <v>351</v>
      </c>
      <c r="AB135" s="2086">
        <f t="shared" si="95"/>
        <v>1074</v>
      </c>
      <c r="AC135" s="2086">
        <f t="shared" si="95"/>
        <v>71</v>
      </c>
      <c r="AD135" s="2204">
        <f t="shared" ref="AD135:AE135" si="100">AVERAGE(AD5,AD10,AD15,AD20,AD25,AD30,AD35,AD40,AD45,AD50,AD55,AD60,AD65,AD70,AD75,AD80,AD85,AD90,AD95,AD100,AD105,AD110,AD115,AD120,AD125,AD130)</f>
        <v>37.916799999999995</v>
      </c>
      <c r="AE135" s="2204">
        <f t="shared" si="100"/>
        <v>16.346400000000003</v>
      </c>
      <c r="AF135" s="2205">
        <f>AVERAGE(AF5,AF10,AF15,AF20,AF25,AF30,AF35,AF40,AF45,AF50,AF55,AF60,AF65,AF70,AF75,AF80,AF85,AF90,AF95,AF100,AF105,AF110,AF115,AF120,AF125,AF130)</f>
        <v>106.05719999999999</v>
      </c>
      <c r="AG135" s="2203">
        <f t="shared" si="98"/>
        <v>5817</v>
      </c>
      <c r="AH135" s="2086">
        <f t="shared" si="98"/>
        <v>0</v>
      </c>
      <c r="AI135" s="2086">
        <f t="shared" si="98"/>
        <v>0</v>
      </c>
      <c r="AJ135" s="2086">
        <f t="shared" si="98"/>
        <v>0</v>
      </c>
      <c r="AK135" s="2086">
        <f t="shared" si="98"/>
        <v>0</v>
      </c>
      <c r="AL135" s="2086">
        <f t="shared" si="98"/>
        <v>0</v>
      </c>
      <c r="AM135" s="2086">
        <f t="shared" si="98"/>
        <v>0</v>
      </c>
      <c r="AN135" s="2086">
        <f t="shared" si="98"/>
        <v>67</v>
      </c>
      <c r="AO135" s="2086">
        <f t="shared" si="98"/>
        <v>217</v>
      </c>
      <c r="AP135" s="2086">
        <f t="shared" si="98"/>
        <v>3502</v>
      </c>
      <c r="AQ135" s="2086">
        <f t="shared" si="98"/>
        <v>1697</v>
      </c>
      <c r="AR135" s="2086">
        <f t="shared" si="98"/>
        <v>334</v>
      </c>
      <c r="AS135" s="2203">
        <f t="shared" si="98"/>
        <v>708</v>
      </c>
      <c r="AT135" s="2086">
        <f t="shared" si="98"/>
        <v>0</v>
      </c>
      <c r="AU135" s="2086">
        <f t="shared" si="98"/>
        <v>6</v>
      </c>
      <c r="AV135" s="2086">
        <f t="shared" si="98"/>
        <v>10</v>
      </c>
      <c r="AW135" s="2086">
        <f t="shared" si="98"/>
        <v>27</v>
      </c>
      <c r="AX135" s="2086">
        <f t="shared" si="98"/>
        <v>409</v>
      </c>
      <c r="AY135" s="2086">
        <f>SUM(AY5,AY10,AY15,AY20,AY25,AY30,AY35,AY40,AY45,AY50,AY55,AY60,AY65,AY70,AY75,AY80,AY85,AY90,AY95,AY100,AY105,AY110,AY115,AY120,AY125,AY130)</f>
        <v>0</v>
      </c>
      <c r="AZ135" s="2086">
        <f>SUM(AZ5,AZ10,AZ15,AZ20,AZ25,AZ30,AZ35,AZ40,AZ45,AZ50,AZ55,AZ60,AZ65,AZ70,AZ75,AZ80,AZ85,AZ90,AZ95,AZ100,AZ105,AZ110,AZ115,AZ120,AZ125,AZ130)</f>
        <v>3</v>
      </c>
      <c r="BA135" s="2086">
        <f>SUM(BA5,BA10,BA15,BA20,BA25,BA30,BA35,BA40,BA45,BA50,BA55,BA60,BA65,BA70,BA75,BA80,BA85,BA90,BA95,BA100,BA105,BA110,BA115,BA120,BA125,BA130)</f>
        <v>37</v>
      </c>
      <c r="BB135" s="2206">
        <f>SUM(BB5,BB10,BB15,BB20,BB25,BB30,BB35,BB40,BB45,BB50,BB55,BB60,BB65,BB70,BB75,BB80,BB85,BB90,BB95,BB100,BB105,BB110,BB115,BB120,BB125,BB130)</f>
        <v>216</v>
      </c>
    </row>
    <row r="136" spans="1:54" ht="42" customHeight="1" thickBot="1">
      <c r="A136" s="2763"/>
      <c r="B136" s="2860"/>
      <c r="C136" s="2860"/>
      <c r="D136" s="2208" t="s">
        <v>78</v>
      </c>
      <c r="E136" s="2052">
        <v>0</v>
      </c>
      <c r="F136" s="2049">
        <f t="shared" si="94"/>
        <v>0</v>
      </c>
      <c r="G136" s="2209">
        <f t="shared" ref="G136:AX136" si="101">SUM(G11,G16,G21,G26,G31,G36,G41,G46,G51,G56,G61,G66,G71,G76,G81,G86,G91,G96,G101,G106,G111,G116,G121,G126,G131)</f>
        <v>0</v>
      </c>
      <c r="H136" s="2210">
        <f t="shared" si="101"/>
        <v>0</v>
      </c>
      <c r="I136" s="2209">
        <f t="shared" si="101"/>
        <v>0</v>
      </c>
      <c r="J136" s="2209">
        <f t="shared" si="101"/>
        <v>0</v>
      </c>
      <c r="K136" s="2209">
        <f t="shared" si="101"/>
        <v>0</v>
      </c>
      <c r="L136" s="2209">
        <f t="shared" si="101"/>
        <v>0</v>
      </c>
      <c r="M136" s="2210">
        <f t="shared" si="101"/>
        <v>0</v>
      </c>
      <c r="N136" s="2209">
        <f t="shared" si="101"/>
        <v>0</v>
      </c>
      <c r="O136" s="2209">
        <f t="shared" si="101"/>
        <v>0</v>
      </c>
      <c r="P136" s="2209">
        <f t="shared" si="101"/>
        <v>0</v>
      </c>
      <c r="Q136" s="2209">
        <f t="shared" si="101"/>
        <v>0</v>
      </c>
      <c r="R136" s="2209">
        <f t="shared" si="101"/>
        <v>0</v>
      </c>
      <c r="S136" s="2209">
        <f t="shared" si="101"/>
        <v>0</v>
      </c>
      <c r="T136" s="2209">
        <f t="shared" si="101"/>
        <v>0</v>
      </c>
      <c r="U136" s="2209">
        <f t="shared" si="101"/>
        <v>0</v>
      </c>
      <c r="V136" s="2209">
        <f t="shared" si="101"/>
        <v>0</v>
      </c>
      <c r="W136" s="2209">
        <f t="shared" si="101"/>
        <v>0</v>
      </c>
      <c r="X136" s="2209">
        <f t="shared" si="101"/>
        <v>0</v>
      </c>
      <c r="Y136" s="2209">
        <f t="shared" si="101"/>
        <v>0</v>
      </c>
      <c r="Z136" s="2209">
        <f t="shared" si="101"/>
        <v>0</v>
      </c>
      <c r="AA136" s="2209">
        <f t="shared" si="101"/>
        <v>0</v>
      </c>
      <c r="AB136" s="2209">
        <f t="shared" si="101"/>
        <v>0</v>
      </c>
      <c r="AC136" s="2209">
        <f t="shared" si="101"/>
        <v>0</v>
      </c>
      <c r="AD136" s="2209">
        <f t="shared" si="101"/>
        <v>0</v>
      </c>
      <c r="AE136" s="2209">
        <f t="shared" si="101"/>
        <v>0</v>
      </c>
      <c r="AF136" s="2209">
        <f t="shared" si="101"/>
        <v>0</v>
      </c>
      <c r="AG136" s="2210">
        <f t="shared" si="101"/>
        <v>0</v>
      </c>
      <c r="AH136" s="2209">
        <f t="shared" si="101"/>
        <v>0</v>
      </c>
      <c r="AI136" s="2209">
        <f t="shared" si="101"/>
        <v>0</v>
      </c>
      <c r="AJ136" s="2209">
        <f t="shared" si="101"/>
        <v>0</v>
      </c>
      <c r="AK136" s="2209">
        <f t="shared" si="101"/>
        <v>0</v>
      </c>
      <c r="AL136" s="2209">
        <f t="shared" si="101"/>
        <v>0</v>
      </c>
      <c r="AM136" s="2209">
        <f t="shared" si="101"/>
        <v>0</v>
      </c>
      <c r="AN136" s="2209">
        <f t="shared" si="101"/>
        <v>0</v>
      </c>
      <c r="AO136" s="2209">
        <f t="shared" si="101"/>
        <v>0</v>
      </c>
      <c r="AP136" s="2209">
        <f t="shared" si="101"/>
        <v>0</v>
      </c>
      <c r="AQ136" s="2209">
        <f t="shared" si="101"/>
        <v>0</v>
      </c>
      <c r="AR136" s="2209">
        <f t="shared" si="101"/>
        <v>0</v>
      </c>
      <c r="AS136" s="2210">
        <f t="shared" si="101"/>
        <v>0</v>
      </c>
      <c r="AT136" s="2209">
        <f t="shared" si="101"/>
        <v>0</v>
      </c>
      <c r="AU136" s="2209">
        <f t="shared" si="101"/>
        <v>0</v>
      </c>
      <c r="AV136" s="2209">
        <f t="shared" si="101"/>
        <v>0</v>
      </c>
      <c r="AW136" s="2209">
        <f t="shared" si="101"/>
        <v>0</v>
      </c>
      <c r="AX136" s="2209">
        <f t="shared" si="101"/>
        <v>0</v>
      </c>
      <c r="AY136" s="2209">
        <f>SUM(AY11,AY16,AY21,AY26,AY31,AY36,AY41,AY46,AY51,AY56,AY61,AY66,AY71,AY76,AY81,AY86,AY91,AY96,AY101,AY106,AY111,AY116,AY121,AY126,AY131)</f>
        <v>0</v>
      </c>
      <c r="AZ136" s="2209">
        <f>SUM(AZ11,AZ16,AZ21,AZ26,AZ31,AZ36,AZ41,AZ46,AZ51,AZ56,AZ61,AZ66,AZ71,AZ76,AZ81,AZ86,AZ91,AZ96,AZ101,AZ106,AZ111,AZ116,AZ121,AZ126,AZ131)</f>
        <v>0</v>
      </c>
      <c r="BA136" s="2209">
        <f>SUM(BA11,BA16,BA21,BA26,BA31,BA36,BA41,BA46,BA51,BA56,BA61,BA66,BA71,BA76,BA81,BA86,BA91,BA96,BA101,BA106,BA111,BA116,BA121,BA126,BA131)</f>
        <v>0</v>
      </c>
      <c r="BB136" s="2211">
        <f>SUM(BB11,BB16,BB21,BB26,BB31,BB36,BB41,BB46,BB51,BB56,BB61,BB66,BB71,BB76,BB81,BB86,BB91,BB96,BB101,BB106,BB111,BB116,BB121,BB126,BB131)</f>
        <v>0</v>
      </c>
    </row>
  </sheetData>
  <mergeCells count="71">
    <mergeCell ref="A132:C136"/>
    <mergeCell ref="A122:A126"/>
    <mergeCell ref="B122:B126"/>
    <mergeCell ref="C122:C126"/>
    <mergeCell ref="A127:A131"/>
    <mergeCell ref="B127:B131"/>
    <mergeCell ref="C127:C131"/>
    <mergeCell ref="A102:A106"/>
    <mergeCell ref="B102:B106"/>
    <mergeCell ref="C102:C106"/>
    <mergeCell ref="A107:A121"/>
    <mergeCell ref="B107:B111"/>
    <mergeCell ref="C107:C111"/>
    <mergeCell ref="B112:B116"/>
    <mergeCell ref="C112:C116"/>
    <mergeCell ref="B117:B121"/>
    <mergeCell ref="C117:C121"/>
    <mergeCell ref="A87:A91"/>
    <mergeCell ref="B87:B91"/>
    <mergeCell ref="C87:C91"/>
    <mergeCell ref="A92:A101"/>
    <mergeCell ref="B92:B96"/>
    <mergeCell ref="C92:C96"/>
    <mergeCell ref="B97:B101"/>
    <mergeCell ref="C97:C101"/>
    <mergeCell ref="B72:B76"/>
    <mergeCell ref="C72:C76"/>
    <mergeCell ref="B77:B81"/>
    <mergeCell ref="C77:C81"/>
    <mergeCell ref="B82:B86"/>
    <mergeCell ref="C82:C86"/>
    <mergeCell ref="B57:B61"/>
    <mergeCell ref="C57:C61"/>
    <mergeCell ref="B62:B66"/>
    <mergeCell ref="C62:C66"/>
    <mergeCell ref="B67:B71"/>
    <mergeCell ref="C67:C71"/>
    <mergeCell ref="C37:C41"/>
    <mergeCell ref="B42:B46"/>
    <mergeCell ref="C42:C46"/>
    <mergeCell ref="B47:B51"/>
    <mergeCell ref="C47:C51"/>
    <mergeCell ref="A3:A5"/>
    <mergeCell ref="E3:G4"/>
    <mergeCell ref="H3:L4"/>
    <mergeCell ref="M3:AR3"/>
    <mergeCell ref="B52:B56"/>
    <mergeCell ref="C52:C56"/>
    <mergeCell ref="A17:A86"/>
    <mergeCell ref="B17:B21"/>
    <mergeCell ref="C17:C21"/>
    <mergeCell ref="B22:B26"/>
    <mergeCell ref="C22:C26"/>
    <mergeCell ref="B27:B31"/>
    <mergeCell ref="C27:C31"/>
    <mergeCell ref="B32:B36"/>
    <mergeCell ref="C32:C36"/>
    <mergeCell ref="B37:B41"/>
    <mergeCell ref="A7:A16"/>
    <mergeCell ref="B7:B11"/>
    <mergeCell ref="C7:C11"/>
    <mergeCell ref="B12:B16"/>
    <mergeCell ref="C12:C16"/>
    <mergeCell ref="AS3:BB4"/>
    <mergeCell ref="N4:Q4"/>
    <mergeCell ref="R4:U4"/>
    <mergeCell ref="V4:W4"/>
    <mergeCell ref="X4:AC4"/>
    <mergeCell ref="AD4:AE4"/>
    <mergeCell ref="AF4:AG4"/>
    <mergeCell ref="AH4:AR4"/>
  </mergeCells>
  <conditionalFormatting sqref="M7:M16">
    <cfRule type="expression" dxfId="15" priority="13">
      <formula>M7&lt;&gt;SUM(N7:Q7)</formula>
    </cfRule>
    <cfRule type="expression" dxfId="14" priority="14">
      <formula>M7&lt;&gt;SUM(R7:U7)</formula>
    </cfRule>
  </conditionalFormatting>
  <conditionalFormatting sqref="M7:M131">
    <cfRule type="expression" dxfId="13" priority="10">
      <formula>M7&lt;&gt;SUM(V7:W7)</formula>
    </cfRule>
  </conditionalFormatting>
  <conditionalFormatting sqref="M17:M131">
    <cfRule type="expression" dxfId="12" priority="2">
      <formula>M17&lt;&gt;SUM(N17:Q17)</formula>
    </cfRule>
    <cfRule type="expression" dxfId="11" priority="3">
      <formula>M17&lt;&gt;SUM(R17:U17)</formula>
    </cfRule>
  </conditionalFormatting>
  <conditionalFormatting sqref="N7:N16">
    <cfRule type="expression" dxfId="10" priority="12">
      <formula>SUM(N7:Q7)&lt;&gt;M7</formula>
    </cfRule>
  </conditionalFormatting>
  <conditionalFormatting sqref="N17:N131">
    <cfRule type="expression" dxfId="9" priority="1">
      <formula>SUM(N17:Q17)&lt;&gt;M17</formula>
    </cfRule>
  </conditionalFormatting>
  <conditionalFormatting sqref="O7:O8 O10:O18 O20:O23 O25:O28 O30:O33 O35:O38 O40:O43 O45:O48 O50:O53 O55:O58 O60:O63 O65:O68 O70:O73 O75:O78 O80:O83 O85:O88 O90:O93 O95:O98 O100:O103 O105:O108 O110:O113 O115:O118 O120:O123 O125:O128 O130:O131">
    <cfRule type="expression" dxfId="8" priority="16">
      <formula>SUM(N7:Q7)&lt;&gt;M7</formula>
    </cfRule>
  </conditionalFormatting>
  <conditionalFormatting sqref="P7:P8 P10:P18 P20:P23 P25:P28 P30:P33 P35:P38 P40:P43 P45:P48 P50:P53 P55:P58 P60:P63 P65:P68 P70:P73 P75:P78 P80:P83 P85:P88 P90:P93 P95:P98 P100:P103 P105:P108 P110:P113 P115:P118 P120:P123 P125:P128 P130:P131">
    <cfRule type="expression" dxfId="7" priority="15">
      <formula>SUM(N7:Q7)&lt;&gt;M7</formula>
    </cfRule>
  </conditionalFormatting>
  <conditionalFormatting sqref="Q7:Q131">
    <cfRule type="expression" dxfId="6" priority="8">
      <formula>SUM(N7:Q7)&lt;&gt;M7</formula>
    </cfRule>
  </conditionalFormatting>
  <conditionalFormatting sqref="R7:R131">
    <cfRule type="expression" dxfId="5" priority="7">
      <formula>SUM(R7:U7)&lt;&gt;M7</formula>
    </cfRule>
  </conditionalFormatting>
  <conditionalFormatting sqref="S7:S131">
    <cfRule type="expression" dxfId="4" priority="6">
      <formula>SUM(R7:U7)&lt;&gt;M7</formula>
    </cfRule>
  </conditionalFormatting>
  <conditionalFormatting sqref="T7:T131">
    <cfRule type="expression" dxfId="3" priority="5">
      <formula>SUM(R7:U7)&lt;&gt;M7</formula>
    </cfRule>
  </conditionalFormatting>
  <conditionalFormatting sqref="U7:U131">
    <cfRule type="expression" dxfId="2" priority="4">
      <formula>SUM(R7:U7)&lt;&gt;M7</formula>
    </cfRule>
  </conditionalFormatting>
  <conditionalFormatting sqref="V7:V131">
    <cfRule type="expression" dxfId="1" priority="11">
      <formula>SUM(V7:W7)&lt;&gt;M7</formula>
    </cfRule>
  </conditionalFormatting>
  <conditionalFormatting sqref="W7:W131">
    <cfRule type="expression" dxfId="0" priority="9">
      <formula>SUM(V7,W7)&lt;&gt;M7</formula>
    </cfRule>
  </conditionalFormatting>
  <dataValidations count="3">
    <dataValidation type="whole" allowBlank="1" showInputMessage="1" showErrorMessage="1" sqref="AK7:AM7 AK12:AM12 AK17:AM17 AK22:AM22 AK27:AM27 AK32:AM32 AK37:AM37 AK42:AM42 AK47:AM47 AK52:AM52 AK57:AM57 AK62:AM62 AK67:AM67 AK72:AM72 AK77:AM77 AK82:AM82 AK87:AM87 AK92:AM92 AK97:AM97 AK102:AM102 AK107:AM107 AK112:AM112 AK117:AM117 AK122:AM122 AK127:AM127" xr:uid="{787D7F5B-3F53-5E47-AF65-7EADED649498}">
      <formula1>0</formula1>
      <formula2>100000000</formula2>
    </dataValidation>
    <dataValidation type="whole" allowBlank="1" showInputMessage="1" showErrorMessage="1" sqref="AN11:AR11 AN16:AR16 AN21:AR21 AN26:AR26 AN31:AR31 AN36:AR36 AN41:AR41 AN46:AR46 AN51:AR51 AN56:AR56 AN61:AR61 AN66:AR66 AN71:AR71 AN76:AR76 AN81:AR81 AN86:AR86 AN91:AR91 AN96:AR96 AN101:AR101 AN106:AR106 AN111:AR111 AN116:AR116 AN121:AR121 AN126:AR126 AN131:AR131" xr:uid="{5BB07BA7-21CC-6944-8B2E-90E63071FEEE}">
      <formula1>0</formula1>
      <formula2>1000000000</formula2>
    </dataValidation>
    <dataValidation type="list" allowBlank="1" sqref="C17:C20 C7:C10 C22:C25 C27:C30 C32:C35 C37:C40 C42:C45 C47:C50 C52:C55 C57:C60 C62:C65 C67:C70 C72:C75 C77:C80 C82:C85 C87:C90 C92:C95 C97:C100 C102:C105 C107:C110 C112:C115 C117:C120 C122:C125 C127:C130" xr:uid="{15822D4B-F831-304C-949F-FB12CA086629}">
      <formula1>INDIRECT("Таблица1[ЄДРПОУ]")</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Комунальні по МПД</vt:lpstr>
      <vt:lpstr>Комунальні по юр. особам</vt:lpstr>
      <vt:lpstr>Комунальні по областям</vt:lpstr>
      <vt:lpstr>Комунальні по Україні</vt:lpstr>
      <vt:lpstr>Дозування</vt:lpstr>
      <vt:lpstr>Приватні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Andrii Ptashchenko</cp:lastModifiedBy>
  <dcterms:created xsi:type="dcterms:W3CDTF">2023-05-14T07:09:58Z</dcterms:created>
  <dcterms:modified xsi:type="dcterms:W3CDTF">2023-06-12T12:44:22Z</dcterms:modified>
</cp:coreProperties>
</file>